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Stavební úpravy v 1...." sheetId="2" r:id="rId2"/>
    <sheet name="02 - Stavební úpravy v 2...." sheetId="3" r:id="rId3"/>
    <sheet name="03 - Elektroinstalace" sheetId="4" r:id="rId4"/>
    <sheet name="04 - Zdravotechnika" sheetId="5" r:id="rId5"/>
    <sheet name="Pokyny pro vyplnění" sheetId="6" r:id="rId6"/>
  </sheets>
  <definedNames>
    <definedName name="_xlnm.Print_Area" localSheetId="0">'Rekapitulace stavby'!$D$4:$AO$36,'Rekapitulace stavby'!$C$42:$AQ$59</definedName>
    <definedName name="_xlnm._FilterDatabase" localSheetId="1" hidden="1">'01 - Stavební úpravy v 1....'!$C$94:$K$619</definedName>
    <definedName name="_xlnm.Print_Area" localSheetId="1">'01 - Stavební úpravy v 1....'!$C$4:$J$39,'01 - Stavební úpravy v 1....'!$C$45:$J$76,'01 - Stavební úpravy v 1....'!$C$82:$K$619</definedName>
    <definedName name="_xlnm._FilterDatabase" localSheetId="2" hidden="1">'02 - Stavební úpravy v 2....'!$C$93:$K$611</definedName>
    <definedName name="_xlnm.Print_Area" localSheetId="2">'02 - Stavební úpravy v 2....'!$C$4:$J$39,'02 - Stavební úpravy v 2....'!$C$45:$J$75,'02 - Stavební úpravy v 2....'!$C$81:$K$611</definedName>
    <definedName name="_xlnm._FilterDatabase" localSheetId="3" hidden="1">'03 - Elektroinstalace'!$C$95:$K$146</definedName>
    <definedName name="_xlnm.Print_Area" localSheetId="3">'03 - Elektroinstalace'!$C$4:$J$39,'03 - Elektroinstalace'!$C$45:$J$77,'03 - Elektroinstalace'!$C$83:$K$146</definedName>
    <definedName name="_xlnm._FilterDatabase" localSheetId="4" hidden="1">'04 - Zdravotechnika'!$C$85:$K$158</definedName>
    <definedName name="_xlnm.Print_Area" localSheetId="4">'04 - Zdravotechnika'!$C$4:$J$39,'04 - Zdravotechnika'!$C$45:$J$67,'04 - Zdravotechnika'!$C$73:$K$158</definedName>
    <definedName name="_xlnm.Print_Area" localSheetId="5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'01 - Stavební úpravy v 1....'!$94:$94</definedName>
    <definedName name="_xlnm.Print_Titles" localSheetId="2">'02 - Stavební úpravy v 2....'!$93:$93</definedName>
    <definedName name="_xlnm.Print_Titles" localSheetId="3">'03 - Elektroinstalace'!$95:$95</definedName>
    <definedName name="_xlnm.Print_Titles" localSheetId="4">'04 - Zdravotechnika'!$85:$85</definedName>
  </definedNames>
  <calcPr fullCalcOnLoad="1"/>
</workbook>
</file>

<file path=xl/sharedStrings.xml><?xml version="1.0" encoding="utf-8"?>
<sst xmlns="http://schemas.openxmlformats.org/spreadsheetml/2006/main" count="12430" uniqueCount="1176">
  <si>
    <t>Export Komplet</t>
  </si>
  <si>
    <t>VZ</t>
  </si>
  <si>
    <t>2.0</t>
  </si>
  <si>
    <t>ZAMOK</t>
  </si>
  <si>
    <t>False</t>
  </si>
  <si>
    <t>{97241f20-c90f-41d2-ba2c-0b7aa3c37d85}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</si>
  <si>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</si>
  <si>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</si>
  <si>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</si>
  <si>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</si>
  <si>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</si>
  <si>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</si>
  <si>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</si>
  <si>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</si>
  <si>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N7642022c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</si>
  <si>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</si>
  <si>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</si>
  <si>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Stavební úpravy sociálního zařízení v MŠ Dolní</t>
  </si>
  <si>
    <t>KSO:</t>
  </si>
  <si>
    <t/>
  </si>
  <si>
    <t>CC-CZ:</t>
  </si>
  <si>
    <t>Místo:</t>
  </si>
  <si>
    <t xml:space="preserve"> </t>
  </si>
  <si>
    <t>Datum:</t>
  </si>
  <si>
    <t>13. 9. 2022</t>
  </si>
  <si>
    <t>Zadavatel:</t>
  </si>
  <si>
    <t>IČ:</t>
  </si>
  <si>
    <t>Město Frenštát p.R.,náměstí Míru 1,744 01</t>
  </si>
  <si>
    <t>DIČ:</t>
  </si>
  <si>
    <t>Uchazeč:</t>
  </si>
  <si>
    <t>Vyplň údaj</t>
  </si>
  <si>
    <t>Projektant:</t>
  </si>
  <si>
    <t>Jaromír Bartoš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</si>
  <si>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</si>
  <si>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</si>
  <si>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</si>
  <si>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</si>
  <si>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</si>
  <si>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</si>
  <si>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</si>
  <si>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</si>
  <si>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</si>
  <si>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</si>
  <si>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</si>
  <si>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</si>
  <si>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</si>
  <si>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</si>
  <si>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</si>
  <si>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</si>
  <si>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</si>
  <si>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</si>
  <si>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</si>
  <si>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</si>
  <si>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</si>
  <si>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</si>
  <si>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</si>
  <si>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</si>
  <si>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</si>
  <si>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</si>
  <si>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</si>
  <si>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</si>
  <si>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</si>
  <si>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</si>
  <si>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</si>
  <si>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</si>
  <si>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</si>
  <si>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</si>
  <si>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</si>
  <si>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</si>
  <si>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</si>
  <si>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</si>
  <si>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</si>
  <si>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</si>
  <si>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</si>
  <si>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</si>
  <si>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</si>
  <si>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</si>
  <si>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úpravy v 1.NP - architektonicko stavební řešení</t>
  </si>
  <si>
    <t>STA</t>
  </si>
  <si>
    <t>1</t>
  </si>
  <si>
    <t>{27128f9f-29fa-4e99-8e90-9cd07ab66cd7}</t>
  </si>
  <si>
    <t>2</t>
  </si>
  <si>
    <t>02</t>
  </si>
  <si>
    <t>Stavební úpravy v 2.NP - architektonicko stavební řešení</t>
  </si>
  <si>
    <t>{31e845d3-6f71-441b-93d9-e44a737e458e}</t>
  </si>
  <si>
    <t>03</t>
  </si>
  <si>
    <t>Elektroinstalace</t>
  </si>
  <si>
    <t>{b4537e8b-7469-4350-8047-385f5fa6d66a}</t>
  </si>
  <si>
    <t>04</t>
  </si>
  <si>
    <t>Zdravotechnika</t>
  </si>
  <si>
    <t>{a370a080-b315-480f-8d77-1a0d91d3e1d8}</t>
  </si>
  <si>
    <t>KRYCÍ LIST SOUPISU PRACÍ</t>
  </si>
  <si>
    <t>Objekt:</t>
  </si>
  <si>
    <t>01 - Stavební úpravy v 1.NP - architektonicko stavební řešení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</si>
  <si>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</si>
  <si>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</si>
  <si>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</si>
  <si>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</si>
  <si>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</si>
  <si>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</si>
  <si>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</si>
  <si>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</si>
  <si>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</si>
  <si>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</si>
  <si>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</si>
  <si>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</si>
  <si>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</si>
  <si>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</si>
  <si>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</si>
  <si>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</si>
  <si>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</si>
  <si>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</si>
  <si>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>OST - Ostatní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</si>
  <si>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</si>
  <si>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</si>
  <si>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</si>
  <si>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</si>
  <si>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</si>
  <si>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</si>
  <si>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</si>
  <si>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</si>
  <si>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</si>
  <si>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</si>
  <si>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</si>
  <si>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</si>
  <si>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</si>
  <si>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</si>
  <si>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</si>
  <si>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</si>
  <si>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</si>
  <si>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</si>
  <si>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</si>
  <si>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</si>
  <si>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340271045</t>
  </si>
  <si>
    <t>Zazdívka otvorů v příčkách nebo stěnách pórobetonovými tvárnicemi plochy přes 1 m2 do 4 m2, objemová hmotnost 500 kg/m3, tloušťka příčky 150 mm</t>
  </si>
  <si>
    <t>m2</t>
  </si>
  <si>
    <t>CS ÚRS 2022 02</t>
  </si>
  <si>
    <t>4</t>
  </si>
  <si>
    <t>-1329377129</t>
  </si>
  <si>
    <t>Online PSC</t>
  </si>
  <si>
    <t>https://podminky.urs.cz/item/CS_URS_2022_02/340271045</t>
  </si>
  <si>
    <t>VV</t>
  </si>
  <si>
    <t>půdorys 1.NP</t>
  </si>
  <si>
    <t>0,9*2,02</t>
  </si>
  <si>
    <t>Součet</t>
  </si>
  <si>
    <t>342272225</t>
  </si>
  <si>
    <t>Příčky z pórobetonových tvárnic hladkých na tenké maltové lože objemová hmotnost do 500 kg/m3, tloušťka příčky 100 mm</t>
  </si>
  <si>
    <t>-1099668634</t>
  </si>
  <si>
    <t>https://podminky.urs.cz/item/CS_URS_2022_02/342272225</t>
  </si>
  <si>
    <t>(0,5+0,39+0,5)*2,98</t>
  </si>
  <si>
    <t>(0,6+0,52+0,9)*2,98</t>
  </si>
  <si>
    <t>342272245</t>
  </si>
  <si>
    <t>Příčky z pórobetonových tvárnic hladkých na tenké maltové lože objemová hmotnost do 500 kg/m3, tloušťka příčky 150 mm</t>
  </si>
  <si>
    <t>374558410</t>
  </si>
  <si>
    <t>https://podminky.urs.cz/item/CS_URS_2022_02/342272245</t>
  </si>
  <si>
    <t>4,4*0,65</t>
  </si>
  <si>
    <t>0,39*2,98</t>
  </si>
  <si>
    <t>0,25*0,65</t>
  </si>
  <si>
    <t>4,4*0,45</t>
  </si>
  <si>
    <t>346244354</t>
  </si>
  <si>
    <t>Obezdívka koupelnových van ploch rovných z přesných pórobetonových tvárnic, na tenké maltové lože, tl. 100 mm</t>
  </si>
  <si>
    <t>1706754178</t>
  </si>
  <si>
    <t>https://podminky.urs.cz/item/CS_URS_2022_02/346244354</t>
  </si>
  <si>
    <t>sprchová vanička</t>
  </si>
  <si>
    <t>(0,9+1)*2*0,3</t>
  </si>
  <si>
    <t>5</t>
  </si>
  <si>
    <t>346272256</t>
  </si>
  <si>
    <t>Přizdívky z pórobetonových tvárnic objemová hmotnost do 500 kg/m3, na tenké maltové lože, tloušťka přizdívky 150 mm</t>
  </si>
  <si>
    <t>1625239003</t>
  </si>
  <si>
    <t>https://podminky.urs.cz/item/CS_URS_2022_02/346272256</t>
  </si>
  <si>
    <t>4,1*0,39</t>
  </si>
  <si>
    <t>4,1*0,3</t>
  </si>
  <si>
    <t>6</t>
  </si>
  <si>
    <t>Úpravy povrchů, podlahy a osazování výplní</t>
  </si>
  <si>
    <t>612131101</t>
  </si>
  <si>
    <t>Podkladní a spojovací vrstva vnitřních omítaných ploch cementový postřik nanášený ručně celoplošně stěn</t>
  </si>
  <si>
    <t>-1744684009</t>
  </si>
  <si>
    <t>https://podminky.urs.cz/item/CS_URS_2022_02/612131101</t>
  </si>
  <si>
    <t>půdorys 1.NP nový stav</t>
  </si>
  <si>
    <t>(6,89+1,62+0,68+1,81+7,57)*2,98</t>
  </si>
  <si>
    <t>-(0,9*1,97)*3</t>
  </si>
  <si>
    <t>(0,73+1,52+0,73)*2,98</t>
  </si>
  <si>
    <t>7</t>
  </si>
  <si>
    <t>612131121</t>
  </si>
  <si>
    <t>Podkladní a spojovací vrstva vnitřních omítaných ploch penetrace disperzní nanášená ručně stěn</t>
  </si>
  <si>
    <t>-1785721071</t>
  </si>
  <si>
    <t>https://podminky.urs.cz/item/CS_URS_2022_02/612131121</t>
  </si>
  <si>
    <t>příčky plynosilikát</t>
  </si>
  <si>
    <t>(0,8+0,15)*4,4</t>
  </si>
  <si>
    <t>0,6*4,4</t>
  </si>
  <si>
    <t>(0,45+0,12+0,95)*4,1</t>
  </si>
  <si>
    <t>(0,65+0,39+0,65)*2,98</t>
  </si>
  <si>
    <t>0,39*2</t>
  </si>
  <si>
    <t>(0,9+0,1+0,5+0,42+0,5+0,1+0,6+0,52+0,3)*2,98</t>
  </si>
  <si>
    <t>1*0,3</t>
  </si>
  <si>
    <t>(0,9*2,02)*2</t>
  </si>
  <si>
    <t>8</t>
  </si>
  <si>
    <t>612142001</t>
  </si>
  <si>
    <t>Potažení vnitřních ploch pletivem v ploše nebo pruzích, na plném podkladu sklovláknitým vtlačením do tmelu stěn</t>
  </si>
  <si>
    <t>832804758</t>
  </si>
  <si>
    <t>https://podminky.urs.cz/item/CS_URS_2022_02/612142001</t>
  </si>
  <si>
    <t>9</t>
  </si>
  <si>
    <t>612321121</t>
  </si>
  <si>
    <t>Omítka vápenocementová vnitřních ploch nanášená ručně jednovrstvá, tloušťky do 10 mm hladká svislých konstrukcí stěn</t>
  </si>
  <si>
    <t>143095550</t>
  </si>
  <si>
    <t>https://podminky.urs.cz/item/CS_URS_2022_02/612321121</t>
  </si>
  <si>
    <t>10</t>
  </si>
  <si>
    <t>612321131</t>
  </si>
  <si>
    <t>Potažení vnitřních ploch vápenocementovým štukem tloušťky do 3 mm svislých konstrukcí stěn</t>
  </si>
  <si>
    <t>-310032343</t>
  </si>
  <si>
    <t>https://podminky.urs.cz/item/CS_URS_2022_02/612321131</t>
  </si>
  <si>
    <t>(5,99+7,57)*1,48</t>
  </si>
  <si>
    <t>(0,65+0,39)*2*1,48</t>
  </si>
  <si>
    <t>(0,9+1+0,9)*0,98</t>
  </si>
  <si>
    <t>0,1*0,68</t>
  </si>
  <si>
    <t>(0,5+0,42+0,5+0,1+0,6+0,52+0,3+0,52+0,68+1,81)*2,98</t>
  </si>
  <si>
    <t>-(0,9*1,97)</t>
  </si>
  <si>
    <t>(0,73+1,52+0,73)*1,48</t>
  </si>
  <si>
    <t>11</t>
  </si>
  <si>
    <t>619991001</t>
  </si>
  <si>
    <t>Zakrytí vnitřních ploch před znečištěním včetně pozdějšího odkrytí podlah fólií přilepenou lepící páskou</t>
  </si>
  <si>
    <t>797222056</t>
  </si>
  <si>
    <t>https://podminky.urs.cz/item/CS_URS_2022_02/619991001</t>
  </si>
  <si>
    <t>7,57*3</t>
  </si>
  <si>
    <t>4*2</t>
  </si>
  <si>
    <t>2*2</t>
  </si>
  <si>
    <t>12</t>
  </si>
  <si>
    <t>619991011</t>
  </si>
  <si>
    <t>Zakrytí vnitřních ploch před znečištěním včetně pozdějšího odkrytí konstrukcí a prvků obalením fólií a přelepením páskou</t>
  </si>
  <si>
    <t>920684267</t>
  </si>
  <si>
    <t>https://podminky.urs.cz/item/CS_URS_2022_02/619991011</t>
  </si>
  <si>
    <t>1,2*2,1</t>
  </si>
  <si>
    <t>Ostatní konstrukce a práce, bourání</t>
  </si>
  <si>
    <t>13</t>
  </si>
  <si>
    <t>949101111</t>
  </si>
  <si>
    <t>Lešení pomocné pracovní pro objekty pozemních staveb pro zatížení do 150 kg/m2, o výšce lešeňové podlahy do 1,9 m</t>
  </si>
  <si>
    <t>-1622606652</t>
  </si>
  <si>
    <t>https://podminky.urs.cz/item/CS_URS_2022_02/949101111</t>
  </si>
  <si>
    <t>1,6*5,1</t>
  </si>
  <si>
    <t>1,44*5,1</t>
  </si>
  <si>
    <t>0,3*0,25</t>
  </si>
  <si>
    <t>3,43*0,89</t>
  </si>
  <si>
    <t>1,81*1,58</t>
  </si>
  <si>
    <t>0,5*0,3</t>
  </si>
  <si>
    <t>0,42*0,5</t>
  </si>
  <si>
    <t>14</t>
  </si>
  <si>
    <t>952901111</t>
  </si>
  <si>
    <t>Vyčištění budov nebo objektů před předáním do užívání budov bytové nebo občanské výstavby, světlé výšky podlaží do 4 m</t>
  </si>
  <si>
    <t>-50745773</t>
  </si>
  <si>
    <t>https://podminky.urs.cz/item/CS_URS_2022_02/952901111</t>
  </si>
  <si>
    <t>962031132</t>
  </si>
  <si>
    <t>Bourání příček z cihel, tvárnic nebo příčkovek z cihel pálených, plných nebo dutých na maltu vápennou nebo vápenocementovou, tl. do 100 mm</t>
  </si>
  <si>
    <t>920555164</t>
  </si>
  <si>
    <t>https://podminky.urs.cz/item/CS_URS_2022_02/962031132</t>
  </si>
  <si>
    <t>půdorys 1.NP stávající stav</t>
  </si>
  <si>
    <t>0,52*2,98</t>
  </si>
  <si>
    <t>16</t>
  </si>
  <si>
    <t>962032230</t>
  </si>
  <si>
    <t>Bourání zdiva nadzákladového z cihel nebo tvárnic z cihel pálených nebo vápenopískových, na maltu vápennou nebo vápenocementovou, objemu do 1 m3</t>
  </si>
  <si>
    <t>m3</t>
  </si>
  <si>
    <t>1790292935</t>
  </si>
  <si>
    <t>https://podminky.urs.cz/item/CS_URS_2022_02/962032230</t>
  </si>
  <si>
    <t>(0,8+1+0,8+1)*0,575*0,15</t>
  </si>
  <si>
    <t>17</t>
  </si>
  <si>
    <t>968072455</t>
  </si>
  <si>
    <t>Vybourání kovových rámů oken s křídly, dveřních zárubní, vrat, stěn, ostění nebo obkladů dveřních zárubní, plochy do 2 m2</t>
  </si>
  <si>
    <t>-1334395470</t>
  </si>
  <si>
    <t>https://podminky.urs.cz/item/CS_URS_2022_02/968072455</t>
  </si>
  <si>
    <t>0,9*1,97</t>
  </si>
  <si>
    <t>18</t>
  </si>
  <si>
    <t>978013191</t>
  </si>
  <si>
    <t>Otlučení vápenných nebo vápenocementových omítek vnitřních ploch stěn s vyškrabáním spar, s očištěním zdiva, v rozsahu přes 50 do 100 %</t>
  </si>
  <si>
    <t>2123839184</t>
  </si>
  <si>
    <t>https://podminky.urs.cz/item/CS_URS_2022_02/978013191</t>
  </si>
  <si>
    <t>(6,89+1,52+0,52+0,1+1,2+1,81+7,57)*2,98</t>
  </si>
  <si>
    <t>(0,8+1+0,8)*0,575</t>
  </si>
  <si>
    <t>997</t>
  </si>
  <si>
    <t>Přesun sutě</t>
  </si>
  <si>
    <t>19</t>
  </si>
  <si>
    <t>997013211</t>
  </si>
  <si>
    <t>Vnitrostaveništní doprava suti a vybouraných hmot vodorovně do 50 m svisle ručně pro budovy a haly výšky do 6 m</t>
  </si>
  <si>
    <t>t</t>
  </si>
  <si>
    <t>37810770</t>
  </si>
  <si>
    <t>https://podminky.urs.cz/item/CS_URS_2022_02/997013211</t>
  </si>
  <si>
    <t>20</t>
  </si>
  <si>
    <t>997013501</t>
  </si>
  <si>
    <t>Odvoz suti a vybouraných hmot na skládku nebo meziskládku se složením, na vzdálenost do 1 km</t>
  </si>
  <si>
    <t>-1387272064</t>
  </si>
  <si>
    <t>https://podminky.urs.cz/item/CS_URS_2022_02/997013501</t>
  </si>
  <si>
    <t>997013509</t>
  </si>
  <si>
    <t>Odvoz suti a vybouraných hmot na skládku nebo meziskládku se složením, na vzdálenost Příplatek k ceně za každý další i započatý 1 km přes 1 km</t>
  </si>
  <si>
    <t>-1510759630</t>
  </si>
  <si>
    <t>https://podminky.urs.cz/item/CS_URS_2022_02/997013509</t>
  </si>
  <si>
    <t>4,93*14</t>
  </si>
  <si>
    <t>22</t>
  </si>
  <si>
    <t>997013631</t>
  </si>
  <si>
    <t>Poplatek za uložení stavebního odpadu na skládce (skládkovné) směsného stavebního a demoličního zatříděného do Katalogu odpadů pod kódem 17 09 04</t>
  </si>
  <si>
    <t>518681226</t>
  </si>
  <si>
    <t>https://podminky.urs.cz/item/CS_URS_2022_02/997013631</t>
  </si>
  <si>
    <t>998</t>
  </si>
  <si>
    <t>Přesun hmot</t>
  </si>
  <si>
    <t>23</t>
  </si>
  <si>
    <t>998018001</t>
  </si>
  <si>
    <t>Přesun hmot pro budovy občanské výstavby, bydlení, výrobu a služby ruční - bez užití mechanizace vodorovná dopravní vzdálenost do 100 m pro budovy s jakoukoliv nosnou konstrukcí výšky do 6 m</t>
  </si>
  <si>
    <t>-416779158</t>
  </si>
  <si>
    <t>https://podminky.urs.cz/item/CS_URS_2022_02/998018001</t>
  </si>
  <si>
    <t>PSV</t>
  </si>
  <si>
    <t>Práce a dodávky PSV</t>
  </si>
  <si>
    <t>763</t>
  </si>
  <si>
    <t>Konstrukce suché výstavby</t>
  </si>
  <si>
    <t>24</t>
  </si>
  <si>
    <t>763131130</t>
  </si>
  <si>
    <t>Montáž prefabrikátu pro sádrokartonové podhledy kompletizovaného tvaru L tvaru U 1 x 12,5 mm rozvinuté šířky přes 1000 mm</t>
  </si>
  <si>
    <t>m</t>
  </si>
  <si>
    <t>-1216065822</t>
  </si>
  <si>
    <t>https://podminky.urs.cz/item/CS_URS_2022_02/763131130</t>
  </si>
  <si>
    <t>příčný řez 1.NP</t>
  </si>
  <si>
    <t>4,4</t>
  </si>
  <si>
    <t>25</t>
  </si>
  <si>
    <t>M</t>
  </si>
  <si>
    <t>59031587</t>
  </si>
  <si>
    <t>prefabrikát SDK tvar U lepený deska A 1x12,5mm rš přes 1000 do 1200mm</t>
  </si>
  <si>
    <t>32</t>
  </si>
  <si>
    <t>-726028471</t>
  </si>
  <si>
    <t>26</t>
  </si>
  <si>
    <t>763131451</t>
  </si>
  <si>
    <t>Podhled ze sádrokartonových desek dvouvrstvá zavěšená spodní konstrukce z ocelových profilů CD, UD jednoduše opláštěná deskou impregnovanou H2, tl. 12,5 mm, bez izolace</t>
  </si>
  <si>
    <t>-371546660</t>
  </si>
  <si>
    <t>https://podminky.urs.cz/item/CS_URS_2022_02/763131451</t>
  </si>
  <si>
    <t>podélný řez 1.NP</t>
  </si>
  <si>
    <t>1,6*6,07</t>
  </si>
  <si>
    <t>2,5*0,2</t>
  </si>
  <si>
    <t>1,44*5,39</t>
  </si>
  <si>
    <t>0,2*0,9</t>
  </si>
  <si>
    <t>27</t>
  </si>
  <si>
    <t>763131551</t>
  </si>
  <si>
    <t>Podhled ze sádrokartonových desek jednovrstvá zavěšená spodní konstrukce z ocelových profilů CD, UD jednoduše opláštěná deskou impregnovanou H2, tl. 12,5 mm, bez izolace</t>
  </si>
  <si>
    <t>1672407506</t>
  </si>
  <si>
    <t>https://podminky.urs.cz/item/CS_URS_2022_02/763131551</t>
  </si>
  <si>
    <t>1,6*1,5</t>
  </si>
  <si>
    <t>1,44*1,5</t>
  </si>
  <si>
    <t>28</t>
  </si>
  <si>
    <t>763131714</t>
  </si>
  <si>
    <t>Podhled ze sádrokartonových desek ostatní práce a konstrukce na podhledech ze sádrokartonových desek základní penetrační nátěr</t>
  </si>
  <si>
    <t>383381198</t>
  </si>
  <si>
    <t>https://podminky.urs.cz/item/CS_URS_2022_02/763131714</t>
  </si>
  <si>
    <t>(1,6+1,44)*0,25</t>
  </si>
  <si>
    <t>(0,44+0,33+0,44)*4,4</t>
  </si>
  <si>
    <t>29</t>
  </si>
  <si>
    <t>763131721</t>
  </si>
  <si>
    <t>Podhled ze sádrokartonových desek ostatní práce a konstrukce na podhledech ze sádrokartonových desek skokové změny výšky podhledu do 0,5 m</t>
  </si>
  <si>
    <t>-728055516</t>
  </si>
  <si>
    <t>https://podminky.urs.cz/item/CS_URS_2022_02/763131721</t>
  </si>
  <si>
    <t>1,6+1,44</t>
  </si>
  <si>
    <t>30</t>
  </si>
  <si>
    <t>763131771</t>
  </si>
  <si>
    <t>Podhled ze sádrokartonových desek Příplatek k cenám za rovinnost kvality speciální tmelení kvality Q3</t>
  </si>
  <si>
    <t>-1492903903</t>
  </si>
  <si>
    <t>https://podminky.urs.cz/item/CS_URS_2022_02/763131771</t>
  </si>
  <si>
    <t>31</t>
  </si>
  <si>
    <t>763411211</t>
  </si>
  <si>
    <t>Sanitární příčky vhodné do mokrého prostředí dělící přepážky k pisoárům z dřevotřískových desek s HPL-laminátem tl. 19,6 mm</t>
  </si>
  <si>
    <t>1887131944</t>
  </si>
  <si>
    <t>https://podminky.urs.cz/item/CS_URS_2022_02/763411211</t>
  </si>
  <si>
    <t xml:space="preserve">A zábrana </t>
  </si>
  <si>
    <t>(0,3*0,6)*6</t>
  </si>
  <si>
    <t>998763401</t>
  </si>
  <si>
    <t>Přesun hmot pro konstrukce montované z desek stanovený procentní sazbou (%) z ceny vodorovná dopravní vzdálenost do 50 m v objektech výšky do 6 m</t>
  </si>
  <si>
    <t>%</t>
  </si>
  <si>
    <t>-87705805</t>
  </si>
  <si>
    <t>https://podminky.urs.cz/item/CS_URS_2022_02/998763401</t>
  </si>
  <si>
    <t>766</t>
  </si>
  <si>
    <t>Konstrukce truhlářské</t>
  </si>
  <si>
    <t>33</t>
  </si>
  <si>
    <t>766411811</t>
  </si>
  <si>
    <t>Demontáž obložení stěn panely, plochy do 1,5 m2</t>
  </si>
  <si>
    <t>1579248595</t>
  </si>
  <si>
    <t>https://podminky.urs.cz/item/CS_URS_2022_02/766411811</t>
  </si>
  <si>
    <t>(0,95+0,39+0,95)*4,1</t>
  </si>
  <si>
    <t>34</t>
  </si>
  <si>
    <t>766431811</t>
  </si>
  <si>
    <t>Demontáž obložení sloupů nebo pilířů panely, plochy do 1,5 m2</t>
  </si>
  <si>
    <t>-155066176</t>
  </si>
  <si>
    <t>https://podminky.urs.cz/item/CS_URS_2022_02/766431811</t>
  </si>
  <si>
    <t>(0,39+0,7)*2*2,98</t>
  </si>
  <si>
    <t>35</t>
  </si>
  <si>
    <t>766660172</t>
  </si>
  <si>
    <t>Montáž dveřních křídel dřevěných nebo plastových otevíravých do obložkové zárubně povrchově upravených jednokřídlových, šířky přes 800 mm</t>
  </si>
  <si>
    <t>kus</t>
  </si>
  <si>
    <t>1605822460</t>
  </si>
  <si>
    <t>https://podminky.urs.cz/item/CS_URS_2022_02/766660172</t>
  </si>
  <si>
    <t>D1</t>
  </si>
  <si>
    <t>1+1</t>
  </si>
  <si>
    <t>36</t>
  </si>
  <si>
    <t>61164506</t>
  </si>
  <si>
    <t>dveře jednokřídlé dřevotřískové profilované povrch dýhovaný částečně prosklené 900x1970-2100mm ( kulaté prosklení,viz výkres)</t>
  </si>
  <si>
    <t>-1000666925</t>
  </si>
  <si>
    <t>37</t>
  </si>
  <si>
    <t>766660728</t>
  </si>
  <si>
    <t>Montáž dveřních doplňků dveřního kování interiérového zámku</t>
  </si>
  <si>
    <t>-1149784779</t>
  </si>
  <si>
    <t>https://podminky.urs.cz/item/CS_URS_2022_02/766660728</t>
  </si>
  <si>
    <t>38</t>
  </si>
  <si>
    <t>54924013</t>
  </si>
  <si>
    <t>zámek zadlabací vložkový pravolevý rozteč 72x60mm</t>
  </si>
  <si>
    <t>1179917677</t>
  </si>
  <si>
    <t>39</t>
  </si>
  <si>
    <t>54964102</t>
  </si>
  <si>
    <t>vložka cylindrická 29+40</t>
  </si>
  <si>
    <t>794892673</t>
  </si>
  <si>
    <t>40</t>
  </si>
  <si>
    <t>766660729</t>
  </si>
  <si>
    <t>Montáž dveřních doplňků dveřního kování interiérového štítku s klikou</t>
  </si>
  <si>
    <t>24572218</t>
  </si>
  <si>
    <t>https://podminky.urs.cz/item/CS_URS_2022_02/766660729</t>
  </si>
  <si>
    <t>41</t>
  </si>
  <si>
    <t>54914123</t>
  </si>
  <si>
    <t>kování rozetové klika/klika</t>
  </si>
  <si>
    <t>1603977837</t>
  </si>
  <si>
    <t>42</t>
  </si>
  <si>
    <t>54914125</t>
  </si>
  <si>
    <t>kování rozetové spodní pro cylindrickou vložku</t>
  </si>
  <si>
    <t>1439870714</t>
  </si>
  <si>
    <t>43</t>
  </si>
  <si>
    <t>766682111</t>
  </si>
  <si>
    <t>Montáž zárubní dřevěných, plastových nebo z lamina obložkových, pro dveře jednokřídlové, tloušťky stěny do 170 mm</t>
  </si>
  <si>
    <t>-2141578566</t>
  </si>
  <si>
    <t>https://podminky.urs.cz/item/CS_URS_2022_02/766682111</t>
  </si>
  <si>
    <t>44</t>
  </si>
  <si>
    <t>61181101</t>
  </si>
  <si>
    <t>zárubeň jednokřídlá obložková s dýhovaným povrchem tl stěny 60-150mm rozměru 600-900/1970mm</t>
  </si>
  <si>
    <t>-161095879</t>
  </si>
  <si>
    <t>45</t>
  </si>
  <si>
    <t>766694115</t>
  </si>
  <si>
    <t>Montáž ostatních truhlářských konstrukcí parapetních desek dřevěných nebo plastových šířky do 300 mm, délky přes 3600 mm</t>
  </si>
  <si>
    <t>1106986690</t>
  </si>
  <si>
    <t>https://podminky.urs.cz/item/CS_URS_2022_02/766694115</t>
  </si>
  <si>
    <t>řez příčný</t>
  </si>
  <si>
    <t>46</t>
  </si>
  <si>
    <t>60794100</t>
  </si>
  <si>
    <t>parapet dřevotřískový vnitřní povrch laminátový š 150mm</t>
  </si>
  <si>
    <t>-1786671418</t>
  </si>
  <si>
    <t>47</t>
  </si>
  <si>
    <t>766825821</t>
  </si>
  <si>
    <t>Demontáž nábytku vestavěného skříní dvoukřídlových</t>
  </si>
  <si>
    <t>1619682505</t>
  </si>
  <si>
    <t>https://podminky.urs.cz/item/CS_URS_2022_02/766825821</t>
  </si>
  <si>
    <t>48</t>
  </si>
  <si>
    <t>998766201</t>
  </si>
  <si>
    <t>Přesun hmot pro konstrukce truhlářské stanovený procentní sazbou (%) z ceny vodorovná dopravní vzdálenost do 50 m v objektech výšky do 6 m</t>
  </si>
  <si>
    <t>-1411418881</t>
  </si>
  <si>
    <t>https://podminky.urs.cz/item/CS_URS_2022_02/998766201</t>
  </si>
  <si>
    <t>767</t>
  </si>
  <si>
    <t>Konstrukce zámečnické</t>
  </si>
  <si>
    <t>49</t>
  </si>
  <si>
    <t>767101</t>
  </si>
  <si>
    <t>Demontáž roštu pro opláštění dřevěnými panely</t>
  </si>
  <si>
    <t>vlastní</t>
  </si>
  <si>
    <t>-660258104</t>
  </si>
  <si>
    <t>771</t>
  </si>
  <si>
    <t>Podlahy z dlaždic</t>
  </si>
  <si>
    <t>50</t>
  </si>
  <si>
    <t>771121011</t>
  </si>
  <si>
    <t>Příprava podkladu před provedením dlažby nátěr penetrační na podlahu</t>
  </si>
  <si>
    <t>-636765169</t>
  </si>
  <si>
    <t>https://podminky.urs.cz/item/CS_URS_2022_02/771121011</t>
  </si>
  <si>
    <t>51</t>
  </si>
  <si>
    <t>771151022</t>
  </si>
  <si>
    <t>Příprava podkladu před provedením dlažby samonivelační stěrka min.pevnosti 30 MPa, tloušťky přes 3 do 5 mm</t>
  </si>
  <si>
    <t>1035605639</t>
  </si>
  <si>
    <t>https://podminky.urs.cz/item/CS_URS_2022_02/771151022</t>
  </si>
  <si>
    <t>52</t>
  </si>
  <si>
    <t>771574263</t>
  </si>
  <si>
    <t>Montáž podlah z dlaždic keramických lepených flexibilním lepidlem maloformátových pro vysoké mechanické zatížení protiskluzných nebo reliéfních (bezbariérových) přes 9 do 12 ks/m2</t>
  </si>
  <si>
    <t>-871280496</t>
  </si>
  <si>
    <t>https://podminky.urs.cz/item/CS_URS_2022_02/771574263</t>
  </si>
  <si>
    <t>53</t>
  </si>
  <si>
    <t>59761409</t>
  </si>
  <si>
    <t>dlažba keramická slinutá protiskluzná do interiéru i exteriéru pro vysoké mechanické namáhání přes 9 do 12ks/m2</t>
  </si>
  <si>
    <t>-605981588</t>
  </si>
  <si>
    <t>21,852*1,1 'Přepočtené koeficientem množství</t>
  </si>
  <si>
    <t>54</t>
  </si>
  <si>
    <t>771591207</t>
  </si>
  <si>
    <t>Izolace podlahy pod dlažbu montáž izolace nátěrem nebo stěrkou ve dvou vrstvách</t>
  </si>
  <si>
    <t>-1574765036</t>
  </si>
  <si>
    <t>https://podminky.urs.cz/item/CS_URS_2022_02/771591207</t>
  </si>
  <si>
    <t>1*0,9</t>
  </si>
  <si>
    <t>55</t>
  </si>
  <si>
    <t>58581246</t>
  </si>
  <si>
    <t>stěrka hydroizolační jednosložková do interiéru pod dlažbu</t>
  </si>
  <si>
    <t>kg</t>
  </si>
  <si>
    <t>-352857552</t>
  </si>
  <si>
    <t>22,752*2,575 'Přepočtené koeficientem množství</t>
  </si>
  <si>
    <t>56</t>
  </si>
  <si>
    <t>771591241</t>
  </si>
  <si>
    <t>Izolace podlahy pod dlažbu těsnícími izolačními pásy vnitřní kout</t>
  </si>
  <si>
    <t>-237041238</t>
  </si>
  <si>
    <t>https://podminky.urs.cz/item/CS_URS_2022_02/771591241</t>
  </si>
  <si>
    <t>57</t>
  </si>
  <si>
    <t>771591242</t>
  </si>
  <si>
    <t>Izolace podlahy pod dlažbu těsnícími izolačními pásy vnější roh</t>
  </si>
  <si>
    <t>60208155</t>
  </si>
  <si>
    <t>https://podminky.urs.cz/item/CS_URS_2022_02/771591242</t>
  </si>
  <si>
    <t>58</t>
  </si>
  <si>
    <t>771591264</t>
  </si>
  <si>
    <t>Izolace podlahy pod dlažbu těsnícími izolačními pásy mezi podlahou a stěnu</t>
  </si>
  <si>
    <t>818022660</t>
  </si>
  <si>
    <t>https://podminky.urs.cz/item/CS_URS_2022_02/771591264</t>
  </si>
  <si>
    <t>5,99+0,9+1+0,9+0,1+0,68+1,91+7,57</t>
  </si>
  <si>
    <t>5,05+0,39+4,7+0,25+0,3</t>
  </si>
  <si>
    <t>59</t>
  </si>
  <si>
    <t>998771201</t>
  </si>
  <si>
    <t>Přesun hmot pro podlahy z dlaždic stanovený procentní sazbou (%) z ceny vodorovná dopravní vzdálenost do 50 m v objektech výšky do 6 m</t>
  </si>
  <si>
    <t>-1227849865</t>
  </si>
  <si>
    <t>https://podminky.urs.cz/item/CS_URS_2022_02/998771201</t>
  </si>
  <si>
    <t>776</t>
  </si>
  <si>
    <t>Podlahy povlakové</t>
  </si>
  <si>
    <t>60</t>
  </si>
  <si>
    <t>776111116</t>
  </si>
  <si>
    <t>Příprava podkladu broušení podlah stávajícího podkladu pro odstranění lepidla (po starých krytinách)</t>
  </si>
  <si>
    <t>-398851450</t>
  </si>
  <si>
    <t>https://podminky.urs.cz/item/CS_URS_2022_02/776111116</t>
  </si>
  <si>
    <t>1,6*7,57</t>
  </si>
  <si>
    <t>0,2*2,4</t>
  </si>
  <si>
    <t>1,44*6,89</t>
  </si>
  <si>
    <t>0,15*1,3</t>
  </si>
  <si>
    <t>61</t>
  </si>
  <si>
    <t>776201812</t>
  </si>
  <si>
    <t>Demontáž povlakových podlahovin lepených ručně s podložkou</t>
  </si>
  <si>
    <t>-963160931</t>
  </si>
  <si>
    <t>https://podminky.urs.cz/item/CS_URS_2022_02/776201812</t>
  </si>
  <si>
    <t>62</t>
  </si>
  <si>
    <t>998776201</t>
  </si>
  <si>
    <t>Přesun hmot pro podlahy povlakové stanovený procentní sazbou (%) z ceny vodorovná dopravní vzdálenost do 50 m v objektech výšky do 6 m</t>
  </si>
  <si>
    <t>954254039</t>
  </si>
  <si>
    <t>https://podminky.urs.cz/item/CS_URS_2022_02/998776201</t>
  </si>
  <si>
    <t>781</t>
  </si>
  <si>
    <t>Dokončovací práce - obklady</t>
  </si>
  <si>
    <t>63</t>
  </si>
  <si>
    <t>781131207</t>
  </si>
  <si>
    <t>Izolace stěny pod obklad montáž izolace nátěrem nebo stěrkou ve dvou vrstvách</t>
  </si>
  <si>
    <t>821521249</t>
  </si>
  <si>
    <t>https://podminky.urs.cz/item/CS_URS_2022_02/781131207</t>
  </si>
  <si>
    <t>sprchový kout</t>
  </si>
  <si>
    <t>(0,9+1+0,9)*2</t>
  </si>
  <si>
    <t>64</t>
  </si>
  <si>
    <t>58581246a</t>
  </si>
  <si>
    <t>1989819935</t>
  </si>
  <si>
    <t>5,6*2,575 'Přepočtené koeficientem množství</t>
  </si>
  <si>
    <t>65</t>
  </si>
  <si>
    <t>781474113</t>
  </si>
  <si>
    <t>Montáž obkladů vnitřních stěn z dlaždic keramických lepených flexibilním lepidlem maloformátových hladkých přes 12 do 19 ks/m2</t>
  </si>
  <si>
    <t>-354526702</t>
  </si>
  <si>
    <t>https://podminky.urs.cz/item/CS_URS_2022_02/781474113</t>
  </si>
  <si>
    <t>(5,99+7,57)*1,5</t>
  </si>
  <si>
    <t>-(0,9*1,5)</t>
  </si>
  <si>
    <t>4,4*0,8</t>
  </si>
  <si>
    <t>4,4*0,95</t>
  </si>
  <si>
    <t>4,4*0,1</t>
  </si>
  <si>
    <t>(0,65+0,39+0,65)*1,5</t>
  </si>
  <si>
    <t>0,39*0,7</t>
  </si>
  <si>
    <t>0,1*2,3</t>
  </si>
  <si>
    <t>(0,73+1,52+0,73)*1,5</t>
  </si>
  <si>
    <t>66</t>
  </si>
  <si>
    <t>59761071</t>
  </si>
  <si>
    <t>obklad keramický hladký přes 12 do 19ks/m2</t>
  </si>
  <si>
    <t>-196913461</t>
  </si>
  <si>
    <t>42,518*1,1 'Přepočtené koeficientem množství</t>
  </si>
  <si>
    <t>67</t>
  </si>
  <si>
    <t>781491012</t>
  </si>
  <si>
    <t>Montáž zrcadel lepených silikonovým tmelem na podkladní omítku, plochy přes 1 m2</t>
  </si>
  <si>
    <t>-831048910</t>
  </si>
  <si>
    <t>https://podminky.urs.cz/item/CS_URS_2022_02/781491012</t>
  </si>
  <si>
    <t>podélný řez</t>
  </si>
  <si>
    <t>4,4*0,5</t>
  </si>
  <si>
    <t>68</t>
  </si>
  <si>
    <t>63465126</t>
  </si>
  <si>
    <t>zrcadlo nemontované čiré tl 5mm max rozměr 3210x2250mm</t>
  </si>
  <si>
    <t>2011964677</t>
  </si>
  <si>
    <t>2,2*1,1 'Přepočtené koeficientem množství</t>
  </si>
  <si>
    <t>69</t>
  </si>
  <si>
    <t>781493611</t>
  </si>
  <si>
    <t>Obklad - dokončující práce montáž vanových dvířek plastových lepených s rámem</t>
  </si>
  <si>
    <t>-658703260</t>
  </si>
  <si>
    <t>https://podminky.urs.cz/item/CS_URS_2022_02/781493611</t>
  </si>
  <si>
    <t>70</t>
  </si>
  <si>
    <t>56245721</t>
  </si>
  <si>
    <t>dvířka vanová bílá 300x300mm</t>
  </si>
  <si>
    <t>739825688</t>
  </si>
  <si>
    <t>71</t>
  </si>
  <si>
    <t>781494111</t>
  </si>
  <si>
    <t>Obklad - dokončující práce profily ukončovací lepené flexibilním lepidlem rohové</t>
  </si>
  <si>
    <t>-285049253</t>
  </si>
  <si>
    <t>https://podminky.urs.cz/item/CS_URS_2022_02/781494111</t>
  </si>
  <si>
    <t>0,95+1,5+1,5+2+2,3</t>
  </si>
  <si>
    <t>4,4+4,4</t>
  </si>
  <si>
    <t>17,05*1,2 'Přepočtené koeficientem množství</t>
  </si>
  <si>
    <t>72</t>
  </si>
  <si>
    <t>781494511</t>
  </si>
  <si>
    <t>Obklad - dokončující práce profily ukončovací lepené flexibilním lepidlem ukončovací</t>
  </si>
  <si>
    <t>-393299791</t>
  </si>
  <si>
    <t>https://podminky.urs.cz/item/CS_URS_2022_02/781494511</t>
  </si>
  <si>
    <t>5,99+0,9+1+0,9+0,1+7,57</t>
  </si>
  <si>
    <t>-(0,9)</t>
  </si>
  <si>
    <t>0,73+1,52+0,73</t>
  </si>
  <si>
    <t>18,54*1,2 'Přepočtené koeficientem množství</t>
  </si>
  <si>
    <t>73</t>
  </si>
  <si>
    <t>781674112</t>
  </si>
  <si>
    <t>Montáž obkladů parapetů z dlaždic keramických lepených flexibilním lepidlem, šířky parapetu přes 100 do 150 mm</t>
  </si>
  <si>
    <t>-117240608</t>
  </si>
  <si>
    <t>https://podminky.urs.cz/item/CS_URS_2022_02/781674112</t>
  </si>
  <si>
    <t>4,4+4,1</t>
  </si>
  <si>
    <t>74</t>
  </si>
  <si>
    <t>59761071a</t>
  </si>
  <si>
    <t>-1915752209</t>
  </si>
  <si>
    <t>8,5*0,165 'Přepočtené koeficientem množství</t>
  </si>
  <si>
    <t>75</t>
  </si>
  <si>
    <t>998781202</t>
  </si>
  <si>
    <t>Přesun hmot pro obklady keramické stanovený procentní sazbou (%) z ceny vodorovná dopravní vzdálenost do 50 m v objektech výšky přes 6 do 12 m</t>
  </si>
  <si>
    <t>-1554107154</t>
  </si>
  <si>
    <t>https://podminky.urs.cz/item/CS_URS_2022_02/998781202</t>
  </si>
  <si>
    <t>784</t>
  </si>
  <si>
    <t>Dokončovací práce - malby a tapety</t>
  </si>
  <si>
    <t>76</t>
  </si>
  <si>
    <t>784211101</t>
  </si>
  <si>
    <t>Malby z malířských směsí oděruvzdorných za mokra dvojnásobné, bílé za mokra oděruvzdorné výborně v místnostech výšky do 3,80 m</t>
  </si>
  <si>
    <t>1258652397</t>
  </si>
  <si>
    <t>https://podminky.urs.cz/item/CS_URS_2022_02/784211101</t>
  </si>
  <si>
    <t>Mezisoučet</t>
  </si>
  <si>
    <t>28,798</t>
  </si>
  <si>
    <t>OST</t>
  </si>
  <si>
    <t>Ostatní</t>
  </si>
  <si>
    <t>77</t>
  </si>
  <si>
    <t>OST 02</t>
  </si>
  <si>
    <t>Vnitřní vybavení - nábytek - vestavné skříňky, kryty radiátorů</t>
  </si>
  <si>
    <t>soubor</t>
  </si>
  <si>
    <t>512</t>
  </si>
  <si>
    <t>-721871698</t>
  </si>
  <si>
    <t>VRN</t>
  </si>
  <si>
    <t>Vedlejší rozpočtové náklady</t>
  </si>
  <si>
    <t>78</t>
  </si>
  <si>
    <t>VRN 01</t>
  </si>
  <si>
    <t>Zařízení staveniště</t>
  </si>
  <si>
    <t>-305521702</t>
  </si>
  <si>
    <t>79</t>
  </si>
  <si>
    <t>VRN 02</t>
  </si>
  <si>
    <t>Provoz investora</t>
  </si>
  <si>
    <t>-1314396161</t>
  </si>
  <si>
    <t>02 - Stavební úpravy v 2.NP - architektonicko stavební řešení</t>
  </si>
  <si>
    <t>půdorys 2.NP</t>
  </si>
  <si>
    <t>půdorys 2.NP nový stav</t>
  </si>
  <si>
    <t>(0,65+1,52+0,65)*2,98</t>
  </si>
  <si>
    <t>půdorys .NP nový stav</t>
  </si>
  <si>
    <t>-(0,9*2,02)*4</t>
  </si>
  <si>
    <t>(0,65+1,52+0,65)*1,48</t>
  </si>
  <si>
    <t>půdorys 2.NP stávající stav</t>
  </si>
  <si>
    <t>0,65*2,98</t>
  </si>
  <si>
    <t>(1+1+1+1)*0,575*0,15</t>
  </si>
  <si>
    <t>(6,89+1,52+0,65+0,1+1,3+1,81+7,57)*2,98</t>
  </si>
  <si>
    <t>(1+1+1+0,6)*0,575</t>
  </si>
  <si>
    <t>-(0,9*1,97)*4</t>
  </si>
  <si>
    <t>5,139*14</t>
  </si>
  <si>
    <t>podélný řez 2.NP</t>
  </si>
  <si>
    <t>3,4*5,47</t>
  </si>
  <si>
    <t>1,81*1,3</t>
  </si>
  <si>
    <t>0,52*0,3</t>
  </si>
  <si>
    <t>3,4*1,5</t>
  </si>
  <si>
    <t>3,4*0,25</t>
  </si>
  <si>
    <t>3,4</t>
  </si>
  <si>
    <t>-490448840</t>
  </si>
  <si>
    <t>A zábrana</t>
  </si>
  <si>
    <t>776111311</t>
  </si>
  <si>
    <t>Příprava podkladu vysátí podlah</t>
  </si>
  <si>
    <t>-347971745</t>
  </si>
  <si>
    <t>https://podminky.urs.cz/item/CS_URS_2022_02/776111311</t>
  </si>
  <si>
    <t>776121321</t>
  </si>
  <si>
    <t>Příprava podkladu penetrace neředěná podlah</t>
  </si>
  <si>
    <t>310902625</t>
  </si>
  <si>
    <t>https://podminky.urs.cz/item/CS_URS_2022_02/776121321</t>
  </si>
  <si>
    <t>776141122</t>
  </si>
  <si>
    <t>Příprava podkladu vyrovnání samonivelační stěrkou podlah min.pevnosti 30 MPa, tloušťky přes 3 do 5 mm</t>
  </si>
  <si>
    <t>1091102832</t>
  </si>
  <si>
    <t>https://podminky.urs.cz/item/CS_URS_2022_02/776141122</t>
  </si>
  <si>
    <t>776241121</t>
  </si>
  <si>
    <t>Montáž podlahovin ze sametového vinylu lepením pásů vzorovaných</t>
  </si>
  <si>
    <t>1411396351</t>
  </si>
  <si>
    <t>https://podminky.urs.cz/item/CS_URS_2022_02/776241121</t>
  </si>
  <si>
    <t>28411081</t>
  </si>
  <si>
    <t>vinyl sametový vyrobený systémem vločkování, digitální tisk tl 4,3mm, nylon 6.6, hustota vlákna 70mil/m2, zátěž 33, R10, hořlavost Bfl S1, útlum 20dB</t>
  </si>
  <si>
    <t>-1865302455</t>
  </si>
  <si>
    <t>776410811</t>
  </si>
  <si>
    <t>Demontáž soklíků nebo lišt pryžových nebo plastových</t>
  </si>
  <si>
    <t>-971915787</t>
  </si>
  <si>
    <t>https://podminky.urs.cz/item/CS_URS_2022_02/776410811</t>
  </si>
  <si>
    <t>3,43+6,97+1,52+0,65+0,1+1,4+1,81+7,57</t>
  </si>
  <si>
    <t>776411111</t>
  </si>
  <si>
    <t>Montáž soklíků lepením obvodových, výšky do 80 mm</t>
  </si>
  <si>
    <t>54384383</t>
  </si>
  <si>
    <t>https://podminky.urs.cz/item/CS_URS_2022_02/776411111</t>
  </si>
  <si>
    <t>0,6+0,52+0,3+0,52+0,68+1,81+3,43</t>
  </si>
  <si>
    <t>28411009</t>
  </si>
  <si>
    <t>lišta soklová PVC 18x80mm</t>
  </si>
  <si>
    <t>-736908891</t>
  </si>
  <si>
    <t>7,86*1,02 'Přepočtené koeficientem množství</t>
  </si>
  <si>
    <t>776991121</t>
  </si>
  <si>
    <t>Ostatní práce údržba nových podlahovin po pokládce čištění základní</t>
  </si>
  <si>
    <t>-820985589</t>
  </si>
  <si>
    <t>https://podminky.urs.cz/item/CS_URS_2022_02/776991121</t>
  </si>
  <si>
    <t>(0,65+1,52+0,65)*1,5</t>
  </si>
  <si>
    <t>42,278*1,1 'Přepočtené koeficientem množství</t>
  </si>
  <si>
    <t>-(0,9*0,5)</t>
  </si>
  <si>
    <t>28,167</t>
  </si>
  <si>
    <t>OST 01</t>
  </si>
  <si>
    <t>Zabezpečení schodiště proti zašpinění - zakrytí jednotlivých stupňů dřevěnou konstrukcí</t>
  </si>
  <si>
    <t>547475427</t>
  </si>
  <si>
    <t>1741425072</t>
  </si>
  <si>
    <t>03 - Elektroinstalace</t>
  </si>
  <si>
    <t>D1 - Elektromontáže</t>
  </si>
  <si>
    <t xml:space="preserve">    D2 - KRABICE ODBOČNÁ POD OMÍTKU BEZ SVORKOVNICE</t>
  </si>
  <si>
    <t xml:space="preserve">    D3 - KABEL SILOVÝ,IZOLACE PVC</t>
  </si>
  <si>
    <t xml:space="preserve">    D4 - PŘÍSTROJ SPÍNAČE, PŘEPÍNAČE (se šroubovými svorkami), pro Tango, Neo, Element, Time, Alpha</t>
  </si>
  <si>
    <t xml:space="preserve">    D5 - KRYT SPÍNAČE, TANGO</t>
  </si>
  <si>
    <t xml:space="preserve">    D6 - RÁMEČEK, TANGO</t>
  </si>
  <si>
    <t xml:space="preserve">    D7 - ZÁSUVKA NN, TANGO</t>
  </si>
  <si>
    <t xml:space="preserve">    D8 - SVÍTIDLA</t>
  </si>
  <si>
    <t xml:space="preserve">    D9 - UKONČENÍ KABELŮ SMRŠŤOVACÍ ZÁKLOPKOU DO</t>
  </si>
  <si>
    <t xml:space="preserve">    D11 - UKONČENÍ VODIČŮ CYA NA SVORKOVNICI</t>
  </si>
  <si>
    <t xml:space="preserve">    D12 - ZEMNÍCÍ SVORKA</t>
  </si>
  <si>
    <t xml:space="preserve">    D13 - VODIČ JEDNOŽILOVÝ OHEBNÝ (CYA)</t>
  </si>
  <si>
    <t xml:space="preserve">    D14 - HODINOVE ZUCTOVACI SAZBY</t>
  </si>
  <si>
    <t xml:space="preserve">    D15 - PROVEDENI REVIZNICH ZKOUSEK DLE CSN 331500</t>
  </si>
  <si>
    <t>D16 - PODRUŽNÝ MATERIÁL</t>
  </si>
  <si>
    <t xml:space="preserve">    D17 - VEDLEJŠÍ NÁKLADY</t>
  </si>
  <si>
    <t>Elektromontáže</t>
  </si>
  <si>
    <t>D2</t>
  </si>
  <si>
    <t>KRABICE ODBOČNÁ POD OMÍTKU BEZ SVORKOVNICE</t>
  </si>
  <si>
    <t>Pol1</t>
  </si>
  <si>
    <t>KU68-1902 73x42</t>
  </si>
  <si>
    <t>ks</t>
  </si>
  <si>
    <t>Pol2</t>
  </si>
  <si>
    <t>KU 68-1903 KRABICE ODBOČNÁ se svorkovnicí</t>
  </si>
  <si>
    <t>D3</t>
  </si>
  <si>
    <t>KABEL SILOVÝ,IZOLACE PVC</t>
  </si>
  <si>
    <t>Pol3</t>
  </si>
  <si>
    <t>CYKY-J 3x1.5 , pod omítkou</t>
  </si>
  <si>
    <t>Pol4</t>
  </si>
  <si>
    <t>CYKY-O 3x1.5 , pod omítkou</t>
  </si>
  <si>
    <t>Pol5</t>
  </si>
  <si>
    <t>CYKY-O 2x1.5 , pod omítkou</t>
  </si>
  <si>
    <t>D4</t>
  </si>
  <si>
    <t>PŘÍSTROJ SPÍNAČE, PŘEPÍNAČE (se šroubovými svorkami), pro Tango, Neo, Element, Time, Alpha</t>
  </si>
  <si>
    <t>Pol6</t>
  </si>
  <si>
    <t>3558-A01340 Přístroj spínače jednopólového; řazení 1, 1So</t>
  </si>
  <si>
    <t>Pol7</t>
  </si>
  <si>
    <t>3558-A06340 Přístroj přepínače střídavého; řazení 6, 6So (1, 1So)</t>
  </si>
  <si>
    <t>D5</t>
  </si>
  <si>
    <t>KRYT SPÍNAČE, TANGO</t>
  </si>
  <si>
    <t>Pol8</t>
  </si>
  <si>
    <t>3558A-A651 B Kryt spínače kolébkového; d. Tango; b. bílá</t>
  </si>
  <si>
    <t>D6</t>
  </si>
  <si>
    <t>RÁMEČEK, TANGO</t>
  </si>
  <si>
    <t>Pol9</t>
  </si>
  <si>
    <t>3901A-B10 B Rámeček pro elektroinstalační přístroje, jednonásobný; d. Tango; b. bílá</t>
  </si>
  <si>
    <t>D7</t>
  </si>
  <si>
    <t>ZÁSUVKA NN, TANGO</t>
  </si>
  <si>
    <t>Pol10</t>
  </si>
  <si>
    <t>5518A-A2349 B Zásuvka jednonásobná, s ochranným kolíkem; d. Tango; b. bílá</t>
  </si>
  <si>
    <t>D8</t>
  </si>
  <si>
    <t>SVÍTIDLA</t>
  </si>
  <si>
    <t>Pol11</t>
  </si>
  <si>
    <t>"A"-LEDEX-FANLED 30W, 3000-D 220 840(nebo rovnocené řešení)</t>
  </si>
  <si>
    <t>Pol12</t>
  </si>
  <si>
    <t>"B"-LEDEX-ZM 3401 LED 11,5W, IP44</t>
  </si>
  <si>
    <t>Pol13</t>
  </si>
  <si>
    <t>"C"-V-TAZ LED PÁSEK 12V, 6500K, 36W, IP65,-5m (nebo rovnocené řešení)</t>
  </si>
  <si>
    <t>Pol14</t>
  </si>
  <si>
    <t>Zísuvkový LED zdroj-T-LED 05308, 60W (nebo rovnocené řešení)</t>
  </si>
  <si>
    <t>D9</t>
  </si>
  <si>
    <t>UKONČENÍ KABELŮ SMRŠŤOVACÍ ZÁKLOPKOU DO</t>
  </si>
  <si>
    <t>Pol15</t>
  </si>
  <si>
    <t>5x6 mm2</t>
  </si>
  <si>
    <t>D11</t>
  </si>
  <si>
    <t>UKONČENÍ VODIČŮ CYA NA SVORKOVNICI</t>
  </si>
  <si>
    <t>Pol16</t>
  </si>
  <si>
    <t>Do 16 mm2</t>
  </si>
  <si>
    <t>D12</t>
  </si>
  <si>
    <t>ZEMNÍCÍ SVORKA</t>
  </si>
  <si>
    <t>Pol17</t>
  </si>
  <si>
    <t>ZSA16 zemnicí svorka na potrubí</t>
  </si>
  <si>
    <t>Pol18</t>
  </si>
  <si>
    <t>Cu pás.ZSA16 Pásek uzemňovací Cu, 0.5m</t>
  </si>
  <si>
    <t>D13</t>
  </si>
  <si>
    <t>VODIČ JEDNOŽILOVÝ OHEBNÝ (CYA)</t>
  </si>
  <si>
    <t>Pol19</t>
  </si>
  <si>
    <t>H07V-K 4 mm2 ,ZŽ volně</t>
  </si>
  <si>
    <t>D14</t>
  </si>
  <si>
    <t>HODINOVE ZUCTOVACI SAZBY</t>
  </si>
  <si>
    <t>Pol20</t>
  </si>
  <si>
    <t>Demontaz stavajiciho zarizeni</t>
  </si>
  <si>
    <t>hod</t>
  </si>
  <si>
    <t>Pol21</t>
  </si>
  <si>
    <t>Vyhledani pripojovaciho mista</t>
  </si>
  <si>
    <t>Pol22</t>
  </si>
  <si>
    <t>Napojeni na stavajici zarizeni</t>
  </si>
  <si>
    <t>D15</t>
  </si>
  <si>
    <t>PROVEDENI REVIZNICH ZKOUSEK DLE CSN 331500</t>
  </si>
  <si>
    <t>Pol23</t>
  </si>
  <si>
    <t>Revizni technik</t>
  </si>
  <si>
    <t>D16</t>
  </si>
  <si>
    <t>PODRUŽNÝ MATERIÁL</t>
  </si>
  <si>
    <t>Pol24</t>
  </si>
  <si>
    <t>Podružný materiál</t>
  </si>
  <si>
    <t>kpl</t>
  </si>
  <si>
    <t>1274339599</t>
  </si>
  <si>
    <t>D17</t>
  </si>
  <si>
    <t>VEDLEJŠÍ NÁKLADY</t>
  </si>
  <si>
    <t>Pol25</t>
  </si>
  <si>
    <t>PPV 6,00% z montáže: materiál + práce</t>
  </si>
  <si>
    <t>-1606965331</t>
  </si>
  <si>
    <t>Pol26</t>
  </si>
  <si>
    <t>GZS 3,25% z pravé strany mezisoučtu 2</t>
  </si>
  <si>
    <t>-1206409763</t>
  </si>
  <si>
    <t>04 - Zdravotechnika</t>
  </si>
  <si>
    <t>8 - armatury</t>
  </si>
  <si>
    <t>96 - Bourání konstrukcí</t>
  </si>
  <si>
    <t>721 - Vnitřní kanalizace</t>
  </si>
  <si>
    <t>722 - Vnitřní vodovod</t>
  </si>
  <si>
    <t>725 - Zařizovací předměty</t>
  </si>
  <si>
    <t>733 - Rozvod potrubí</t>
  </si>
  <si>
    <t>799 - Ostatní</t>
  </si>
  <si>
    <t>armatury</t>
  </si>
  <si>
    <t>722235653</t>
  </si>
  <si>
    <t>Ventil zpětný DN 25</t>
  </si>
  <si>
    <t>Práce</t>
  </si>
  <si>
    <t>723235113</t>
  </si>
  <si>
    <t>Kohout kulový DN 25</t>
  </si>
  <si>
    <t>734233124</t>
  </si>
  <si>
    <t>Kohout kulový DN 32</t>
  </si>
  <si>
    <t>721978364R00</t>
  </si>
  <si>
    <t>3cestný směšovací ventil DN25</t>
  </si>
  <si>
    <t>96</t>
  </si>
  <si>
    <t>Bourání konstrukcí</t>
  </si>
  <si>
    <t>974042532</t>
  </si>
  <si>
    <t>Vysekání rýh v podlaze betonové</t>
  </si>
  <si>
    <t>894756217R00</t>
  </si>
  <si>
    <t>Oprava podlahy, vč. betonové mazaniny</t>
  </si>
  <si>
    <t>721</t>
  </si>
  <si>
    <t>Vnitřní kanalizace</t>
  </si>
  <si>
    <t>721171809</t>
  </si>
  <si>
    <t>Demontáž potrubí z PVC do D 160 mm</t>
  </si>
  <si>
    <t>721176102</t>
  </si>
  <si>
    <t>Potrubí HT připojovací D 40 x 1,8 mm</t>
  </si>
  <si>
    <t>721176103</t>
  </si>
  <si>
    <t>Potrubí HT připojovací D 50 x 1,8 mm</t>
  </si>
  <si>
    <t>721176104</t>
  </si>
  <si>
    <t>Potrubí HT připojovací D 75 x 1,9 mm</t>
  </si>
  <si>
    <t>721176115</t>
  </si>
  <si>
    <t>Potrubí HT odpadní svislé D 110 x 2,7 mm</t>
  </si>
  <si>
    <t>721176116</t>
  </si>
  <si>
    <t>Potrubí HT odpadní svislé D 125 x 3,1 mm</t>
  </si>
  <si>
    <t>721176222</t>
  </si>
  <si>
    <t>Potrubí PVC DN100</t>
  </si>
  <si>
    <t>721176223</t>
  </si>
  <si>
    <t>Potrubí PVC DN125</t>
  </si>
  <si>
    <t>721290112</t>
  </si>
  <si>
    <t>Zkouška těsnosti kanalizace vodou</t>
  </si>
  <si>
    <t>721058974R00</t>
  </si>
  <si>
    <t>Demontáž ohříváče</t>
  </si>
  <si>
    <t>721088947R00</t>
  </si>
  <si>
    <t>Čistící kus DN100</t>
  </si>
  <si>
    <t>72167894R00</t>
  </si>
  <si>
    <t>Čistící kus DN125</t>
  </si>
  <si>
    <t>722</t>
  </si>
  <si>
    <t>Vnitřní vodovod</t>
  </si>
  <si>
    <t>722172411</t>
  </si>
  <si>
    <t>Potrubí z PPR, D 20 x 2,8 mm, PN 16, vč.zed.výpom.</t>
  </si>
  <si>
    <t>722172412</t>
  </si>
  <si>
    <t>Potrubí z PPR, D 25 x 3,5 mm, PN 16, vč.zed.výpom.</t>
  </si>
  <si>
    <t>722172413</t>
  </si>
  <si>
    <t>Potrubí z PPR, D 32 x 4,4 mm, PN 16, vč.zed.výpom.</t>
  </si>
  <si>
    <t>722172414</t>
  </si>
  <si>
    <t>Potrubí z PPR, D 40 x 5,5 mm, PN 16, vč.zed.výpom.</t>
  </si>
  <si>
    <t>722181213</t>
  </si>
  <si>
    <t>Izolace návleková MIRELON PRO tl. stěny 13 mm vnitřní průměr 18 mm</t>
  </si>
  <si>
    <t>722181213.1</t>
  </si>
  <si>
    <t>Izolace návleková MIRELON PRO tl. stěny 13 mm vnitřní průměr 22 mm</t>
  </si>
  <si>
    <t>722181213.2</t>
  </si>
  <si>
    <t>Izolace návleková MIRELON PRO tl. stěny 13 mm vnitřní průměr 28 mm</t>
  </si>
  <si>
    <t>722181213.3</t>
  </si>
  <si>
    <t>Izolace návleková MIRELON PRO tl. stěny 13 mm vnitřní průměr 35 mm</t>
  </si>
  <si>
    <t>722290234</t>
  </si>
  <si>
    <t>Proplach a dezinfekce vodovod.potrubí</t>
  </si>
  <si>
    <t>230170012</t>
  </si>
  <si>
    <t>Zkouška těsnosti potrubí</t>
  </si>
  <si>
    <t>697 201</t>
  </si>
  <si>
    <t>rozbor vzorků vody</t>
  </si>
  <si>
    <t>721489623R00</t>
  </si>
  <si>
    <t>Dvířka magnetická, plastová 200x200</t>
  </si>
  <si>
    <t>725</t>
  </si>
  <si>
    <t>Zařizovací předměty</t>
  </si>
  <si>
    <t>725110814</t>
  </si>
  <si>
    <t>Demontáž stáv. klozetů kombinovaných</t>
  </si>
  <si>
    <t>725210821</t>
  </si>
  <si>
    <t>Demontáž stáv. umyvadel</t>
  </si>
  <si>
    <t>725017163</t>
  </si>
  <si>
    <t>Umyvadlo, 60 x 49 cm, bílé</t>
  </si>
  <si>
    <t>725249103</t>
  </si>
  <si>
    <t>Montáž vaničky keramické</t>
  </si>
  <si>
    <t>725240811</t>
  </si>
  <si>
    <t>Demontáž stráv. sprchových koutů</t>
  </si>
  <si>
    <t>725823511</t>
  </si>
  <si>
    <t>Baterie umyvadlová stoján. ruční, na jednu vodu standardní</t>
  </si>
  <si>
    <t>725845111</t>
  </si>
  <si>
    <t>Baterie sprchová nástěnná ruční, bez příslušenství standardní na jednu vodu</t>
  </si>
  <si>
    <t>725860213</t>
  </si>
  <si>
    <t>Sifon umyvadlový D 32, 40 mm</t>
  </si>
  <si>
    <t>725860411</t>
  </si>
  <si>
    <t>Připojovací koleno</t>
  </si>
  <si>
    <t>731100898</t>
  </si>
  <si>
    <t>Demontáž průtokových baterií</t>
  </si>
  <si>
    <t>80</t>
  </si>
  <si>
    <t>998725101</t>
  </si>
  <si>
    <t>Přesun hmot pro zařizovací předměty, výšky do 6 m</t>
  </si>
  <si>
    <t>82</t>
  </si>
  <si>
    <t>721066044R00</t>
  </si>
  <si>
    <t>Sedátko</t>
  </si>
  <si>
    <t>84</t>
  </si>
  <si>
    <t>721066088R00</t>
  </si>
  <si>
    <t>WC dětské - závěsné, vč. montáže</t>
  </si>
  <si>
    <t>86</t>
  </si>
  <si>
    <t>721114589R00</t>
  </si>
  <si>
    <t>Vanička keramická 950x900, vč.sifonu</t>
  </si>
  <si>
    <t>88</t>
  </si>
  <si>
    <t>721448311R00</t>
  </si>
  <si>
    <t>T67</t>
  </si>
  <si>
    <t>90</t>
  </si>
  <si>
    <t>721459741R00</t>
  </si>
  <si>
    <t>Zazdění modulu, vč. vyztužení</t>
  </si>
  <si>
    <t>92</t>
  </si>
  <si>
    <t>721488914R00</t>
  </si>
  <si>
    <t>Demontáž sifonu</t>
  </si>
  <si>
    <t>94</t>
  </si>
  <si>
    <t>721844679R00</t>
  </si>
  <si>
    <t>Modul pro zazdění</t>
  </si>
  <si>
    <t>721887698R00</t>
  </si>
  <si>
    <t>Umyvadlo dětské - 45x41</t>
  </si>
  <si>
    <t>98</t>
  </si>
  <si>
    <t>721896411</t>
  </si>
  <si>
    <t>Osazení modulu</t>
  </si>
  <si>
    <t>100</t>
  </si>
  <si>
    <t>721988378R00</t>
  </si>
  <si>
    <t>Tlačítko k WC bílé</t>
  </si>
  <si>
    <t>102</t>
  </si>
  <si>
    <t>733</t>
  </si>
  <si>
    <t>Rozvod potrubí</t>
  </si>
  <si>
    <t>733120819</t>
  </si>
  <si>
    <t>Demontáž potrubí z hladkých trubek</t>
  </si>
  <si>
    <t>104</t>
  </si>
  <si>
    <t>721099874R00</t>
  </si>
  <si>
    <t>Napojení na stáv. rozvod vody</t>
  </si>
  <si>
    <t>106</t>
  </si>
  <si>
    <t>721458796R00</t>
  </si>
  <si>
    <t>Závěs potrubí voda</t>
  </si>
  <si>
    <t>108</t>
  </si>
  <si>
    <t>721459874R00</t>
  </si>
  <si>
    <t>napojení na stáv. rozvod kanalizace</t>
  </si>
  <si>
    <t>110</t>
  </si>
  <si>
    <t>721647894R00</t>
  </si>
  <si>
    <t>Sekání prostupů přes strop 100x100 mm</t>
  </si>
  <si>
    <t>112</t>
  </si>
  <si>
    <t>721698741R00</t>
  </si>
  <si>
    <t>Závěs potrubí kanal.</t>
  </si>
  <si>
    <t>114</t>
  </si>
  <si>
    <t>721741823R00</t>
  </si>
  <si>
    <t>Manžeta protipožární DN125</t>
  </si>
  <si>
    <t>116</t>
  </si>
  <si>
    <t>727214159R00</t>
  </si>
  <si>
    <t>Manžeta protipožární DN100</t>
  </si>
  <si>
    <t>118</t>
  </si>
  <si>
    <t>799</t>
  </si>
  <si>
    <t>100 200</t>
  </si>
  <si>
    <t>Nezměřitelná položka</t>
  </si>
  <si>
    <t>120</t>
  </si>
  <si>
    <t>214 698</t>
  </si>
  <si>
    <t>úklid staveniště</t>
  </si>
  <si>
    <t>122</t>
  </si>
  <si>
    <t>947 023</t>
  </si>
  <si>
    <t>likvidace a odvoz odpadu,vč.poplatku za skládku</t>
  </si>
  <si>
    <t>124</t>
  </si>
  <si>
    <t>947 024</t>
  </si>
  <si>
    <t>Stavební přípomoce - drážky, prostupy, rýhy, dozdívky</t>
  </si>
  <si>
    <t>-764504132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</si>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</sst>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7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340271045" TargetMode="External" /><Relationship Id="rId2" Type="http://schemas.openxmlformats.org/officeDocument/2006/relationships/hyperlink" Target="https://podminky.urs.cz/item/CS_URS_2022_02/342272225" TargetMode="External" /><Relationship Id="rId3" Type="http://schemas.openxmlformats.org/officeDocument/2006/relationships/hyperlink" Target="https://podminky.urs.cz/item/CS_URS_2022_02/342272245" TargetMode="External" /><Relationship Id="rId4" Type="http://schemas.openxmlformats.org/officeDocument/2006/relationships/hyperlink" Target="https://podminky.urs.cz/item/CS_URS_2022_02/346244354" TargetMode="External" /><Relationship Id="rId5" Type="http://schemas.openxmlformats.org/officeDocument/2006/relationships/hyperlink" Target="https://podminky.urs.cz/item/CS_URS_2022_02/346272256" TargetMode="External" /><Relationship Id="rId6" Type="http://schemas.openxmlformats.org/officeDocument/2006/relationships/hyperlink" Target="https://podminky.urs.cz/item/CS_URS_2022_02/612131101" TargetMode="External" /><Relationship Id="rId7" Type="http://schemas.openxmlformats.org/officeDocument/2006/relationships/hyperlink" Target="https://podminky.urs.cz/item/CS_URS_2022_02/612131121" TargetMode="External" /><Relationship Id="rId8" Type="http://schemas.openxmlformats.org/officeDocument/2006/relationships/hyperlink" Target="https://podminky.urs.cz/item/CS_URS_2022_02/612142001" TargetMode="External" /><Relationship Id="rId9" Type="http://schemas.openxmlformats.org/officeDocument/2006/relationships/hyperlink" Target="https://podminky.urs.cz/item/CS_URS_2022_02/612321121" TargetMode="External" /><Relationship Id="rId10" Type="http://schemas.openxmlformats.org/officeDocument/2006/relationships/hyperlink" Target="https://podminky.urs.cz/item/CS_URS_2022_02/612321131" TargetMode="External" /><Relationship Id="rId11" Type="http://schemas.openxmlformats.org/officeDocument/2006/relationships/hyperlink" Target="https://podminky.urs.cz/item/CS_URS_2022_02/619991001" TargetMode="External" /><Relationship Id="rId12" Type="http://schemas.openxmlformats.org/officeDocument/2006/relationships/hyperlink" Target="https://podminky.urs.cz/item/CS_URS_2022_02/619991011" TargetMode="External" /><Relationship Id="rId13" Type="http://schemas.openxmlformats.org/officeDocument/2006/relationships/hyperlink" Target="https://podminky.urs.cz/item/CS_URS_2022_02/949101111" TargetMode="External" /><Relationship Id="rId14" Type="http://schemas.openxmlformats.org/officeDocument/2006/relationships/hyperlink" Target="https://podminky.urs.cz/item/CS_URS_2022_02/952901111" TargetMode="External" /><Relationship Id="rId15" Type="http://schemas.openxmlformats.org/officeDocument/2006/relationships/hyperlink" Target="https://podminky.urs.cz/item/CS_URS_2022_02/962031132" TargetMode="External" /><Relationship Id="rId16" Type="http://schemas.openxmlformats.org/officeDocument/2006/relationships/hyperlink" Target="https://podminky.urs.cz/item/CS_URS_2022_02/962032230" TargetMode="External" /><Relationship Id="rId17" Type="http://schemas.openxmlformats.org/officeDocument/2006/relationships/hyperlink" Target="https://podminky.urs.cz/item/CS_URS_2022_02/968072455" TargetMode="External" /><Relationship Id="rId18" Type="http://schemas.openxmlformats.org/officeDocument/2006/relationships/hyperlink" Target="https://podminky.urs.cz/item/CS_URS_2022_02/978013191" TargetMode="External" /><Relationship Id="rId19" Type="http://schemas.openxmlformats.org/officeDocument/2006/relationships/hyperlink" Target="https://podminky.urs.cz/item/CS_URS_2022_02/997013211" TargetMode="External" /><Relationship Id="rId20" Type="http://schemas.openxmlformats.org/officeDocument/2006/relationships/hyperlink" Target="https://podminky.urs.cz/item/CS_URS_2022_02/997013501" TargetMode="External" /><Relationship Id="rId21" Type="http://schemas.openxmlformats.org/officeDocument/2006/relationships/hyperlink" Target="https://podminky.urs.cz/item/CS_URS_2022_02/997013509" TargetMode="External" /><Relationship Id="rId22" Type="http://schemas.openxmlformats.org/officeDocument/2006/relationships/hyperlink" Target="https://podminky.urs.cz/item/CS_URS_2022_02/997013631" TargetMode="External" /><Relationship Id="rId23" Type="http://schemas.openxmlformats.org/officeDocument/2006/relationships/hyperlink" Target="https://podminky.urs.cz/item/CS_URS_2022_02/998018001" TargetMode="External" /><Relationship Id="rId24" Type="http://schemas.openxmlformats.org/officeDocument/2006/relationships/hyperlink" Target="https://podminky.urs.cz/item/CS_URS_2022_02/763131130" TargetMode="External" /><Relationship Id="rId25" Type="http://schemas.openxmlformats.org/officeDocument/2006/relationships/hyperlink" Target="https://podminky.urs.cz/item/CS_URS_2022_02/763131451" TargetMode="External" /><Relationship Id="rId26" Type="http://schemas.openxmlformats.org/officeDocument/2006/relationships/hyperlink" Target="https://podminky.urs.cz/item/CS_URS_2022_02/763131551" TargetMode="External" /><Relationship Id="rId27" Type="http://schemas.openxmlformats.org/officeDocument/2006/relationships/hyperlink" Target="https://podminky.urs.cz/item/CS_URS_2022_02/763131714" TargetMode="External" /><Relationship Id="rId28" Type="http://schemas.openxmlformats.org/officeDocument/2006/relationships/hyperlink" Target="https://podminky.urs.cz/item/CS_URS_2022_02/763131721" TargetMode="External" /><Relationship Id="rId29" Type="http://schemas.openxmlformats.org/officeDocument/2006/relationships/hyperlink" Target="https://podminky.urs.cz/item/CS_URS_2022_02/763131771" TargetMode="External" /><Relationship Id="rId30" Type="http://schemas.openxmlformats.org/officeDocument/2006/relationships/hyperlink" Target="https://podminky.urs.cz/item/CS_URS_2022_02/763411211" TargetMode="External" /><Relationship Id="rId31" Type="http://schemas.openxmlformats.org/officeDocument/2006/relationships/hyperlink" Target="https://podminky.urs.cz/item/CS_URS_2022_02/998763401" TargetMode="External" /><Relationship Id="rId32" Type="http://schemas.openxmlformats.org/officeDocument/2006/relationships/hyperlink" Target="https://podminky.urs.cz/item/CS_URS_2022_02/766411811" TargetMode="External" /><Relationship Id="rId33" Type="http://schemas.openxmlformats.org/officeDocument/2006/relationships/hyperlink" Target="https://podminky.urs.cz/item/CS_URS_2022_02/766431811" TargetMode="External" /><Relationship Id="rId34" Type="http://schemas.openxmlformats.org/officeDocument/2006/relationships/hyperlink" Target="https://podminky.urs.cz/item/CS_URS_2022_02/766660172" TargetMode="External" /><Relationship Id="rId35" Type="http://schemas.openxmlformats.org/officeDocument/2006/relationships/hyperlink" Target="https://podminky.urs.cz/item/CS_URS_2022_02/766660728" TargetMode="External" /><Relationship Id="rId36" Type="http://schemas.openxmlformats.org/officeDocument/2006/relationships/hyperlink" Target="https://podminky.urs.cz/item/CS_URS_2022_02/766660729" TargetMode="External" /><Relationship Id="rId37" Type="http://schemas.openxmlformats.org/officeDocument/2006/relationships/hyperlink" Target="https://podminky.urs.cz/item/CS_URS_2022_02/766682111" TargetMode="External" /><Relationship Id="rId38" Type="http://schemas.openxmlformats.org/officeDocument/2006/relationships/hyperlink" Target="https://podminky.urs.cz/item/CS_URS_2022_02/766694115" TargetMode="External" /><Relationship Id="rId39" Type="http://schemas.openxmlformats.org/officeDocument/2006/relationships/hyperlink" Target="https://podminky.urs.cz/item/CS_URS_2022_02/766825821" TargetMode="External" /><Relationship Id="rId40" Type="http://schemas.openxmlformats.org/officeDocument/2006/relationships/hyperlink" Target="https://podminky.urs.cz/item/CS_URS_2022_02/998766201" TargetMode="External" /><Relationship Id="rId41" Type="http://schemas.openxmlformats.org/officeDocument/2006/relationships/hyperlink" Target="https://podminky.urs.cz/item/CS_URS_2022_02/771121011" TargetMode="External" /><Relationship Id="rId42" Type="http://schemas.openxmlformats.org/officeDocument/2006/relationships/hyperlink" Target="https://podminky.urs.cz/item/CS_URS_2022_02/771151022" TargetMode="External" /><Relationship Id="rId43" Type="http://schemas.openxmlformats.org/officeDocument/2006/relationships/hyperlink" Target="https://podminky.urs.cz/item/CS_URS_2022_02/771574263" TargetMode="External" /><Relationship Id="rId44" Type="http://schemas.openxmlformats.org/officeDocument/2006/relationships/hyperlink" Target="https://podminky.urs.cz/item/CS_URS_2022_02/771591207" TargetMode="External" /><Relationship Id="rId45" Type="http://schemas.openxmlformats.org/officeDocument/2006/relationships/hyperlink" Target="https://podminky.urs.cz/item/CS_URS_2022_02/771591241" TargetMode="External" /><Relationship Id="rId46" Type="http://schemas.openxmlformats.org/officeDocument/2006/relationships/hyperlink" Target="https://podminky.urs.cz/item/CS_URS_2022_02/771591242" TargetMode="External" /><Relationship Id="rId47" Type="http://schemas.openxmlformats.org/officeDocument/2006/relationships/hyperlink" Target="https://podminky.urs.cz/item/CS_URS_2022_02/771591264" TargetMode="External" /><Relationship Id="rId48" Type="http://schemas.openxmlformats.org/officeDocument/2006/relationships/hyperlink" Target="https://podminky.urs.cz/item/CS_URS_2022_02/998771201" TargetMode="External" /><Relationship Id="rId49" Type="http://schemas.openxmlformats.org/officeDocument/2006/relationships/hyperlink" Target="https://podminky.urs.cz/item/CS_URS_2022_02/776111116" TargetMode="External" /><Relationship Id="rId50" Type="http://schemas.openxmlformats.org/officeDocument/2006/relationships/hyperlink" Target="https://podminky.urs.cz/item/CS_URS_2022_02/776201812" TargetMode="External" /><Relationship Id="rId51" Type="http://schemas.openxmlformats.org/officeDocument/2006/relationships/hyperlink" Target="https://podminky.urs.cz/item/CS_URS_2022_02/998776201" TargetMode="External" /><Relationship Id="rId52" Type="http://schemas.openxmlformats.org/officeDocument/2006/relationships/hyperlink" Target="https://podminky.urs.cz/item/CS_URS_2022_02/781131207" TargetMode="External" /><Relationship Id="rId53" Type="http://schemas.openxmlformats.org/officeDocument/2006/relationships/hyperlink" Target="https://podminky.urs.cz/item/CS_URS_2022_02/781474113" TargetMode="External" /><Relationship Id="rId54" Type="http://schemas.openxmlformats.org/officeDocument/2006/relationships/hyperlink" Target="https://podminky.urs.cz/item/CS_URS_2022_02/781491012" TargetMode="External" /><Relationship Id="rId55" Type="http://schemas.openxmlformats.org/officeDocument/2006/relationships/hyperlink" Target="https://podminky.urs.cz/item/CS_URS_2022_02/781493611" TargetMode="External" /><Relationship Id="rId56" Type="http://schemas.openxmlformats.org/officeDocument/2006/relationships/hyperlink" Target="https://podminky.urs.cz/item/CS_URS_2022_02/781494111" TargetMode="External" /><Relationship Id="rId57" Type="http://schemas.openxmlformats.org/officeDocument/2006/relationships/hyperlink" Target="https://podminky.urs.cz/item/CS_URS_2022_02/781494511" TargetMode="External" /><Relationship Id="rId58" Type="http://schemas.openxmlformats.org/officeDocument/2006/relationships/hyperlink" Target="https://podminky.urs.cz/item/CS_URS_2022_02/781674112" TargetMode="External" /><Relationship Id="rId59" Type="http://schemas.openxmlformats.org/officeDocument/2006/relationships/hyperlink" Target="https://podminky.urs.cz/item/CS_URS_2022_02/998781202" TargetMode="External" /><Relationship Id="rId60" Type="http://schemas.openxmlformats.org/officeDocument/2006/relationships/hyperlink" Target="https://podminky.urs.cz/item/CS_URS_2022_02/784211101" TargetMode="External" /><Relationship Id="rId6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340271045" TargetMode="External" /><Relationship Id="rId2" Type="http://schemas.openxmlformats.org/officeDocument/2006/relationships/hyperlink" Target="https://podminky.urs.cz/item/CS_URS_2022_02/342272225" TargetMode="External" /><Relationship Id="rId3" Type="http://schemas.openxmlformats.org/officeDocument/2006/relationships/hyperlink" Target="https://podminky.urs.cz/item/CS_URS_2022_02/342272245" TargetMode="External" /><Relationship Id="rId4" Type="http://schemas.openxmlformats.org/officeDocument/2006/relationships/hyperlink" Target="https://podminky.urs.cz/item/CS_URS_2022_02/346244354" TargetMode="External" /><Relationship Id="rId5" Type="http://schemas.openxmlformats.org/officeDocument/2006/relationships/hyperlink" Target="https://podminky.urs.cz/item/CS_URS_2022_02/346272256" TargetMode="External" /><Relationship Id="rId6" Type="http://schemas.openxmlformats.org/officeDocument/2006/relationships/hyperlink" Target="https://podminky.urs.cz/item/CS_URS_2022_02/612131101" TargetMode="External" /><Relationship Id="rId7" Type="http://schemas.openxmlformats.org/officeDocument/2006/relationships/hyperlink" Target="https://podminky.urs.cz/item/CS_URS_2022_02/612131121" TargetMode="External" /><Relationship Id="rId8" Type="http://schemas.openxmlformats.org/officeDocument/2006/relationships/hyperlink" Target="https://podminky.urs.cz/item/CS_URS_2022_02/612142001" TargetMode="External" /><Relationship Id="rId9" Type="http://schemas.openxmlformats.org/officeDocument/2006/relationships/hyperlink" Target="https://podminky.urs.cz/item/CS_URS_2022_02/612321121" TargetMode="External" /><Relationship Id="rId10" Type="http://schemas.openxmlformats.org/officeDocument/2006/relationships/hyperlink" Target="https://podminky.urs.cz/item/CS_URS_2022_02/612321131" TargetMode="External" /><Relationship Id="rId11" Type="http://schemas.openxmlformats.org/officeDocument/2006/relationships/hyperlink" Target="https://podminky.urs.cz/item/CS_URS_2022_02/619991001" TargetMode="External" /><Relationship Id="rId12" Type="http://schemas.openxmlformats.org/officeDocument/2006/relationships/hyperlink" Target="https://podminky.urs.cz/item/CS_URS_2022_02/619991011" TargetMode="External" /><Relationship Id="rId13" Type="http://schemas.openxmlformats.org/officeDocument/2006/relationships/hyperlink" Target="https://podminky.urs.cz/item/CS_URS_2022_02/949101111" TargetMode="External" /><Relationship Id="rId14" Type="http://schemas.openxmlformats.org/officeDocument/2006/relationships/hyperlink" Target="https://podminky.urs.cz/item/CS_URS_2022_02/952901111" TargetMode="External" /><Relationship Id="rId15" Type="http://schemas.openxmlformats.org/officeDocument/2006/relationships/hyperlink" Target="https://podminky.urs.cz/item/CS_URS_2022_02/962031132" TargetMode="External" /><Relationship Id="rId16" Type="http://schemas.openxmlformats.org/officeDocument/2006/relationships/hyperlink" Target="https://podminky.urs.cz/item/CS_URS_2022_02/962032230" TargetMode="External" /><Relationship Id="rId17" Type="http://schemas.openxmlformats.org/officeDocument/2006/relationships/hyperlink" Target="https://podminky.urs.cz/item/CS_URS_2022_02/968072455" TargetMode="External" /><Relationship Id="rId18" Type="http://schemas.openxmlformats.org/officeDocument/2006/relationships/hyperlink" Target="https://podminky.urs.cz/item/CS_URS_2022_02/978013191" TargetMode="External" /><Relationship Id="rId19" Type="http://schemas.openxmlformats.org/officeDocument/2006/relationships/hyperlink" Target="https://podminky.urs.cz/item/CS_URS_2022_02/997013211" TargetMode="External" /><Relationship Id="rId20" Type="http://schemas.openxmlformats.org/officeDocument/2006/relationships/hyperlink" Target="https://podminky.urs.cz/item/CS_URS_2022_02/997013501" TargetMode="External" /><Relationship Id="rId21" Type="http://schemas.openxmlformats.org/officeDocument/2006/relationships/hyperlink" Target="https://podminky.urs.cz/item/CS_URS_2022_02/997013509" TargetMode="External" /><Relationship Id="rId22" Type="http://schemas.openxmlformats.org/officeDocument/2006/relationships/hyperlink" Target="https://podminky.urs.cz/item/CS_URS_2022_02/997013631" TargetMode="External" /><Relationship Id="rId23" Type="http://schemas.openxmlformats.org/officeDocument/2006/relationships/hyperlink" Target="https://podminky.urs.cz/item/CS_URS_2022_02/998018001" TargetMode="External" /><Relationship Id="rId24" Type="http://schemas.openxmlformats.org/officeDocument/2006/relationships/hyperlink" Target="https://podminky.urs.cz/item/CS_URS_2022_02/763131451" TargetMode="External" /><Relationship Id="rId25" Type="http://schemas.openxmlformats.org/officeDocument/2006/relationships/hyperlink" Target="https://podminky.urs.cz/item/CS_URS_2022_02/763131551" TargetMode="External" /><Relationship Id="rId26" Type="http://schemas.openxmlformats.org/officeDocument/2006/relationships/hyperlink" Target="https://podminky.urs.cz/item/CS_URS_2022_02/763131714" TargetMode="External" /><Relationship Id="rId27" Type="http://schemas.openxmlformats.org/officeDocument/2006/relationships/hyperlink" Target="https://podminky.urs.cz/item/CS_URS_2022_02/763131721" TargetMode="External" /><Relationship Id="rId28" Type="http://schemas.openxmlformats.org/officeDocument/2006/relationships/hyperlink" Target="https://podminky.urs.cz/item/CS_URS_2022_02/763131771" TargetMode="External" /><Relationship Id="rId29" Type="http://schemas.openxmlformats.org/officeDocument/2006/relationships/hyperlink" Target="https://podminky.urs.cz/item/CS_URS_2022_02/763411211" TargetMode="External" /><Relationship Id="rId30" Type="http://schemas.openxmlformats.org/officeDocument/2006/relationships/hyperlink" Target="https://podminky.urs.cz/item/CS_URS_2022_02/998763401" TargetMode="External" /><Relationship Id="rId31" Type="http://schemas.openxmlformats.org/officeDocument/2006/relationships/hyperlink" Target="https://podminky.urs.cz/item/CS_URS_2022_02/766411811" TargetMode="External" /><Relationship Id="rId32" Type="http://schemas.openxmlformats.org/officeDocument/2006/relationships/hyperlink" Target="https://podminky.urs.cz/item/CS_URS_2022_02/766431811" TargetMode="External" /><Relationship Id="rId33" Type="http://schemas.openxmlformats.org/officeDocument/2006/relationships/hyperlink" Target="https://podminky.urs.cz/item/CS_URS_2022_02/766660172" TargetMode="External" /><Relationship Id="rId34" Type="http://schemas.openxmlformats.org/officeDocument/2006/relationships/hyperlink" Target="https://podminky.urs.cz/item/CS_URS_2022_02/766660728" TargetMode="External" /><Relationship Id="rId35" Type="http://schemas.openxmlformats.org/officeDocument/2006/relationships/hyperlink" Target="https://podminky.urs.cz/item/CS_URS_2022_02/766660729" TargetMode="External" /><Relationship Id="rId36" Type="http://schemas.openxmlformats.org/officeDocument/2006/relationships/hyperlink" Target="https://podminky.urs.cz/item/CS_URS_2022_02/766682111" TargetMode="External" /><Relationship Id="rId37" Type="http://schemas.openxmlformats.org/officeDocument/2006/relationships/hyperlink" Target="https://podminky.urs.cz/item/CS_URS_2022_02/766694115" TargetMode="External" /><Relationship Id="rId38" Type="http://schemas.openxmlformats.org/officeDocument/2006/relationships/hyperlink" Target="https://podminky.urs.cz/item/CS_URS_2022_02/766825821" TargetMode="External" /><Relationship Id="rId39" Type="http://schemas.openxmlformats.org/officeDocument/2006/relationships/hyperlink" Target="https://podminky.urs.cz/item/CS_URS_2022_02/998766201" TargetMode="External" /><Relationship Id="rId40" Type="http://schemas.openxmlformats.org/officeDocument/2006/relationships/hyperlink" Target="https://podminky.urs.cz/item/CS_URS_2022_02/776111116" TargetMode="External" /><Relationship Id="rId41" Type="http://schemas.openxmlformats.org/officeDocument/2006/relationships/hyperlink" Target="https://podminky.urs.cz/item/CS_URS_2022_02/776111311" TargetMode="External" /><Relationship Id="rId42" Type="http://schemas.openxmlformats.org/officeDocument/2006/relationships/hyperlink" Target="https://podminky.urs.cz/item/CS_URS_2022_02/776121321" TargetMode="External" /><Relationship Id="rId43" Type="http://schemas.openxmlformats.org/officeDocument/2006/relationships/hyperlink" Target="https://podminky.urs.cz/item/CS_URS_2022_02/776141122" TargetMode="External" /><Relationship Id="rId44" Type="http://schemas.openxmlformats.org/officeDocument/2006/relationships/hyperlink" Target="https://podminky.urs.cz/item/CS_URS_2022_02/776201812" TargetMode="External" /><Relationship Id="rId45" Type="http://schemas.openxmlformats.org/officeDocument/2006/relationships/hyperlink" Target="https://podminky.urs.cz/item/CS_URS_2022_02/776241121" TargetMode="External" /><Relationship Id="rId46" Type="http://schemas.openxmlformats.org/officeDocument/2006/relationships/hyperlink" Target="https://podminky.urs.cz/item/CS_URS_2022_02/776410811" TargetMode="External" /><Relationship Id="rId47" Type="http://schemas.openxmlformats.org/officeDocument/2006/relationships/hyperlink" Target="https://podminky.urs.cz/item/CS_URS_2022_02/776411111" TargetMode="External" /><Relationship Id="rId48" Type="http://schemas.openxmlformats.org/officeDocument/2006/relationships/hyperlink" Target="https://podminky.urs.cz/item/CS_URS_2022_02/776991121" TargetMode="External" /><Relationship Id="rId49" Type="http://schemas.openxmlformats.org/officeDocument/2006/relationships/hyperlink" Target="https://podminky.urs.cz/item/CS_URS_2022_02/998776201" TargetMode="External" /><Relationship Id="rId50" Type="http://schemas.openxmlformats.org/officeDocument/2006/relationships/hyperlink" Target="https://podminky.urs.cz/item/CS_URS_2022_02/781131207" TargetMode="External" /><Relationship Id="rId51" Type="http://schemas.openxmlformats.org/officeDocument/2006/relationships/hyperlink" Target="https://podminky.urs.cz/item/CS_URS_2022_02/781474113" TargetMode="External" /><Relationship Id="rId52" Type="http://schemas.openxmlformats.org/officeDocument/2006/relationships/hyperlink" Target="https://podminky.urs.cz/item/CS_URS_2022_02/781491012" TargetMode="External" /><Relationship Id="rId53" Type="http://schemas.openxmlformats.org/officeDocument/2006/relationships/hyperlink" Target="https://podminky.urs.cz/item/CS_URS_2022_02/781493611" TargetMode="External" /><Relationship Id="rId54" Type="http://schemas.openxmlformats.org/officeDocument/2006/relationships/hyperlink" Target="https://podminky.urs.cz/item/CS_URS_2022_02/781494111" TargetMode="External" /><Relationship Id="rId55" Type="http://schemas.openxmlformats.org/officeDocument/2006/relationships/hyperlink" Target="https://podminky.urs.cz/item/CS_URS_2022_02/781494511" TargetMode="External" /><Relationship Id="rId56" Type="http://schemas.openxmlformats.org/officeDocument/2006/relationships/hyperlink" Target="https://podminky.urs.cz/item/CS_URS_2022_02/781674112" TargetMode="External" /><Relationship Id="rId57" Type="http://schemas.openxmlformats.org/officeDocument/2006/relationships/hyperlink" Target="https://podminky.urs.cz/item/CS_URS_2022_02/998781202" TargetMode="External" /><Relationship Id="rId58" Type="http://schemas.openxmlformats.org/officeDocument/2006/relationships/hyperlink" Target="https://podminky.urs.cz/item/CS_URS_2022_02/784211101" TargetMode="External" /><Relationship Id="rId59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30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28</v>
      </c>
      <c r="AL14" s="24"/>
      <c r="AM14" s="24"/>
      <c r="AN14" s="36" t="s">
        <v>30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33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22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35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36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37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38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39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40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41</v>
      </c>
      <c r="E29" s="49"/>
      <c r="F29" s="34" t="s">
        <v>42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43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44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45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46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47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48</v>
      </c>
      <c r="U35" s="56"/>
      <c r="V35" s="56"/>
      <c r="W35" s="56"/>
      <c r="X35" s="58" t="s">
        <v>49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50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N7642022c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Stavební úpravy sociálního zařízení v MŠ Dolní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 xml:space="preserve"> 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13. 9. 2022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Město Frenštát p.R.,náměstí Míru 1,744 01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31</v>
      </c>
      <c r="AJ49" s="42"/>
      <c r="AK49" s="42"/>
      <c r="AL49" s="42"/>
      <c r="AM49" s="75" t="str">
        <f>IF(E17="","",E17)</f>
        <v>Jaromír Bartoš</v>
      </c>
      <c r="AN49" s="66"/>
      <c r="AO49" s="66"/>
      <c r="AP49" s="66"/>
      <c r="AQ49" s="42"/>
      <c r="AR49" s="46"/>
      <c r="AS49" s="76" t="s">
        <v>51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29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34</v>
      </c>
      <c r="AJ50" s="42"/>
      <c r="AK50" s="42"/>
      <c r="AL50" s="42"/>
      <c r="AM50" s="75" t="str">
        <f>IF(E20="","",E20)</f>
        <v xml:space="preserve"> 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52</v>
      </c>
      <c r="D52" s="89"/>
      <c r="E52" s="89"/>
      <c r="F52" s="89"/>
      <c r="G52" s="89"/>
      <c r="H52" s="90"/>
      <c r="I52" s="91" t="s">
        <v>53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54</v>
      </c>
      <c r="AH52" s="89"/>
      <c r="AI52" s="89"/>
      <c r="AJ52" s="89"/>
      <c r="AK52" s="89"/>
      <c r="AL52" s="89"/>
      <c r="AM52" s="89"/>
      <c r="AN52" s="91" t="s">
        <v>55</v>
      </c>
      <c r="AO52" s="89"/>
      <c r="AP52" s="89"/>
      <c r="AQ52" s="93" t="s">
        <v>56</v>
      </c>
      <c r="AR52" s="46"/>
      <c r="AS52" s="94" t="s">
        <v>57</v>
      </c>
      <c r="AT52" s="95" t="s">
        <v>58</v>
      </c>
      <c r="AU52" s="95" t="s">
        <v>59</v>
      </c>
      <c r="AV52" s="95" t="s">
        <v>60</v>
      </c>
      <c r="AW52" s="95" t="s">
        <v>61</v>
      </c>
      <c r="AX52" s="95" t="s">
        <v>62</v>
      </c>
      <c r="AY52" s="95" t="s">
        <v>63</v>
      </c>
      <c r="AZ52" s="95" t="s">
        <v>64</v>
      </c>
      <c r="BA52" s="95" t="s">
        <v>65</v>
      </c>
      <c r="BB52" s="95" t="s">
        <v>66</v>
      </c>
      <c r="BC52" s="95" t="s">
        <v>67</v>
      </c>
      <c r="BD52" s="96" t="s">
        <v>68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69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ROUND(SUM(AG55:AG58),2)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ROUND(SUM(AS55:AS58),2)</f>
        <v>0</v>
      </c>
      <c r="AT54" s="108">
        <f>ROUND(SUM(AV54:AW54),2)</f>
        <v>0</v>
      </c>
      <c r="AU54" s="109">
        <f>ROUND(SUM(AU55:AU58),5)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ROUND(SUM(AZ55:AZ58),2)</f>
        <v>0</v>
      </c>
      <c r="BA54" s="108">
        <f>ROUND(SUM(BA55:BA58),2)</f>
        <v>0</v>
      </c>
      <c r="BB54" s="108">
        <f>ROUND(SUM(BB55:BB58),2)</f>
        <v>0</v>
      </c>
      <c r="BC54" s="108">
        <f>ROUND(SUM(BC55:BC58),2)</f>
        <v>0</v>
      </c>
      <c r="BD54" s="110">
        <f>ROUND(SUM(BD55:BD58),2)</f>
        <v>0</v>
      </c>
      <c r="BE54" s="6"/>
      <c r="BS54" s="111" t="s">
        <v>70</v>
      </c>
      <c r="BT54" s="111" t="s">
        <v>71</v>
      </c>
      <c r="BU54" s="112" t="s">
        <v>72</v>
      </c>
      <c r="BV54" s="111" t="s">
        <v>73</v>
      </c>
      <c r="BW54" s="111" t="s">
        <v>5</v>
      </c>
      <c r="BX54" s="111" t="s">
        <v>74</v>
      </c>
      <c r="CL54" s="111" t="s">
        <v>19</v>
      </c>
    </row>
    <row r="55" spans="1:91" s="7" customFormat="1" ht="24.75" customHeight="1">
      <c r="A55" s="113" t="s">
        <v>75</v>
      </c>
      <c r="B55" s="114"/>
      <c r="C55" s="115"/>
      <c r="D55" s="116" t="s">
        <v>76</v>
      </c>
      <c r="E55" s="116"/>
      <c r="F55" s="116"/>
      <c r="G55" s="116"/>
      <c r="H55" s="116"/>
      <c r="I55" s="117"/>
      <c r="J55" s="116" t="s">
        <v>77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'01 - Stavební úpravy v 1....'!J30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78</v>
      </c>
      <c r="AR55" s="120"/>
      <c r="AS55" s="121">
        <v>0</v>
      </c>
      <c r="AT55" s="122">
        <f>ROUND(SUM(AV55:AW55),2)</f>
        <v>0</v>
      </c>
      <c r="AU55" s="123">
        <f>'01 - Stavební úpravy v 1....'!P95</f>
        <v>0</v>
      </c>
      <c r="AV55" s="122">
        <f>'01 - Stavební úpravy v 1....'!J33</f>
        <v>0</v>
      </c>
      <c r="AW55" s="122">
        <f>'01 - Stavební úpravy v 1....'!J34</f>
        <v>0</v>
      </c>
      <c r="AX55" s="122">
        <f>'01 - Stavební úpravy v 1....'!J35</f>
        <v>0</v>
      </c>
      <c r="AY55" s="122">
        <f>'01 - Stavební úpravy v 1....'!J36</f>
        <v>0</v>
      </c>
      <c r="AZ55" s="122">
        <f>'01 - Stavební úpravy v 1....'!F33</f>
        <v>0</v>
      </c>
      <c r="BA55" s="122">
        <f>'01 - Stavební úpravy v 1....'!F34</f>
        <v>0</v>
      </c>
      <c r="BB55" s="122">
        <f>'01 - Stavební úpravy v 1....'!F35</f>
        <v>0</v>
      </c>
      <c r="BC55" s="122">
        <f>'01 - Stavební úpravy v 1....'!F36</f>
        <v>0</v>
      </c>
      <c r="BD55" s="124">
        <f>'01 - Stavební úpravy v 1....'!F37</f>
        <v>0</v>
      </c>
      <c r="BE55" s="7"/>
      <c r="BT55" s="125" t="s">
        <v>79</v>
      </c>
      <c r="BV55" s="125" t="s">
        <v>73</v>
      </c>
      <c r="BW55" s="125" t="s">
        <v>80</v>
      </c>
      <c r="BX55" s="125" t="s">
        <v>5</v>
      </c>
      <c r="CL55" s="125" t="s">
        <v>19</v>
      </c>
      <c r="CM55" s="125" t="s">
        <v>81</v>
      </c>
    </row>
    <row r="56" spans="1:91" s="7" customFormat="1" ht="24.75" customHeight="1">
      <c r="A56" s="113" t="s">
        <v>75</v>
      </c>
      <c r="B56" s="114"/>
      <c r="C56" s="115"/>
      <c r="D56" s="116" t="s">
        <v>82</v>
      </c>
      <c r="E56" s="116"/>
      <c r="F56" s="116"/>
      <c r="G56" s="116"/>
      <c r="H56" s="116"/>
      <c r="I56" s="117"/>
      <c r="J56" s="116" t="s">
        <v>83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'02 - Stavební úpravy v 2....'!J30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78</v>
      </c>
      <c r="AR56" s="120"/>
      <c r="AS56" s="121">
        <v>0</v>
      </c>
      <c r="AT56" s="122">
        <f>ROUND(SUM(AV56:AW56),2)</f>
        <v>0</v>
      </c>
      <c r="AU56" s="123">
        <f>'02 - Stavební úpravy v 2....'!P94</f>
        <v>0</v>
      </c>
      <c r="AV56" s="122">
        <f>'02 - Stavební úpravy v 2....'!J33</f>
        <v>0</v>
      </c>
      <c r="AW56" s="122">
        <f>'02 - Stavební úpravy v 2....'!J34</f>
        <v>0</v>
      </c>
      <c r="AX56" s="122">
        <f>'02 - Stavební úpravy v 2....'!J35</f>
        <v>0</v>
      </c>
      <c r="AY56" s="122">
        <f>'02 - Stavební úpravy v 2....'!J36</f>
        <v>0</v>
      </c>
      <c r="AZ56" s="122">
        <f>'02 - Stavební úpravy v 2....'!F33</f>
        <v>0</v>
      </c>
      <c r="BA56" s="122">
        <f>'02 - Stavební úpravy v 2....'!F34</f>
        <v>0</v>
      </c>
      <c r="BB56" s="122">
        <f>'02 - Stavební úpravy v 2....'!F35</f>
        <v>0</v>
      </c>
      <c r="BC56" s="122">
        <f>'02 - Stavební úpravy v 2....'!F36</f>
        <v>0</v>
      </c>
      <c r="BD56" s="124">
        <f>'02 - Stavební úpravy v 2....'!F37</f>
        <v>0</v>
      </c>
      <c r="BE56" s="7"/>
      <c r="BT56" s="125" t="s">
        <v>79</v>
      </c>
      <c r="BV56" s="125" t="s">
        <v>73</v>
      </c>
      <c r="BW56" s="125" t="s">
        <v>84</v>
      </c>
      <c r="BX56" s="125" t="s">
        <v>5</v>
      </c>
      <c r="CL56" s="125" t="s">
        <v>19</v>
      </c>
      <c r="CM56" s="125" t="s">
        <v>81</v>
      </c>
    </row>
    <row r="57" spans="1:91" s="7" customFormat="1" ht="16.5" customHeight="1">
      <c r="A57" s="113" t="s">
        <v>75</v>
      </c>
      <c r="B57" s="114"/>
      <c r="C57" s="115"/>
      <c r="D57" s="116" t="s">
        <v>85</v>
      </c>
      <c r="E57" s="116"/>
      <c r="F57" s="116"/>
      <c r="G57" s="116"/>
      <c r="H57" s="116"/>
      <c r="I57" s="117"/>
      <c r="J57" s="116" t="s">
        <v>86</v>
      </c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8">
        <f>'03 - Elektroinstalace'!J30</f>
        <v>0</v>
      </c>
      <c r="AH57" s="117"/>
      <c r="AI57" s="117"/>
      <c r="AJ57" s="117"/>
      <c r="AK57" s="117"/>
      <c r="AL57" s="117"/>
      <c r="AM57" s="117"/>
      <c r="AN57" s="118">
        <f>SUM(AG57,AT57)</f>
        <v>0</v>
      </c>
      <c r="AO57" s="117"/>
      <c r="AP57" s="117"/>
      <c r="AQ57" s="119" t="s">
        <v>78</v>
      </c>
      <c r="AR57" s="120"/>
      <c r="AS57" s="121">
        <v>0</v>
      </c>
      <c r="AT57" s="122">
        <f>ROUND(SUM(AV57:AW57),2)</f>
        <v>0</v>
      </c>
      <c r="AU57" s="123">
        <f>'03 - Elektroinstalace'!P96</f>
        <v>0</v>
      </c>
      <c r="AV57" s="122">
        <f>'03 - Elektroinstalace'!J33</f>
        <v>0</v>
      </c>
      <c r="AW57" s="122">
        <f>'03 - Elektroinstalace'!J34</f>
        <v>0</v>
      </c>
      <c r="AX57" s="122">
        <f>'03 - Elektroinstalace'!J35</f>
        <v>0</v>
      </c>
      <c r="AY57" s="122">
        <f>'03 - Elektroinstalace'!J36</f>
        <v>0</v>
      </c>
      <c r="AZ57" s="122">
        <f>'03 - Elektroinstalace'!F33</f>
        <v>0</v>
      </c>
      <c r="BA57" s="122">
        <f>'03 - Elektroinstalace'!F34</f>
        <v>0</v>
      </c>
      <c r="BB57" s="122">
        <f>'03 - Elektroinstalace'!F35</f>
        <v>0</v>
      </c>
      <c r="BC57" s="122">
        <f>'03 - Elektroinstalace'!F36</f>
        <v>0</v>
      </c>
      <c r="BD57" s="124">
        <f>'03 - Elektroinstalace'!F37</f>
        <v>0</v>
      </c>
      <c r="BE57" s="7"/>
      <c r="BT57" s="125" t="s">
        <v>79</v>
      </c>
      <c r="BV57" s="125" t="s">
        <v>73</v>
      </c>
      <c r="BW57" s="125" t="s">
        <v>87</v>
      </c>
      <c r="BX57" s="125" t="s">
        <v>5</v>
      </c>
      <c r="CL57" s="125" t="s">
        <v>19</v>
      </c>
      <c r="CM57" s="125" t="s">
        <v>81</v>
      </c>
    </row>
    <row r="58" spans="1:91" s="7" customFormat="1" ht="16.5" customHeight="1">
      <c r="A58" s="113" t="s">
        <v>75</v>
      </c>
      <c r="B58" s="114"/>
      <c r="C58" s="115"/>
      <c r="D58" s="116" t="s">
        <v>88</v>
      </c>
      <c r="E58" s="116"/>
      <c r="F58" s="116"/>
      <c r="G58" s="116"/>
      <c r="H58" s="116"/>
      <c r="I58" s="117"/>
      <c r="J58" s="116" t="s">
        <v>89</v>
      </c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8">
        <f>'04 - Zdravotechnika'!J30</f>
        <v>0</v>
      </c>
      <c r="AH58" s="117"/>
      <c r="AI58" s="117"/>
      <c r="AJ58" s="117"/>
      <c r="AK58" s="117"/>
      <c r="AL58" s="117"/>
      <c r="AM58" s="117"/>
      <c r="AN58" s="118">
        <f>SUM(AG58,AT58)</f>
        <v>0</v>
      </c>
      <c r="AO58" s="117"/>
      <c r="AP58" s="117"/>
      <c r="AQ58" s="119" t="s">
        <v>78</v>
      </c>
      <c r="AR58" s="120"/>
      <c r="AS58" s="126">
        <v>0</v>
      </c>
      <c r="AT58" s="127">
        <f>ROUND(SUM(AV58:AW58),2)</f>
        <v>0</v>
      </c>
      <c r="AU58" s="128">
        <f>'04 - Zdravotechnika'!P86</f>
        <v>0</v>
      </c>
      <c r="AV58" s="127">
        <f>'04 - Zdravotechnika'!J33</f>
        <v>0</v>
      </c>
      <c r="AW58" s="127">
        <f>'04 - Zdravotechnika'!J34</f>
        <v>0</v>
      </c>
      <c r="AX58" s="127">
        <f>'04 - Zdravotechnika'!J35</f>
        <v>0</v>
      </c>
      <c r="AY58" s="127">
        <f>'04 - Zdravotechnika'!J36</f>
        <v>0</v>
      </c>
      <c r="AZ58" s="127">
        <f>'04 - Zdravotechnika'!F33</f>
        <v>0</v>
      </c>
      <c r="BA58" s="127">
        <f>'04 - Zdravotechnika'!F34</f>
        <v>0</v>
      </c>
      <c r="BB58" s="127">
        <f>'04 - Zdravotechnika'!F35</f>
        <v>0</v>
      </c>
      <c r="BC58" s="127">
        <f>'04 - Zdravotechnika'!F36</f>
        <v>0</v>
      </c>
      <c r="BD58" s="129">
        <f>'04 - Zdravotechnika'!F37</f>
        <v>0</v>
      </c>
      <c r="BE58" s="7"/>
      <c r="BT58" s="125" t="s">
        <v>79</v>
      </c>
      <c r="BV58" s="125" t="s">
        <v>73</v>
      </c>
      <c r="BW58" s="125" t="s">
        <v>90</v>
      </c>
      <c r="BX58" s="125" t="s">
        <v>5</v>
      </c>
      <c r="CL58" s="125" t="s">
        <v>19</v>
      </c>
      <c r="CM58" s="125" t="s">
        <v>81</v>
      </c>
    </row>
    <row r="59" spans="1:57" s="2" customFormat="1" ht="30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6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</row>
    <row r="60" spans="1:57" s="2" customFormat="1" ht="6.95" customHeight="1">
      <c r="A60" s="40"/>
      <c r="B60" s="61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46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</row>
  </sheetData>
  <sheetProtection password="CC35" sheet="1" objects="1" scenarios="1" formatColumns="0" formatRows="0"/>
  <mergeCells count="54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01 - Stavební úpravy v 1....'!C2" display="/"/>
    <hyperlink ref="A56" location="'02 - Stavební úpravy v 2....'!C2" display="/"/>
    <hyperlink ref="A57" location="'03 - Elektroinstalace'!C2" display="/"/>
    <hyperlink ref="A58" location="'04 - Zdravotechnika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80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81</v>
      </c>
    </row>
    <row r="4" spans="2:46" s="1" customFormat="1" ht="24.95" customHeight="1">
      <c r="B4" s="22"/>
      <c r="D4" s="132" t="s">
        <v>91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Stavební úpravy sociálního zařízení v MŠ Dolní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92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93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13. 9. 2022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tr">
        <f>IF('Rekapitulace stavby'!AN19="","",'Rekapitulace stavby'!AN19)</f>
        <v/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tr">
        <f>IF('Rekapitulace stavby'!E20="","",'Rekapitulace stavby'!E20)</f>
        <v xml:space="preserve"> </v>
      </c>
      <c r="F24" s="40"/>
      <c r="G24" s="40"/>
      <c r="H24" s="40"/>
      <c r="I24" s="134" t="s">
        <v>28</v>
      </c>
      <c r="J24" s="138" t="str">
        <f>IF('Rekapitulace stavby'!AN20="","",'Rekapitulace stavby'!AN20)</f>
        <v/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35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37</v>
      </c>
      <c r="E30" s="40"/>
      <c r="F30" s="40"/>
      <c r="G30" s="40"/>
      <c r="H30" s="40"/>
      <c r="I30" s="40"/>
      <c r="J30" s="146">
        <f>ROUND(J95,2)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39</v>
      </c>
      <c r="G32" s="40"/>
      <c r="H32" s="40"/>
      <c r="I32" s="147" t="s">
        <v>38</v>
      </c>
      <c r="J32" s="147" t="s">
        <v>40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41</v>
      </c>
      <c r="E33" s="134" t="s">
        <v>42</v>
      </c>
      <c r="F33" s="149">
        <f>ROUND((SUM(BE95:BE619)),2)</f>
        <v>0</v>
      </c>
      <c r="G33" s="40"/>
      <c r="H33" s="40"/>
      <c r="I33" s="150">
        <v>0.21</v>
      </c>
      <c r="J33" s="149">
        <f>ROUND(((SUM(BE95:BE619))*I33),2)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43</v>
      </c>
      <c r="F34" s="149">
        <f>ROUND((SUM(BF95:BF619)),2)</f>
        <v>0</v>
      </c>
      <c r="G34" s="40"/>
      <c r="H34" s="40"/>
      <c r="I34" s="150">
        <v>0.15</v>
      </c>
      <c r="J34" s="149">
        <f>ROUND(((SUM(BF95:BF619))*I34),2)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44</v>
      </c>
      <c r="F35" s="149">
        <f>ROUND((SUM(BG95:BG619)),2)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45</v>
      </c>
      <c r="F36" s="149">
        <f>ROUND((SUM(BH95:BH619)),2)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46</v>
      </c>
      <c r="F37" s="149">
        <f>ROUND((SUM(BI95:BI619)),2)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47</v>
      </c>
      <c r="E39" s="153"/>
      <c r="F39" s="153"/>
      <c r="G39" s="154" t="s">
        <v>48</v>
      </c>
      <c r="H39" s="155" t="s">
        <v>49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94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Stavební úpravy sociálního zařízení v MŠ Dolní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92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01 - Stavební úpravy v 1.NP - architektonicko stavební řešení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</v>
      </c>
      <c r="G52" s="42"/>
      <c r="H52" s="42"/>
      <c r="I52" s="34" t="s">
        <v>23</v>
      </c>
      <c r="J52" s="74" t="str">
        <f>IF(J12="","",J12)</f>
        <v>13. 9. 2022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Město Frenštát p.R.,náměstí Míru 1,744 01</v>
      </c>
      <c r="G54" s="42"/>
      <c r="H54" s="42"/>
      <c r="I54" s="34" t="s">
        <v>31</v>
      </c>
      <c r="J54" s="38" t="str">
        <f>E21</f>
        <v>Jaromír Bartoš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95</v>
      </c>
      <c r="D57" s="164"/>
      <c r="E57" s="164"/>
      <c r="F57" s="164"/>
      <c r="G57" s="164"/>
      <c r="H57" s="164"/>
      <c r="I57" s="164"/>
      <c r="J57" s="165" t="s">
        <v>96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69</v>
      </c>
      <c r="D59" s="42"/>
      <c r="E59" s="42"/>
      <c r="F59" s="42"/>
      <c r="G59" s="42"/>
      <c r="H59" s="42"/>
      <c r="I59" s="42"/>
      <c r="J59" s="104">
        <f>J95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97</v>
      </c>
    </row>
    <row r="60" spans="1:31" s="9" customFormat="1" ht="24.95" customHeight="1">
      <c r="A60" s="9"/>
      <c r="B60" s="167"/>
      <c r="C60" s="168"/>
      <c r="D60" s="169" t="s">
        <v>98</v>
      </c>
      <c r="E60" s="170"/>
      <c r="F60" s="170"/>
      <c r="G60" s="170"/>
      <c r="H60" s="170"/>
      <c r="I60" s="170"/>
      <c r="J60" s="171">
        <f>J96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99</v>
      </c>
      <c r="E61" s="176"/>
      <c r="F61" s="176"/>
      <c r="G61" s="176"/>
      <c r="H61" s="176"/>
      <c r="I61" s="176"/>
      <c r="J61" s="177">
        <f>J97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100</v>
      </c>
      <c r="E62" s="176"/>
      <c r="F62" s="176"/>
      <c r="G62" s="176"/>
      <c r="H62" s="176"/>
      <c r="I62" s="176"/>
      <c r="J62" s="177">
        <f>J130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101</v>
      </c>
      <c r="E63" s="176"/>
      <c r="F63" s="176"/>
      <c r="G63" s="176"/>
      <c r="H63" s="176"/>
      <c r="I63" s="176"/>
      <c r="J63" s="177">
        <f>J195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102</v>
      </c>
      <c r="E64" s="176"/>
      <c r="F64" s="176"/>
      <c r="G64" s="176"/>
      <c r="H64" s="176"/>
      <c r="I64" s="176"/>
      <c r="J64" s="177">
        <f>J244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103</v>
      </c>
      <c r="E65" s="176"/>
      <c r="F65" s="176"/>
      <c r="G65" s="176"/>
      <c r="H65" s="176"/>
      <c r="I65" s="176"/>
      <c r="J65" s="177">
        <f>J255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67"/>
      <c r="C66" s="168"/>
      <c r="D66" s="169" t="s">
        <v>104</v>
      </c>
      <c r="E66" s="170"/>
      <c r="F66" s="170"/>
      <c r="G66" s="170"/>
      <c r="H66" s="170"/>
      <c r="I66" s="170"/>
      <c r="J66" s="171">
        <f>J258</f>
        <v>0</v>
      </c>
      <c r="K66" s="168"/>
      <c r="L66" s="172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73"/>
      <c r="C67" s="174"/>
      <c r="D67" s="175" t="s">
        <v>105</v>
      </c>
      <c r="E67" s="176"/>
      <c r="F67" s="176"/>
      <c r="G67" s="176"/>
      <c r="H67" s="176"/>
      <c r="I67" s="176"/>
      <c r="J67" s="177">
        <f>J259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3"/>
      <c r="C68" s="174"/>
      <c r="D68" s="175" t="s">
        <v>106</v>
      </c>
      <c r="E68" s="176"/>
      <c r="F68" s="176"/>
      <c r="G68" s="176"/>
      <c r="H68" s="176"/>
      <c r="I68" s="176"/>
      <c r="J68" s="177">
        <f>J319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3"/>
      <c r="C69" s="174"/>
      <c r="D69" s="175" t="s">
        <v>107</v>
      </c>
      <c r="E69" s="176"/>
      <c r="F69" s="176"/>
      <c r="G69" s="176"/>
      <c r="H69" s="176"/>
      <c r="I69" s="176"/>
      <c r="J69" s="177">
        <f>J399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3"/>
      <c r="C70" s="174"/>
      <c r="D70" s="175" t="s">
        <v>108</v>
      </c>
      <c r="E70" s="176"/>
      <c r="F70" s="176"/>
      <c r="G70" s="176"/>
      <c r="H70" s="176"/>
      <c r="I70" s="176"/>
      <c r="J70" s="177">
        <f>J405</f>
        <v>0</v>
      </c>
      <c r="K70" s="174"/>
      <c r="L70" s="17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3"/>
      <c r="C71" s="174"/>
      <c r="D71" s="175" t="s">
        <v>109</v>
      </c>
      <c r="E71" s="176"/>
      <c r="F71" s="176"/>
      <c r="G71" s="176"/>
      <c r="H71" s="176"/>
      <c r="I71" s="176"/>
      <c r="J71" s="177">
        <f>J491</f>
        <v>0</v>
      </c>
      <c r="K71" s="174"/>
      <c r="L71" s="17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3"/>
      <c r="C72" s="174"/>
      <c r="D72" s="175" t="s">
        <v>110</v>
      </c>
      <c r="E72" s="176"/>
      <c r="F72" s="176"/>
      <c r="G72" s="176"/>
      <c r="H72" s="176"/>
      <c r="I72" s="176"/>
      <c r="J72" s="177">
        <f>J510</f>
        <v>0</v>
      </c>
      <c r="K72" s="174"/>
      <c r="L72" s="17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3"/>
      <c r="C73" s="174"/>
      <c r="D73" s="175" t="s">
        <v>111</v>
      </c>
      <c r="E73" s="176"/>
      <c r="F73" s="176"/>
      <c r="G73" s="176"/>
      <c r="H73" s="176"/>
      <c r="I73" s="176"/>
      <c r="J73" s="177">
        <f>J598</f>
        <v>0</v>
      </c>
      <c r="K73" s="174"/>
      <c r="L73" s="178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9" customFormat="1" ht="24.95" customHeight="1">
      <c r="A74" s="9"/>
      <c r="B74" s="167"/>
      <c r="C74" s="168"/>
      <c r="D74" s="169" t="s">
        <v>112</v>
      </c>
      <c r="E74" s="170"/>
      <c r="F74" s="170"/>
      <c r="G74" s="170"/>
      <c r="H74" s="170"/>
      <c r="I74" s="170"/>
      <c r="J74" s="171">
        <f>J613</f>
        <v>0</v>
      </c>
      <c r="K74" s="168"/>
      <c r="L74" s="172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s="9" customFormat="1" ht="24.95" customHeight="1">
      <c r="A75" s="9"/>
      <c r="B75" s="167"/>
      <c r="C75" s="168"/>
      <c r="D75" s="169" t="s">
        <v>113</v>
      </c>
      <c r="E75" s="170"/>
      <c r="F75" s="170"/>
      <c r="G75" s="170"/>
      <c r="H75" s="170"/>
      <c r="I75" s="170"/>
      <c r="J75" s="171">
        <f>J617</f>
        <v>0</v>
      </c>
      <c r="K75" s="168"/>
      <c r="L75" s="172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pans="1:31" s="2" customFormat="1" ht="21.8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5" t="s">
        <v>114</v>
      </c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16</v>
      </c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162" t="str">
        <f>E7</f>
        <v>Stavební úpravy sociálního zařízení v MŠ Dolní</v>
      </c>
      <c r="F85" s="34"/>
      <c r="G85" s="34"/>
      <c r="H85" s="34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92</v>
      </c>
      <c r="D86" s="42"/>
      <c r="E86" s="42"/>
      <c r="F86" s="42"/>
      <c r="G86" s="42"/>
      <c r="H86" s="42"/>
      <c r="I86" s="42"/>
      <c r="J86" s="42"/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1" t="str">
        <f>E9</f>
        <v>01 - Stavební úpravy v 1.NP - architektonicko stavební řešení</v>
      </c>
      <c r="F87" s="42"/>
      <c r="G87" s="42"/>
      <c r="H87" s="42"/>
      <c r="I87" s="42"/>
      <c r="J87" s="42"/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4" t="s">
        <v>21</v>
      </c>
      <c r="D89" s="42"/>
      <c r="E89" s="42"/>
      <c r="F89" s="29" t="str">
        <f>F12</f>
        <v xml:space="preserve"> </v>
      </c>
      <c r="G89" s="42"/>
      <c r="H89" s="42"/>
      <c r="I89" s="34" t="s">
        <v>23</v>
      </c>
      <c r="J89" s="74" t="str">
        <f>IF(J12="","",J12)</f>
        <v>13. 9. 2022</v>
      </c>
      <c r="K89" s="42"/>
      <c r="L89" s="13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3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4" t="s">
        <v>25</v>
      </c>
      <c r="D91" s="42"/>
      <c r="E91" s="42"/>
      <c r="F91" s="29" t="str">
        <f>E15</f>
        <v>Město Frenštát p.R.,náměstí Míru 1,744 01</v>
      </c>
      <c r="G91" s="42"/>
      <c r="H91" s="42"/>
      <c r="I91" s="34" t="s">
        <v>31</v>
      </c>
      <c r="J91" s="38" t="str">
        <f>E21</f>
        <v>Jaromír Bartoš</v>
      </c>
      <c r="K91" s="42"/>
      <c r="L91" s="13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5.15" customHeight="1">
      <c r="A92" s="40"/>
      <c r="B92" s="41"/>
      <c r="C92" s="34" t="s">
        <v>29</v>
      </c>
      <c r="D92" s="42"/>
      <c r="E92" s="42"/>
      <c r="F92" s="29" t="str">
        <f>IF(E18="","",E18)</f>
        <v>Vyplň údaj</v>
      </c>
      <c r="G92" s="42"/>
      <c r="H92" s="42"/>
      <c r="I92" s="34" t="s">
        <v>34</v>
      </c>
      <c r="J92" s="38" t="str">
        <f>E24</f>
        <v xml:space="preserve"> </v>
      </c>
      <c r="K92" s="42"/>
      <c r="L92" s="136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136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11" customFormat="1" ht="29.25" customHeight="1">
      <c r="A94" s="179"/>
      <c r="B94" s="180"/>
      <c r="C94" s="181" t="s">
        <v>115</v>
      </c>
      <c r="D94" s="182" t="s">
        <v>56</v>
      </c>
      <c r="E94" s="182" t="s">
        <v>52</v>
      </c>
      <c r="F94" s="182" t="s">
        <v>53</v>
      </c>
      <c r="G94" s="182" t="s">
        <v>116</v>
      </c>
      <c r="H94" s="182" t="s">
        <v>117</v>
      </c>
      <c r="I94" s="182" t="s">
        <v>118</v>
      </c>
      <c r="J94" s="182" t="s">
        <v>96</v>
      </c>
      <c r="K94" s="183" t="s">
        <v>119</v>
      </c>
      <c r="L94" s="184"/>
      <c r="M94" s="94" t="s">
        <v>19</v>
      </c>
      <c r="N94" s="95" t="s">
        <v>41</v>
      </c>
      <c r="O94" s="95" t="s">
        <v>120</v>
      </c>
      <c r="P94" s="95" t="s">
        <v>121</v>
      </c>
      <c r="Q94" s="95" t="s">
        <v>122</v>
      </c>
      <c r="R94" s="95" t="s">
        <v>123</v>
      </c>
      <c r="S94" s="95" t="s">
        <v>124</v>
      </c>
      <c r="T94" s="96" t="s">
        <v>125</v>
      </c>
      <c r="U94" s="179"/>
      <c r="V94" s="179"/>
      <c r="W94" s="179"/>
      <c r="X94" s="179"/>
      <c r="Y94" s="179"/>
      <c r="Z94" s="179"/>
      <c r="AA94" s="179"/>
      <c r="AB94" s="179"/>
      <c r="AC94" s="179"/>
      <c r="AD94" s="179"/>
      <c r="AE94" s="179"/>
    </row>
    <row r="95" spans="1:63" s="2" customFormat="1" ht="22.8" customHeight="1">
      <c r="A95" s="40"/>
      <c r="B95" s="41"/>
      <c r="C95" s="101" t="s">
        <v>126</v>
      </c>
      <c r="D95" s="42"/>
      <c r="E95" s="42"/>
      <c r="F95" s="42"/>
      <c r="G95" s="42"/>
      <c r="H95" s="42"/>
      <c r="I95" s="42"/>
      <c r="J95" s="185">
        <f>BK95</f>
        <v>0</v>
      </c>
      <c r="K95" s="42"/>
      <c r="L95" s="46"/>
      <c r="M95" s="97"/>
      <c r="N95" s="186"/>
      <c r="O95" s="98"/>
      <c r="P95" s="187">
        <f>P96+P258+P613+P617</f>
        <v>0</v>
      </c>
      <c r="Q95" s="98"/>
      <c r="R95" s="187">
        <f>R96+R258+R613+R617</f>
        <v>5.774588039999999</v>
      </c>
      <c r="S95" s="98"/>
      <c r="T95" s="188">
        <f>T96+T258+T613+T617</f>
        <v>4.930337250000001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70</v>
      </c>
      <c r="AU95" s="19" t="s">
        <v>97</v>
      </c>
      <c r="BK95" s="189">
        <f>BK96+BK258+BK613+BK617</f>
        <v>0</v>
      </c>
    </row>
    <row r="96" spans="1:63" s="12" customFormat="1" ht="25.9" customHeight="1">
      <c r="A96" s="12"/>
      <c r="B96" s="190"/>
      <c r="C96" s="191"/>
      <c r="D96" s="192" t="s">
        <v>70</v>
      </c>
      <c r="E96" s="193" t="s">
        <v>127</v>
      </c>
      <c r="F96" s="193" t="s">
        <v>128</v>
      </c>
      <c r="G96" s="191"/>
      <c r="H96" s="191"/>
      <c r="I96" s="194"/>
      <c r="J96" s="195">
        <f>BK96</f>
        <v>0</v>
      </c>
      <c r="K96" s="191"/>
      <c r="L96" s="196"/>
      <c r="M96" s="197"/>
      <c r="N96" s="198"/>
      <c r="O96" s="198"/>
      <c r="P96" s="199">
        <f>P97+P130+P195+P244+P255</f>
        <v>0</v>
      </c>
      <c r="Q96" s="198"/>
      <c r="R96" s="199">
        <f>R97+R130+R195+R244+R255</f>
        <v>3.4485042</v>
      </c>
      <c r="S96" s="198"/>
      <c r="T96" s="200">
        <f>T97+T130+T195+T244+T255</f>
        <v>4.087818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1" t="s">
        <v>79</v>
      </c>
      <c r="AT96" s="202" t="s">
        <v>70</v>
      </c>
      <c r="AU96" s="202" t="s">
        <v>71</v>
      </c>
      <c r="AY96" s="201" t="s">
        <v>129</v>
      </c>
      <c r="BK96" s="203">
        <f>BK97+BK130+BK195+BK244+BK255</f>
        <v>0</v>
      </c>
    </row>
    <row r="97" spans="1:63" s="12" customFormat="1" ht="22.8" customHeight="1">
      <c r="A97" s="12"/>
      <c r="B97" s="190"/>
      <c r="C97" s="191"/>
      <c r="D97" s="192" t="s">
        <v>70</v>
      </c>
      <c r="E97" s="204" t="s">
        <v>130</v>
      </c>
      <c r="F97" s="204" t="s">
        <v>131</v>
      </c>
      <c r="G97" s="191"/>
      <c r="H97" s="191"/>
      <c r="I97" s="194"/>
      <c r="J97" s="205">
        <f>BK97</f>
        <v>0</v>
      </c>
      <c r="K97" s="191"/>
      <c r="L97" s="196"/>
      <c r="M97" s="197"/>
      <c r="N97" s="198"/>
      <c r="O97" s="198"/>
      <c r="P97" s="199">
        <f>SUM(P98:P129)</f>
        <v>0</v>
      </c>
      <c r="Q97" s="198"/>
      <c r="R97" s="199">
        <f>SUM(R98:R129)</f>
        <v>1.80554456</v>
      </c>
      <c r="S97" s="198"/>
      <c r="T97" s="200">
        <f>SUM(T98:T129)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1" t="s">
        <v>79</v>
      </c>
      <c r="AT97" s="202" t="s">
        <v>70</v>
      </c>
      <c r="AU97" s="202" t="s">
        <v>79</v>
      </c>
      <c r="AY97" s="201" t="s">
        <v>129</v>
      </c>
      <c r="BK97" s="203">
        <f>SUM(BK98:BK129)</f>
        <v>0</v>
      </c>
    </row>
    <row r="98" spans="1:65" s="2" customFormat="1" ht="24.15" customHeight="1">
      <c r="A98" s="40"/>
      <c r="B98" s="41"/>
      <c r="C98" s="206" t="s">
        <v>79</v>
      </c>
      <c r="D98" s="206" t="s">
        <v>132</v>
      </c>
      <c r="E98" s="207" t="s">
        <v>133</v>
      </c>
      <c r="F98" s="208" t="s">
        <v>134</v>
      </c>
      <c r="G98" s="209" t="s">
        <v>135</v>
      </c>
      <c r="H98" s="210">
        <v>1.818</v>
      </c>
      <c r="I98" s="211"/>
      <c r="J98" s="212">
        <f>ROUND(I98*H98,2)</f>
        <v>0</v>
      </c>
      <c r="K98" s="208" t="s">
        <v>136</v>
      </c>
      <c r="L98" s="46"/>
      <c r="M98" s="213" t="s">
        <v>19</v>
      </c>
      <c r="N98" s="214" t="s">
        <v>42</v>
      </c>
      <c r="O98" s="86"/>
      <c r="P98" s="215">
        <f>O98*H98</f>
        <v>0</v>
      </c>
      <c r="Q98" s="215">
        <v>0.07921</v>
      </c>
      <c r="R98" s="215">
        <f>Q98*H98</f>
        <v>0.14400378</v>
      </c>
      <c r="S98" s="215">
        <v>0</v>
      </c>
      <c r="T98" s="21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7" t="s">
        <v>137</v>
      </c>
      <c r="AT98" s="217" t="s">
        <v>132</v>
      </c>
      <c r="AU98" s="217" t="s">
        <v>81</v>
      </c>
      <c r="AY98" s="19" t="s">
        <v>129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9" t="s">
        <v>79</v>
      </c>
      <c r="BK98" s="218">
        <f>ROUND(I98*H98,2)</f>
        <v>0</v>
      </c>
      <c r="BL98" s="19" t="s">
        <v>137</v>
      </c>
      <c r="BM98" s="217" t="s">
        <v>138</v>
      </c>
    </row>
    <row r="99" spans="1:47" s="2" customFormat="1" ht="12">
      <c r="A99" s="40"/>
      <c r="B99" s="41"/>
      <c r="C99" s="42"/>
      <c r="D99" s="219" t="s">
        <v>139</v>
      </c>
      <c r="E99" s="42"/>
      <c r="F99" s="220" t="s">
        <v>140</v>
      </c>
      <c r="G99" s="42"/>
      <c r="H99" s="42"/>
      <c r="I99" s="221"/>
      <c r="J99" s="42"/>
      <c r="K99" s="42"/>
      <c r="L99" s="46"/>
      <c r="M99" s="222"/>
      <c r="N99" s="223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139</v>
      </c>
      <c r="AU99" s="19" t="s">
        <v>81</v>
      </c>
    </row>
    <row r="100" spans="1:51" s="13" customFormat="1" ht="12">
      <c r="A100" s="13"/>
      <c r="B100" s="224"/>
      <c r="C100" s="225"/>
      <c r="D100" s="226" t="s">
        <v>141</v>
      </c>
      <c r="E100" s="227" t="s">
        <v>19</v>
      </c>
      <c r="F100" s="228" t="s">
        <v>142</v>
      </c>
      <c r="G100" s="225"/>
      <c r="H100" s="227" t="s">
        <v>19</v>
      </c>
      <c r="I100" s="229"/>
      <c r="J100" s="225"/>
      <c r="K100" s="225"/>
      <c r="L100" s="230"/>
      <c r="M100" s="231"/>
      <c r="N100" s="232"/>
      <c r="O100" s="232"/>
      <c r="P100" s="232"/>
      <c r="Q100" s="232"/>
      <c r="R100" s="232"/>
      <c r="S100" s="232"/>
      <c r="T100" s="23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4" t="s">
        <v>141</v>
      </c>
      <c r="AU100" s="234" t="s">
        <v>81</v>
      </c>
      <c r="AV100" s="13" t="s">
        <v>79</v>
      </c>
      <c r="AW100" s="13" t="s">
        <v>33</v>
      </c>
      <c r="AX100" s="13" t="s">
        <v>71</v>
      </c>
      <c r="AY100" s="234" t="s">
        <v>129</v>
      </c>
    </row>
    <row r="101" spans="1:51" s="14" customFormat="1" ht="12">
      <c r="A101" s="14"/>
      <c r="B101" s="235"/>
      <c r="C101" s="236"/>
      <c r="D101" s="226" t="s">
        <v>141</v>
      </c>
      <c r="E101" s="237" t="s">
        <v>19</v>
      </c>
      <c r="F101" s="238" t="s">
        <v>143</v>
      </c>
      <c r="G101" s="236"/>
      <c r="H101" s="239">
        <v>1.818</v>
      </c>
      <c r="I101" s="240"/>
      <c r="J101" s="236"/>
      <c r="K101" s="236"/>
      <c r="L101" s="241"/>
      <c r="M101" s="242"/>
      <c r="N101" s="243"/>
      <c r="O101" s="243"/>
      <c r="P101" s="243"/>
      <c r="Q101" s="243"/>
      <c r="R101" s="243"/>
      <c r="S101" s="243"/>
      <c r="T101" s="24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5" t="s">
        <v>141</v>
      </c>
      <c r="AU101" s="245" t="s">
        <v>81</v>
      </c>
      <c r="AV101" s="14" t="s">
        <v>81</v>
      </c>
      <c r="AW101" s="14" t="s">
        <v>33</v>
      </c>
      <c r="AX101" s="14" t="s">
        <v>71</v>
      </c>
      <c r="AY101" s="245" t="s">
        <v>129</v>
      </c>
    </row>
    <row r="102" spans="1:51" s="15" customFormat="1" ht="12">
      <c r="A102" s="15"/>
      <c r="B102" s="246"/>
      <c r="C102" s="247"/>
      <c r="D102" s="226" t="s">
        <v>141</v>
      </c>
      <c r="E102" s="248" t="s">
        <v>19</v>
      </c>
      <c r="F102" s="249" t="s">
        <v>144</v>
      </c>
      <c r="G102" s="247"/>
      <c r="H102" s="250">
        <v>1.818</v>
      </c>
      <c r="I102" s="251"/>
      <c r="J102" s="247"/>
      <c r="K102" s="247"/>
      <c r="L102" s="252"/>
      <c r="M102" s="253"/>
      <c r="N102" s="254"/>
      <c r="O102" s="254"/>
      <c r="P102" s="254"/>
      <c r="Q102" s="254"/>
      <c r="R102" s="254"/>
      <c r="S102" s="254"/>
      <c r="T102" s="25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T102" s="256" t="s">
        <v>141</v>
      </c>
      <c r="AU102" s="256" t="s">
        <v>81</v>
      </c>
      <c r="AV102" s="15" t="s">
        <v>137</v>
      </c>
      <c r="AW102" s="15" t="s">
        <v>33</v>
      </c>
      <c r="AX102" s="15" t="s">
        <v>79</v>
      </c>
      <c r="AY102" s="256" t="s">
        <v>129</v>
      </c>
    </row>
    <row r="103" spans="1:65" s="2" customFormat="1" ht="24.15" customHeight="1">
      <c r="A103" s="40"/>
      <c r="B103" s="41"/>
      <c r="C103" s="206" t="s">
        <v>81</v>
      </c>
      <c r="D103" s="206" t="s">
        <v>132</v>
      </c>
      <c r="E103" s="207" t="s">
        <v>145</v>
      </c>
      <c r="F103" s="208" t="s">
        <v>146</v>
      </c>
      <c r="G103" s="209" t="s">
        <v>135</v>
      </c>
      <c r="H103" s="210">
        <v>10.162</v>
      </c>
      <c r="I103" s="211"/>
      <c r="J103" s="212">
        <f>ROUND(I103*H103,2)</f>
        <v>0</v>
      </c>
      <c r="K103" s="208" t="s">
        <v>136</v>
      </c>
      <c r="L103" s="46"/>
      <c r="M103" s="213" t="s">
        <v>19</v>
      </c>
      <c r="N103" s="214" t="s">
        <v>42</v>
      </c>
      <c r="O103" s="86"/>
      <c r="P103" s="215">
        <f>O103*H103</f>
        <v>0</v>
      </c>
      <c r="Q103" s="215">
        <v>0.06172</v>
      </c>
      <c r="R103" s="215">
        <f>Q103*H103</f>
        <v>0.62719864</v>
      </c>
      <c r="S103" s="215">
        <v>0</v>
      </c>
      <c r="T103" s="21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7" t="s">
        <v>137</v>
      </c>
      <c r="AT103" s="217" t="s">
        <v>132</v>
      </c>
      <c r="AU103" s="217" t="s">
        <v>81</v>
      </c>
      <c r="AY103" s="19" t="s">
        <v>129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9" t="s">
        <v>79</v>
      </c>
      <c r="BK103" s="218">
        <f>ROUND(I103*H103,2)</f>
        <v>0</v>
      </c>
      <c r="BL103" s="19" t="s">
        <v>137</v>
      </c>
      <c r="BM103" s="217" t="s">
        <v>147</v>
      </c>
    </row>
    <row r="104" spans="1:47" s="2" customFormat="1" ht="12">
      <c r="A104" s="40"/>
      <c r="B104" s="41"/>
      <c r="C104" s="42"/>
      <c r="D104" s="219" t="s">
        <v>139</v>
      </c>
      <c r="E104" s="42"/>
      <c r="F104" s="220" t="s">
        <v>148</v>
      </c>
      <c r="G104" s="42"/>
      <c r="H104" s="42"/>
      <c r="I104" s="221"/>
      <c r="J104" s="42"/>
      <c r="K104" s="42"/>
      <c r="L104" s="46"/>
      <c r="M104" s="222"/>
      <c r="N104" s="223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139</v>
      </c>
      <c r="AU104" s="19" t="s">
        <v>81</v>
      </c>
    </row>
    <row r="105" spans="1:51" s="13" customFormat="1" ht="12">
      <c r="A105" s="13"/>
      <c r="B105" s="224"/>
      <c r="C105" s="225"/>
      <c r="D105" s="226" t="s">
        <v>141</v>
      </c>
      <c r="E105" s="227" t="s">
        <v>19</v>
      </c>
      <c r="F105" s="228" t="s">
        <v>142</v>
      </c>
      <c r="G105" s="225"/>
      <c r="H105" s="227" t="s">
        <v>19</v>
      </c>
      <c r="I105" s="229"/>
      <c r="J105" s="225"/>
      <c r="K105" s="225"/>
      <c r="L105" s="230"/>
      <c r="M105" s="231"/>
      <c r="N105" s="232"/>
      <c r="O105" s="232"/>
      <c r="P105" s="232"/>
      <c r="Q105" s="232"/>
      <c r="R105" s="232"/>
      <c r="S105" s="232"/>
      <c r="T105" s="23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4" t="s">
        <v>141</v>
      </c>
      <c r="AU105" s="234" t="s">
        <v>81</v>
      </c>
      <c r="AV105" s="13" t="s">
        <v>79</v>
      </c>
      <c r="AW105" s="13" t="s">
        <v>33</v>
      </c>
      <c r="AX105" s="13" t="s">
        <v>71</v>
      </c>
      <c r="AY105" s="234" t="s">
        <v>129</v>
      </c>
    </row>
    <row r="106" spans="1:51" s="14" customFormat="1" ht="12">
      <c r="A106" s="14"/>
      <c r="B106" s="235"/>
      <c r="C106" s="236"/>
      <c r="D106" s="226" t="s">
        <v>141</v>
      </c>
      <c r="E106" s="237" t="s">
        <v>19</v>
      </c>
      <c r="F106" s="238" t="s">
        <v>149</v>
      </c>
      <c r="G106" s="236"/>
      <c r="H106" s="239">
        <v>4.142</v>
      </c>
      <c r="I106" s="240"/>
      <c r="J106" s="236"/>
      <c r="K106" s="236"/>
      <c r="L106" s="241"/>
      <c r="M106" s="242"/>
      <c r="N106" s="243"/>
      <c r="O106" s="243"/>
      <c r="P106" s="243"/>
      <c r="Q106" s="243"/>
      <c r="R106" s="243"/>
      <c r="S106" s="243"/>
      <c r="T106" s="24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5" t="s">
        <v>141</v>
      </c>
      <c r="AU106" s="245" t="s">
        <v>81</v>
      </c>
      <c r="AV106" s="14" t="s">
        <v>81</v>
      </c>
      <c r="AW106" s="14" t="s">
        <v>33</v>
      </c>
      <c r="AX106" s="14" t="s">
        <v>71</v>
      </c>
      <c r="AY106" s="245" t="s">
        <v>129</v>
      </c>
    </row>
    <row r="107" spans="1:51" s="14" customFormat="1" ht="12">
      <c r="A107" s="14"/>
      <c r="B107" s="235"/>
      <c r="C107" s="236"/>
      <c r="D107" s="226" t="s">
        <v>141</v>
      </c>
      <c r="E107" s="237" t="s">
        <v>19</v>
      </c>
      <c r="F107" s="238" t="s">
        <v>150</v>
      </c>
      <c r="G107" s="236"/>
      <c r="H107" s="239">
        <v>6.02</v>
      </c>
      <c r="I107" s="240"/>
      <c r="J107" s="236"/>
      <c r="K107" s="236"/>
      <c r="L107" s="241"/>
      <c r="M107" s="242"/>
      <c r="N107" s="243"/>
      <c r="O107" s="243"/>
      <c r="P107" s="243"/>
      <c r="Q107" s="243"/>
      <c r="R107" s="243"/>
      <c r="S107" s="243"/>
      <c r="T107" s="24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5" t="s">
        <v>141</v>
      </c>
      <c r="AU107" s="245" t="s">
        <v>81</v>
      </c>
      <c r="AV107" s="14" t="s">
        <v>81</v>
      </c>
      <c r="AW107" s="14" t="s">
        <v>33</v>
      </c>
      <c r="AX107" s="14" t="s">
        <v>71</v>
      </c>
      <c r="AY107" s="245" t="s">
        <v>129</v>
      </c>
    </row>
    <row r="108" spans="1:51" s="15" customFormat="1" ht="12">
      <c r="A108" s="15"/>
      <c r="B108" s="246"/>
      <c r="C108" s="247"/>
      <c r="D108" s="226" t="s">
        <v>141</v>
      </c>
      <c r="E108" s="248" t="s">
        <v>19</v>
      </c>
      <c r="F108" s="249" t="s">
        <v>144</v>
      </c>
      <c r="G108" s="247"/>
      <c r="H108" s="250">
        <v>10.161999999999999</v>
      </c>
      <c r="I108" s="251"/>
      <c r="J108" s="247"/>
      <c r="K108" s="247"/>
      <c r="L108" s="252"/>
      <c r="M108" s="253"/>
      <c r="N108" s="254"/>
      <c r="O108" s="254"/>
      <c r="P108" s="254"/>
      <c r="Q108" s="254"/>
      <c r="R108" s="254"/>
      <c r="S108" s="254"/>
      <c r="T108" s="25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T108" s="256" t="s">
        <v>141</v>
      </c>
      <c r="AU108" s="256" t="s">
        <v>81</v>
      </c>
      <c r="AV108" s="15" t="s">
        <v>137</v>
      </c>
      <c r="AW108" s="15" t="s">
        <v>33</v>
      </c>
      <c r="AX108" s="15" t="s">
        <v>79</v>
      </c>
      <c r="AY108" s="256" t="s">
        <v>129</v>
      </c>
    </row>
    <row r="109" spans="1:65" s="2" customFormat="1" ht="24.15" customHeight="1">
      <c r="A109" s="40"/>
      <c r="B109" s="41"/>
      <c r="C109" s="206" t="s">
        <v>130</v>
      </c>
      <c r="D109" s="206" t="s">
        <v>132</v>
      </c>
      <c r="E109" s="207" t="s">
        <v>151</v>
      </c>
      <c r="F109" s="208" t="s">
        <v>152</v>
      </c>
      <c r="G109" s="209" t="s">
        <v>135</v>
      </c>
      <c r="H109" s="210">
        <v>9.025</v>
      </c>
      <c r="I109" s="211"/>
      <c r="J109" s="212">
        <f>ROUND(I109*H109,2)</f>
        <v>0</v>
      </c>
      <c r="K109" s="208" t="s">
        <v>136</v>
      </c>
      <c r="L109" s="46"/>
      <c r="M109" s="213" t="s">
        <v>19</v>
      </c>
      <c r="N109" s="214" t="s">
        <v>42</v>
      </c>
      <c r="O109" s="86"/>
      <c r="P109" s="215">
        <f>O109*H109</f>
        <v>0</v>
      </c>
      <c r="Q109" s="215">
        <v>0.07921</v>
      </c>
      <c r="R109" s="215">
        <f>Q109*H109</f>
        <v>0.71487025</v>
      </c>
      <c r="S109" s="215">
        <v>0</v>
      </c>
      <c r="T109" s="21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7" t="s">
        <v>137</v>
      </c>
      <c r="AT109" s="217" t="s">
        <v>132</v>
      </c>
      <c r="AU109" s="217" t="s">
        <v>81</v>
      </c>
      <c r="AY109" s="19" t="s">
        <v>129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9" t="s">
        <v>79</v>
      </c>
      <c r="BK109" s="218">
        <f>ROUND(I109*H109,2)</f>
        <v>0</v>
      </c>
      <c r="BL109" s="19" t="s">
        <v>137</v>
      </c>
      <c r="BM109" s="217" t="s">
        <v>153</v>
      </c>
    </row>
    <row r="110" spans="1:47" s="2" customFormat="1" ht="12">
      <c r="A110" s="40"/>
      <c r="B110" s="41"/>
      <c r="C110" s="42"/>
      <c r="D110" s="219" t="s">
        <v>139</v>
      </c>
      <c r="E110" s="42"/>
      <c r="F110" s="220" t="s">
        <v>154</v>
      </c>
      <c r="G110" s="42"/>
      <c r="H110" s="42"/>
      <c r="I110" s="221"/>
      <c r="J110" s="42"/>
      <c r="K110" s="42"/>
      <c r="L110" s="46"/>
      <c r="M110" s="222"/>
      <c r="N110" s="223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139</v>
      </c>
      <c r="AU110" s="19" t="s">
        <v>81</v>
      </c>
    </row>
    <row r="111" spans="1:51" s="13" customFormat="1" ht="12">
      <c r="A111" s="13"/>
      <c r="B111" s="224"/>
      <c r="C111" s="225"/>
      <c r="D111" s="226" t="s">
        <v>141</v>
      </c>
      <c r="E111" s="227" t="s">
        <v>19</v>
      </c>
      <c r="F111" s="228" t="s">
        <v>142</v>
      </c>
      <c r="G111" s="225"/>
      <c r="H111" s="227" t="s">
        <v>19</v>
      </c>
      <c r="I111" s="229"/>
      <c r="J111" s="225"/>
      <c r="K111" s="225"/>
      <c r="L111" s="230"/>
      <c r="M111" s="231"/>
      <c r="N111" s="232"/>
      <c r="O111" s="232"/>
      <c r="P111" s="232"/>
      <c r="Q111" s="232"/>
      <c r="R111" s="232"/>
      <c r="S111" s="232"/>
      <c r="T111" s="23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4" t="s">
        <v>141</v>
      </c>
      <c r="AU111" s="234" t="s">
        <v>81</v>
      </c>
      <c r="AV111" s="13" t="s">
        <v>79</v>
      </c>
      <c r="AW111" s="13" t="s">
        <v>33</v>
      </c>
      <c r="AX111" s="13" t="s">
        <v>71</v>
      </c>
      <c r="AY111" s="234" t="s">
        <v>129</v>
      </c>
    </row>
    <row r="112" spans="1:51" s="14" customFormat="1" ht="12">
      <c r="A112" s="14"/>
      <c r="B112" s="235"/>
      <c r="C112" s="236"/>
      <c r="D112" s="226" t="s">
        <v>141</v>
      </c>
      <c r="E112" s="237" t="s">
        <v>19</v>
      </c>
      <c r="F112" s="238" t="s">
        <v>155</v>
      </c>
      <c r="G112" s="236"/>
      <c r="H112" s="239">
        <v>2.86</v>
      </c>
      <c r="I112" s="240"/>
      <c r="J112" s="236"/>
      <c r="K112" s="236"/>
      <c r="L112" s="241"/>
      <c r="M112" s="242"/>
      <c r="N112" s="243"/>
      <c r="O112" s="243"/>
      <c r="P112" s="243"/>
      <c r="Q112" s="243"/>
      <c r="R112" s="243"/>
      <c r="S112" s="243"/>
      <c r="T112" s="24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5" t="s">
        <v>141</v>
      </c>
      <c r="AU112" s="245" t="s">
        <v>81</v>
      </c>
      <c r="AV112" s="14" t="s">
        <v>81</v>
      </c>
      <c r="AW112" s="14" t="s">
        <v>33</v>
      </c>
      <c r="AX112" s="14" t="s">
        <v>71</v>
      </c>
      <c r="AY112" s="245" t="s">
        <v>129</v>
      </c>
    </row>
    <row r="113" spans="1:51" s="14" customFormat="1" ht="12">
      <c r="A113" s="14"/>
      <c r="B113" s="235"/>
      <c r="C113" s="236"/>
      <c r="D113" s="226" t="s">
        <v>141</v>
      </c>
      <c r="E113" s="237" t="s">
        <v>19</v>
      </c>
      <c r="F113" s="238" t="s">
        <v>155</v>
      </c>
      <c r="G113" s="236"/>
      <c r="H113" s="239">
        <v>2.86</v>
      </c>
      <c r="I113" s="240"/>
      <c r="J113" s="236"/>
      <c r="K113" s="236"/>
      <c r="L113" s="241"/>
      <c r="M113" s="242"/>
      <c r="N113" s="243"/>
      <c r="O113" s="243"/>
      <c r="P113" s="243"/>
      <c r="Q113" s="243"/>
      <c r="R113" s="243"/>
      <c r="S113" s="243"/>
      <c r="T113" s="24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5" t="s">
        <v>141</v>
      </c>
      <c r="AU113" s="245" t="s">
        <v>81</v>
      </c>
      <c r="AV113" s="14" t="s">
        <v>81</v>
      </c>
      <c r="AW113" s="14" t="s">
        <v>33</v>
      </c>
      <c r="AX113" s="14" t="s">
        <v>71</v>
      </c>
      <c r="AY113" s="245" t="s">
        <v>129</v>
      </c>
    </row>
    <row r="114" spans="1:51" s="14" customFormat="1" ht="12">
      <c r="A114" s="14"/>
      <c r="B114" s="235"/>
      <c r="C114" s="236"/>
      <c r="D114" s="226" t="s">
        <v>141</v>
      </c>
      <c r="E114" s="237" t="s">
        <v>19</v>
      </c>
      <c r="F114" s="238" t="s">
        <v>156</v>
      </c>
      <c r="G114" s="236"/>
      <c r="H114" s="239">
        <v>1.162</v>
      </c>
      <c r="I114" s="240"/>
      <c r="J114" s="236"/>
      <c r="K114" s="236"/>
      <c r="L114" s="241"/>
      <c r="M114" s="242"/>
      <c r="N114" s="243"/>
      <c r="O114" s="243"/>
      <c r="P114" s="243"/>
      <c r="Q114" s="243"/>
      <c r="R114" s="243"/>
      <c r="S114" s="243"/>
      <c r="T114" s="24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5" t="s">
        <v>141</v>
      </c>
      <c r="AU114" s="245" t="s">
        <v>81</v>
      </c>
      <c r="AV114" s="14" t="s">
        <v>81</v>
      </c>
      <c r="AW114" s="14" t="s">
        <v>33</v>
      </c>
      <c r="AX114" s="14" t="s">
        <v>71</v>
      </c>
      <c r="AY114" s="245" t="s">
        <v>129</v>
      </c>
    </row>
    <row r="115" spans="1:51" s="14" customFormat="1" ht="12">
      <c r="A115" s="14"/>
      <c r="B115" s="235"/>
      <c r="C115" s="236"/>
      <c r="D115" s="226" t="s">
        <v>141</v>
      </c>
      <c r="E115" s="237" t="s">
        <v>19</v>
      </c>
      <c r="F115" s="238" t="s">
        <v>157</v>
      </c>
      <c r="G115" s="236"/>
      <c r="H115" s="239">
        <v>0.163</v>
      </c>
      <c r="I115" s="240"/>
      <c r="J115" s="236"/>
      <c r="K115" s="236"/>
      <c r="L115" s="241"/>
      <c r="M115" s="242"/>
      <c r="N115" s="243"/>
      <c r="O115" s="243"/>
      <c r="P115" s="243"/>
      <c r="Q115" s="243"/>
      <c r="R115" s="243"/>
      <c r="S115" s="243"/>
      <c r="T115" s="24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5" t="s">
        <v>141</v>
      </c>
      <c r="AU115" s="245" t="s">
        <v>81</v>
      </c>
      <c r="AV115" s="14" t="s">
        <v>81</v>
      </c>
      <c r="AW115" s="14" t="s">
        <v>33</v>
      </c>
      <c r="AX115" s="14" t="s">
        <v>71</v>
      </c>
      <c r="AY115" s="245" t="s">
        <v>129</v>
      </c>
    </row>
    <row r="116" spans="1:51" s="14" customFormat="1" ht="12">
      <c r="A116" s="14"/>
      <c r="B116" s="235"/>
      <c r="C116" s="236"/>
      <c r="D116" s="226" t="s">
        <v>141</v>
      </c>
      <c r="E116" s="237" t="s">
        <v>19</v>
      </c>
      <c r="F116" s="238" t="s">
        <v>158</v>
      </c>
      <c r="G116" s="236"/>
      <c r="H116" s="239">
        <v>1.98</v>
      </c>
      <c r="I116" s="240"/>
      <c r="J116" s="236"/>
      <c r="K116" s="236"/>
      <c r="L116" s="241"/>
      <c r="M116" s="242"/>
      <c r="N116" s="243"/>
      <c r="O116" s="243"/>
      <c r="P116" s="243"/>
      <c r="Q116" s="243"/>
      <c r="R116" s="243"/>
      <c r="S116" s="243"/>
      <c r="T116" s="24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5" t="s">
        <v>141</v>
      </c>
      <c r="AU116" s="245" t="s">
        <v>81</v>
      </c>
      <c r="AV116" s="14" t="s">
        <v>81</v>
      </c>
      <c r="AW116" s="14" t="s">
        <v>33</v>
      </c>
      <c r="AX116" s="14" t="s">
        <v>71</v>
      </c>
      <c r="AY116" s="245" t="s">
        <v>129</v>
      </c>
    </row>
    <row r="117" spans="1:51" s="15" customFormat="1" ht="12">
      <c r="A117" s="15"/>
      <c r="B117" s="246"/>
      <c r="C117" s="247"/>
      <c r="D117" s="226" t="s">
        <v>141</v>
      </c>
      <c r="E117" s="248" t="s">
        <v>19</v>
      </c>
      <c r="F117" s="249" t="s">
        <v>144</v>
      </c>
      <c r="G117" s="247"/>
      <c r="H117" s="250">
        <v>9.025</v>
      </c>
      <c r="I117" s="251"/>
      <c r="J117" s="247"/>
      <c r="K117" s="247"/>
      <c r="L117" s="252"/>
      <c r="M117" s="253"/>
      <c r="N117" s="254"/>
      <c r="O117" s="254"/>
      <c r="P117" s="254"/>
      <c r="Q117" s="254"/>
      <c r="R117" s="254"/>
      <c r="S117" s="254"/>
      <c r="T117" s="25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T117" s="256" t="s">
        <v>141</v>
      </c>
      <c r="AU117" s="256" t="s">
        <v>81</v>
      </c>
      <c r="AV117" s="15" t="s">
        <v>137</v>
      </c>
      <c r="AW117" s="15" t="s">
        <v>33</v>
      </c>
      <c r="AX117" s="15" t="s">
        <v>79</v>
      </c>
      <c r="AY117" s="256" t="s">
        <v>129</v>
      </c>
    </row>
    <row r="118" spans="1:65" s="2" customFormat="1" ht="24.15" customHeight="1">
      <c r="A118" s="40"/>
      <c r="B118" s="41"/>
      <c r="C118" s="206" t="s">
        <v>137</v>
      </c>
      <c r="D118" s="206" t="s">
        <v>132</v>
      </c>
      <c r="E118" s="207" t="s">
        <v>159</v>
      </c>
      <c r="F118" s="208" t="s">
        <v>160</v>
      </c>
      <c r="G118" s="209" t="s">
        <v>135</v>
      </c>
      <c r="H118" s="210">
        <v>1.14</v>
      </c>
      <c r="I118" s="211"/>
      <c r="J118" s="212">
        <f>ROUND(I118*H118,2)</f>
        <v>0</v>
      </c>
      <c r="K118" s="208" t="s">
        <v>136</v>
      </c>
      <c r="L118" s="46"/>
      <c r="M118" s="213" t="s">
        <v>19</v>
      </c>
      <c r="N118" s="214" t="s">
        <v>42</v>
      </c>
      <c r="O118" s="86"/>
      <c r="P118" s="215">
        <f>O118*H118</f>
        <v>0</v>
      </c>
      <c r="Q118" s="215">
        <v>0.07325</v>
      </c>
      <c r="R118" s="215">
        <f>Q118*H118</f>
        <v>0.08350499999999998</v>
      </c>
      <c r="S118" s="215">
        <v>0</v>
      </c>
      <c r="T118" s="21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7" t="s">
        <v>137</v>
      </c>
      <c r="AT118" s="217" t="s">
        <v>132</v>
      </c>
      <c r="AU118" s="217" t="s">
        <v>81</v>
      </c>
      <c r="AY118" s="19" t="s">
        <v>129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9" t="s">
        <v>79</v>
      </c>
      <c r="BK118" s="218">
        <f>ROUND(I118*H118,2)</f>
        <v>0</v>
      </c>
      <c r="BL118" s="19" t="s">
        <v>137</v>
      </c>
      <c r="BM118" s="217" t="s">
        <v>161</v>
      </c>
    </row>
    <row r="119" spans="1:47" s="2" customFormat="1" ht="12">
      <c r="A119" s="40"/>
      <c r="B119" s="41"/>
      <c r="C119" s="42"/>
      <c r="D119" s="219" t="s">
        <v>139</v>
      </c>
      <c r="E119" s="42"/>
      <c r="F119" s="220" t="s">
        <v>162</v>
      </c>
      <c r="G119" s="42"/>
      <c r="H119" s="42"/>
      <c r="I119" s="221"/>
      <c r="J119" s="42"/>
      <c r="K119" s="42"/>
      <c r="L119" s="46"/>
      <c r="M119" s="222"/>
      <c r="N119" s="223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139</v>
      </c>
      <c r="AU119" s="19" t="s">
        <v>81</v>
      </c>
    </row>
    <row r="120" spans="1:51" s="13" customFormat="1" ht="12">
      <c r="A120" s="13"/>
      <c r="B120" s="224"/>
      <c r="C120" s="225"/>
      <c r="D120" s="226" t="s">
        <v>141</v>
      </c>
      <c r="E120" s="227" t="s">
        <v>19</v>
      </c>
      <c r="F120" s="228" t="s">
        <v>142</v>
      </c>
      <c r="G120" s="225"/>
      <c r="H120" s="227" t="s">
        <v>19</v>
      </c>
      <c r="I120" s="229"/>
      <c r="J120" s="225"/>
      <c r="K120" s="225"/>
      <c r="L120" s="230"/>
      <c r="M120" s="231"/>
      <c r="N120" s="232"/>
      <c r="O120" s="232"/>
      <c r="P120" s="232"/>
      <c r="Q120" s="232"/>
      <c r="R120" s="232"/>
      <c r="S120" s="232"/>
      <c r="T120" s="23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4" t="s">
        <v>141</v>
      </c>
      <c r="AU120" s="234" t="s">
        <v>81</v>
      </c>
      <c r="AV120" s="13" t="s">
        <v>79</v>
      </c>
      <c r="AW120" s="13" t="s">
        <v>33</v>
      </c>
      <c r="AX120" s="13" t="s">
        <v>71</v>
      </c>
      <c r="AY120" s="234" t="s">
        <v>129</v>
      </c>
    </row>
    <row r="121" spans="1:51" s="13" customFormat="1" ht="12">
      <c r="A121" s="13"/>
      <c r="B121" s="224"/>
      <c r="C121" s="225"/>
      <c r="D121" s="226" t="s">
        <v>141</v>
      </c>
      <c r="E121" s="227" t="s">
        <v>19</v>
      </c>
      <c r="F121" s="228" t="s">
        <v>163</v>
      </c>
      <c r="G121" s="225"/>
      <c r="H121" s="227" t="s">
        <v>19</v>
      </c>
      <c r="I121" s="229"/>
      <c r="J121" s="225"/>
      <c r="K121" s="225"/>
      <c r="L121" s="230"/>
      <c r="M121" s="231"/>
      <c r="N121" s="232"/>
      <c r="O121" s="232"/>
      <c r="P121" s="232"/>
      <c r="Q121" s="232"/>
      <c r="R121" s="232"/>
      <c r="S121" s="232"/>
      <c r="T121" s="23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4" t="s">
        <v>141</v>
      </c>
      <c r="AU121" s="234" t="s">
        <v>81</v>
      </c>
      <c r="AV121" s="13" t="s">
        <v>79</v>
      </c>
      <c r="AW121" s="13" t="s">
        <v>33</v>
      </c>
      <c r="AX121" s="13" t="s">
        <v>71</v>
      </c>
      <c r="AY121" s="234" t="s">
        <v>129</v>
      </c>
    </row>
    <row r="122" spans="1:51" s="14" customFormat="1" ht="12">
      <c r="A122" s="14"/>
      <c r="B122" s="235"/>
      <c r="C122" s="236"/>
      <c r="D122" s="226" t="s">
        <v>141</v>
      </c>
      <c r="E122" s="237" t="s">
        <v>19</v>
      </c>
      <c r="F122" s="238" t="s">
        <v>164</v>
      </c>
      <c r="G122" s="236"/>
      <c r="H122" s="239">
        <v>1.14</v>
      </c>
      <c r="I122" s="240"/>
      <c r="J122" s="236"/>
      <c r="K122" s="236"/>
      <c r="L122" s="241"/>
      <c r="M122" s="242"/>
      <c r="N122" s="243"/>
      <c r="O122" s="243"/>
      <c r="P122" s="243"/>
      <c r="Q122" s="243"/>
      <c r="R122" s="243"/>
      <c r="S122" s="243"/>
      <c r="T122" s="24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5" t="s">
        <v>141</v>
      </c>
      <c r="AU122" s="245" t="s">
        <v>81</v>
      </c>
      <c r="AV122" s="14" t="s">
        <v>81</v>
      </c>
      <c r="AW122" s="14" t="s">
        <v>33</v>
      </c>
      <c r="AX122" s="14" t="s">
        <v>71</v>
      </c>
      <c r="AY122" s="245" t="s">
        <v>129</v>
      </c>
    </row>
    <row r="123" spans="1:51" s="15" customFormat="1" ht="12">
      <c r="A123" s="15"/>
      <c r="B123" s="246"/>
      <c r="C123" s="247"/>
      <c r="D123" s="226" t="s">
        <v>141</v>
      </c>
      <c r="E123" s="248" t="s">
        <v>19</v>
      </c>
      <c r="F123" s="249" t="s">
        <v>144</v>
      </c>
      <c r="G123" s="247"/>
      <c r="H123" s="250">
        <v>1.14</v>
      </c>
      <c r="I123" s="251"/>
      <c r="J123" s="247"/>
      <c r="K123" s="247"/>
      <c r="L123" s="252"/>
      <c r="M123" s="253"/>
      <c r="N123" s="254"/>
      <c r="O123" s="254"/>
      <c r="P123" s="254"/>
      <c r="Q123" s="254"/>
      <c r="R123" s="254"/>
      <c r="S123" s="254"/>
      <c r="T123" s="25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56" t="s">
        <v>141</v>
      </c>
      <c r="AU123" s="256" t="s">
        <v>81</v>
      </c>
      <c r="AV123" s="15" t="s">
        <v>137</v>
      </c>
      <c r="AW123" s="15" t="s">
        <v>33</v>
      </c>
      <c r="AX123" s="15" t="s">
        <v>79</v>
      </c>
      <c r="AY123" s="256" t="s">
        <v>129</v>
      </c>
    </row>
    <row r="124" spans="1:65" s="2" customFormat="1" ht="24.15" customHeight="1">
      <c r="A124" s="40"/>
      <c r="B124" s="41"/>
      <c r="C124" s="206" t="s">
        <v>165</v>
      </c>
      <c r="D124" s="206" t="s">
        <v>132</v>
      </c>
      <c r="E124" s="207" t="s">
        <v>166</v>
      </c>
      <c r="F124" s="208" t="s">
        <v>167</v>
      </c>
      <c r="G124" s="209" t="s">
        <v>135</v>
      </c>
      <c r="H124" s="210">
        <v>2.829</v>
      </c>
      <c r="I124" s="211"/>
      <c r="J124" s="212">
        <f>ROUND(I124*H124,2)</f>
        <v>0</v>
      </c>
      <c r="K124" s="208" t="s">
        <v>136</v>
      </c>
      <c r="L124" s="46"/>
      <c r="M124" s="213" t="s">
        <v>19</v>
      </c>
      <c r="N124" s="214" t="s">
        <v>42</v>
      </c>
      <c r="O124" s="86"/>
      <c r="P124" s="215">
        <f>O124*H124</f>
        <v>0</v>
      </c>
      <c r="Q124" s="215">
        <v>0.08341</v>
      </c>
      <c r="R124" s="215">
        <f>Q124*H124</f>
        <v>0.23596689</v>
      </c>
      <c r="S124" s="215">
        <v>0</v>
      </c>
      <c r="T124" s="21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7" t="s">
        <v>137</v>
      </c>
      <c r="AT124" s="217" t="s">
        <v>132</v>
      </c>
      <c r="AU124" s="217" t="s">
        <v>81</v>
      </c>
      <c r="AY124" s="19" t="s">
        <v>129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9" t="s">
        <v>79</v>
      </c>
      <c r="BK124" s="218">
        <f>ROUND(I124*H124,2)</f>
        <v>0</v>
      </c>
      <c r="BL124" s="19" t="s">
        <v>137</v>
      </c>
      <c r="BM124" s="217" t="s">
        <v>168</v>
      </c>
    </row>
    <row r="125" spans="1:47" s="2" customFormat="1" ht="12">
      <c r="A125" s="40"/>
      <c r="B125" s="41"/>
      <c r="C125" s="42"/>
      <c r="D125" s="219" t="s">
        <v>139</v>
      </c>
      <c r="E125" s="42"/>
      <c r="F125" s="220" t="s">
        <v>169</v>
      </c>
      <c r="G125" s="42"/>
      <c r="H125" s="42"/>
      <c r="I125" s="221"/>
      <c r="J125" s="42"/>
      <c r="K125" s="42"/>
      <c r="L125" s="46"/>
      <c r="M125" s="222"/>
      <c r="N125" s="223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139</v>
      </c>
      <c r="AU125" s="19" t="s">
        <v>81</v>
      </c>
    </row>
    <row r="126" spans="1:51" s="13" customFormat="1" ht="12">
      <c r="A126" s="13"/>
      <c r="B126" s="224"/>
      <c r="C126" s="225"/>
      <c r="D126" s="226" t="s">
        <v>141</v>
      </c>
      <c r="E126" s="227" t="s">
        <v>19</v>
      </c>
      <c r="F126" s="228" t="s">
        <v>142</v>
      </c>
      <c r="G126" s="225"/>
      <c r="H126" s="227" t="s">
        <v>19</v>
      </c>
      <c r="I126" s="229"/>
      <c r="J126" s="225"/>
      <c r="K126" s="225"/>
      <c r="L126" s="230"/>
      <c r="M126" s="231"/>
      <c r="N126" s="232"/>
      <c r="O126" s="232"/>
      <c r="P126" s="232"/>
      <c r="Q126" s="232"/>
      <c r="R126" s="232"/>
      <c r="S126" s="232"/>
      <c r="T126" s="23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4" t="s">
        <v>141</v>
      </c>
      <c r="AU126" s="234" t="s">
        <v>81</v>
      </c>
      <c r="AV126" s="13" t="s">
        <v>79</v>
      </c>
      <c r="AW126" s="13" t="s">
        <v>33</v>
      </c>
      <c r="AX126" s="13" t="s">
        <v>71</v>
      </c>
      <c r="AY126" s="234" t="s">
        <v>129</v>
      </c>
    </row>
    <row r="127" spans="1:51" s="14" customFormat="1" ht="12">
      <c r="A127" s="14"/>
      <c r="B127" s="235"/>
      <c r="C127" s="236"/>
      <c r="D127" s="226" t="s">
        <v>141</v>
      </c>
      <c r="E127" s="237" t="s">
        <v>19</v>
      </c>
      <c r="F127" s="238" t="s">
        <v>170</v>
      </c>
      <c r="G127" s="236"/>
      <c r="H127" s="239">
        <v>1.599</v>
      </c>
      <c r="I127" s="240"/>
      <c r="J127" s="236"/>
      <c r="K127" s="236"/>
      <c r="L127" s="241"/>
      <c r="M127" s="242"/>
      <c r="N127" s="243"/>
      <c r="O127" s="243"/>
      <c r="P127" s="243"/>
      <c r="Q127" s="243"/>
      <c r="R127" s="243"/>
      <c r="S127" s="243"/>
      <c r="T127" s="24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5" t="s">
        <v>141</v>
      </c>
      <c r="AU127" s="245" t="s">
        <v>81</v>
      </c>
      <c r="AV127" s="14" t="s">
        <v>81</v>
      </c>
      <c r="AW127" s="14" t="s">
        <v>33</v>
      </c>
      <c r="AX127" s="14" t="s">
        <v>71</v>
      </c>
      <c r="AY127" s="245" t="s">
        <v>129</v>
      </c>
    </row>
    <row r="128" spans="1:51" s="14" customFormat="1" ht="12">
      <c r="A128" s="14"/>
      <c r="B128" s="235"/>
      <c r="C128" s="236"/>
      <c r="D128" s="226" t="s">
        <v>141</v>
      </c>
      <c r="E128" s="237" t="s">
        <v>19</v>
      </c>
      <c r="F128" s="238" t="s">
        <v>171</v>
      </c>
      <c r="G128" s="236"/>
      <c r="H128" s="239">
        <v>1.23</v>
      </c>
      <c r="I128" s="240"/>
      <c r="J128" s="236"/>
      <c r="K128" s="236"/>
      <c r="L128" s="241"/>
      <c r="M128" s="242"/>
      <c r="N128" s="243"/>
      <c r="O128" s="243"/>
      <c r="P128" s="243"/>
      <c r="Q128" s="243"/>
      <c r="R128" s="243"/>
      <c r="S128" s="243"/>
      <c r="T128" s="24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5" t="s">
        <v>141</v>
      </c>
      <c r="AU128" s="245" t="s">
        <v>81</v>
      </c>
      <c r="AV128" s="14" t="s">
        <v>81</v>
      </c>
      <c r="AW128" s="14" t="s">
        <v>33</v>
      </c>
      <c r="AX128" s="14" t="s">
        <v>71</v>
      </c>
      <c r="AY128" s="245" t="s">
        <v>129</v>
      </c>
    </row>
    <row r="129" spans="1:51" s="15" customFormat="1" ht="12">
      <c r="A129" s="15"/>
      <c r="B129" s="246"/>
      <c r="C129" s="247"/>
      <c r="D129" s="226" t="s">
        <v>141</v>
      </c>
      <c r="E129" s="248" t="s">
        <v>19</v>
      </c>
      <c r="F129" s="249" t="s">
        <v>144</v>
      </c>
      <c r="G129" s="247"/>
      <c r="H129" s="250">
        <v>2.8289999999999997</v>
      </c>
      <c r="I129" s="251"/>
      <c r="J129" s="247"/>
      <c r="K129" s="247"/>
      <c r="L129" s="252"/>
      <c r="M129" s="253"/>
      <c r="N129" s="254"/>
      <c r="O129" s="254"/>
      <c r="P129" s="254"/>
      <c r="Q129" s="254"/>
      <c r="R129" s="254"/>
      <c r="S129" s="254"/>
      <c r="T129" s="25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56" t="s">
        <v>141</v>
      </c>
      <c r="AU129" s="256" t="s">
        <v>81</v>
      </c>
      <c r="AV129" s="15" t="s">
        <v>137</v>
      </c>
      <c r="AW129" s="15" t="s">
        <v>33</v>
      </c>
      <c r="AX129" s="15" t="s">
        <v>79</v>
      </c>
      <c r="AY129" s="256" t="s">
        <v>129</v>
      </c>
    </row>
    <row r="130" spans="1:63" s="12" customFormat="1" ht="22.8" customHeight="1">
      <c r="A130" s="12"/>
      <c r="B130" s="190"/>
      <c r="C130" s="191"/>
      <c r="D130" s="192" t="s">
        <v>70</v>
      </c>
      <c r="E130" s="204" t="s">
        <v>172</v>
      </c>
      <c r="F130" s="204" t="s">
        <v>173</v>
      </c>
      <c r="G130" s="191"/>
      <c r="H130" s="191"/>
      <c r="I130" s="194"/>
      <c r="J130" s="205">
        <f>BK130</f>
        <v>0</v>
      </c>
      <c r="K130" s="191"/>
      <c r="L130" s="196"/>
      <c r="M130" s="197"/>
      <c r="N130" s="198"/>
      <c r="O130" s="198"/>
      <c r="P130" s="199">
        <f>SUM(P131:P194)</f>
        <v>0</v>
      </c>
      <c r="Q130" s="198"/>
      <c r="R130" s="199">
        <f>SUM(R131:R194)</f>
        <v>1.6392448</v>
      </c>
      <c r="S130" s="198"/>
      <c r="T130" s="200">
        <f>SUM(T131:T194)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01" t="s">
        <v>79</v>
      </c>
      <c r="AT130" s="202" t="s">
        <v>70</v>
      </c>
      <c r="AU130" s="202" t="s">
        <v>79</v>
      </c>
      <c r="AY130" s="201" t="s">
        <v>129</v>
      </c>
      <c r="BK130" s="203">
        <f>SUM(BK131:BK194)</f>
        <v>0</v>
      </c>
    </row>
    <row r="131" spans="1:65" s="2" customFormat="1" ht="21.75" customHeight="1">
      <c r="A131" s="40"/>
      <c r="B131" s="41"/>
      <c r="C131" s="206" t="s">
        <v>172</v>
      </c>
      <c r="D131" s="206" t="s">
        <v>132</v>
      </c>
      <c r="E131" s="207" t="s">
        <v>174</v>
      </c>
      <c r="F131" s="208" t="s">
        <v>175</v>
      </c>
      <c r="G131" s="209" t="s">
        <v>135</v>
      </c>
      <c r="H131" s="210">
        <v>58.9</v>
      </c>
      <c r="I131" s="211"/>
      <c r="J131" s="212">
        <f>ROUND(I131*H131,2)</f>
        <v>0</v>
      </c>
      <c r="K131" s="208" t="s">
        <v>136</v>
      </c>
      <c r="L131" s="46"/>
      <c r="M131" s="213" t="s">
        <v>19</v>
      </c>
      <c r="N131" s="214" t="s">
        <v>42</v>
      </c>
      <c r="O131" s="86"/>
      <c r="P131" s="215">
        <f>O131*H131</f>
        <v>0</v>
      </c>
      <c r="Q131" s="215">
        <v>0.00735</v>
      </c>
      <c r="R131" s="215">
        <f>Q131*H131</f>
        <v>0.432915</v>
      </c>
      <c r="S131" s="215">
        <v>0</v>
      </c>
      <c r="T131" s="21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7" t="s">
        <v>137</v>
      </c>
      <c r="AT131" s="217" t="s">
        <v>132</v>
      </c>
      <c r="AU131" s="217" t="s">
        <v>81</v>
      </c>
      <c r="AY131" s="19" t="s">
        <v>129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9" t="s">
        <v>79</v>
      </c>
      <c r="BK131" s="218">
        <f>ROUND(I131*H131,2)</f>
        <v>0</v>
      </c>
      <c r="BL131" s="19" t="s">
        <v>137</v>
      </c>
      <c r="BM131" s="217" t="s">
        <v>176</v>
      </c>
    </row>
    <row r="132" spans="1:47" s="2" customFormat="1" ht="12">
      <c r="A132" s="40"/>
      <c r="B132" s="41"/>
      <c r="C132" s="42"/>
      <c r="D132" s="219" t="s">
        <v>139</v>
      </c>
      <c r="E132" s="42"/>
      <c r="F132" s="220" t="s">
        <v>177</v>
      </c>
      <c r="G132" s="42"/>
      <c r="H132" s="42"/>
      <c r="I132" s="221"/>
      <c r="J132" s="42"/>
      <c r="K132" s="42"/>
      <c r="L132" s="46"/>
      <c r="M132" s="222"/>
      <c r="N132" s="223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139</v>
      </c>
      <c r="AU132" s="19" t="s">
        <v>81</v>
      </c>
    </row>
    <row r="133" spans="1:51" s="13" customFormat="1" ht="12">
      <c r="A133" s="13"/>
      <c r="B133" s="224"/>
      <c r="C133" s="225"/>
      <c r="D133" s="226" t="s">
        <v>141</v>
      </c>
      <c r="E133" s="227" t="s">
        <v>19</v>
      </c>
      <c r="F133" s="228" t="s">
        <v>178</v>
      </c>
      <c r="G133" s="225"/>
      <c r="H133" s="227" t="s">
        <v>19</v>
      </c>
      <c r="I133" s="229"/>
      <c r="J133" s="225"/>
      <c r="K133" s="225"/>
      <c r="L133" s="230"/>
      <c r="M133" s="231"/>
      <c r="N133" s="232"/>
      <c r="O133" s="232"/>
      <c r="P133" s="232"/>
      <c r="Q133" s="232"/>
      <c r="R133" s="232"/>
      <c r="S133" s="232"/>
      <c r="T133" s="23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4" t="s">
        <v>141</v>
      </c>
      <c r="AU133" s="234" t="s">
        <v>81</v>
      </c>
      <c r="AV133" s="13" t="s">
        <v>79</v>
      </c>
      <c r="AW133" s="13" t="s">
        <v>33</v>
      </c>
      <c r="AX133" s="13" t="s">
        <v>71</v>
      </c>
      <c r="AY133" s="234" t="s">
        <v>129</v>
      </c>
    </row>
    <row r="134" spans="1:51" s="14" customFormat="1" ht="12">
      <c r="A134" s="14"/>
      <c r="B134" s="235"/>
      <c r="C134" s="236"/>
      <c r="D134" s="226" t="s">
        <v>141</v>
      </c>
      <c r="E134" s="237" t="s">
        <v>19</v>
      </c>
      <c r="F134" s="238" t="s">
        <v>179</v>
      </c>
      <c r="G134" s="236"/>
      <c r="H134" s="239">
        <v>55.339</v>
      </c>
      <c r="I134" s="240"/>
      <c r="J134" s="236"/>
      <c r="K134" s="236"/>
      <c r="L134" s="241"/>
      <c r="M134" s="242"/>
      <c r="N134" s="243"/>
      <c r="O134" s="243"/>
      <c r="P134" s="243"/>
      <c r="Q134" s="243"/>
      <c r="R134" s="243"/>
      <c r="S134" s="243"/>
      <c r="T134" s="24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5" t="s">
        <v>141</v>
      </c>
      <c r="AU134" s="245" t="s">
        <v>81</v>
      </c>
      <c r="AV134" s="14" t="s">
        <v>81</v>
      </c>
      <c r="AW134" s="14" t="s">
        <v>33</v>
      </c>
      <c r="AX134" s="14" t="s">
        <v>71</v>
      </c>
      <c r="AY134" s="245" t="s">
        <v>129</v>
      </c>
    </row>
    <row r="135" spans="1:51" s="14" customFormat="1" ht="12">
      <c r="A135" s="14"/>
      <c r="B135" s="235"/>
      <c r="C135" s="236"/>
      <c r="D135" s="226" t="s">
        <v>141</v>
      </c>
      <c r="E135" s="237" t="s">
        <v>19</v>
      </c>
      <c r="F135" s="238" t="s">
        <v>180</v>
      </c>
      <c r="G135" s="236"/>
      <c r="H135" s="239">
        <v>-5.319</v>
      </c>
      <c r="I135" s="240"/>
      <c r="J135" s="236"/>
      <c r="K135" s="236"/>
      <c r="L135" s="241"/>
      <c r="M135" s="242"/>
      <c r="N135" s="243"/>
      <c r="O135" s="243"/>
      <c r="P135" s="243"/>
      <c r="Q135" s="243"/>
      <c r="R135" s="243"/>
      <c r="S135" s="243"/>
      <c r="T135" s="24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5" t="s">
        <v>141</v>
      </c>
      <c r="AU135" s="245" t="s">
        <v>81</v>
      </c>
      <c r="AV135" s="14" t="s">
        <v>81</v>
      </c>
      <c r="AW135" s="14" t="s">
        <v>33</v>
      </c>
      <c r="AX135" s="14" t="s">
        <v>71</v>
      </c>
      <c r="AY135" s="245" t="s">
        <v>129</v>
      </c>
    </row>
    <row r="136" spans="1:51" s="14" customFormat="1" ht="12">
      <c r="A136" s="14"/>
      <c r="B136" s="235"/>
      <c r="C136" s="236"/>
      <c r="D136" s="226" t="s">
        <v>141</v>
      </c>
      <c r="E136" s="237" t="s">
        <v>19</v>
      </c>
      <c r="F136" s="238" t="s">
        <v>181</v>
      </c>
      <c r="G136" s="236"/>
      <c r="H136" s="239">
        <v>8.88</v>
      </c>
      <c r="I136" s="240"/>
      <c r="J136" s="236"/>
      <c r="K136" s="236"/>
      <c r="L136" s="241"/>
      <c r="M136" s="242"/>
      <c r="N136" s="243"/>
      <c r="O136" s="243"/>
      <c r="P136" s="243"/>
      <c r="Q136" s="243"/>
      <c r="R136" s="243"/>
      <c r="S136" s="243"/>
      <c r="T136" s="24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5" t="s">
        <v>141</v>
      </c>
      <c r="AU136" s="245" t="s">
        <v>81</v>
      </c>
      <c r="AV136" s="14" t="s">
        <v>81</v>
      </c>
      <c r="AW136" s="14" t="s">
        <v>33</v>
      </c>
      <c r="AX136" s="14" t="s">
        <v>71</v>
      </c>
      <c r="AY136" s="245" t="s">
        <v>129</v>
      </c>
    </row>
    <row r="137" spans="1:51" s="15" customFormat="1" ht="12">
      <c r="A137" s="15"/>
      <c r="B137" s="246"/>
      <c r="C137" s="247"/>
      <c r="D137" s="226" t="s">
        <v>141</v>
      </c>
      <c r="E137" s="248" t="s">
        <v>19</v>
      </c>
      <c r="F137" s="249" t="s">
        <v>144</v>
      </c>
      <c r="G137" s="247"/>
      <c r="H137" s="250">
        <v>58.9</v>
      </c>
      <c r="I137" s="251"/>
      <c r="J137" s="247"/>
      <c r="K137" s="247"/>
      <c r="L137" s="252"/>
      <c r="M137" s="253"/>
      <c r="N137" s="254"/>
      <c r="O137" s="254"/>
      <c r="P137" s="254"/>
      <c r="Q137" s="254"/>
      <c r="R137" s="254"/>
      <c r="S137" s="254"/>
      <c r="T137" s="25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56" t="s">
        <v>141</v>
      </c>
      <c r="AU137" s="256" t="s">
        <v>81</v>
      </c>
      <c r="AV137" s="15" t="s">
        <v>137</v>
      </c>
      <c r="AW137" s="15" t="s">
        <v>33</v>
      </c>
      <c r="AX137" s="15" t="s">
        <v>79</v>
      </c>
      <c r="AY137" s="256" t="s">
        <v>129</v>
      </c>
    </row>
    <row r="138" spans="1:65" s="2" customFormat="1" ht="16.5" customHeight="1">
      <c r="A138" s="40"/>
      <c r="B138" s="41"/>
      <c r="C138" s="206" t="s">
        <v>182</v>
      </c>
      <c r="D138" s="206" t="s">
        <v>132</v>
      </c>
      <c r="E138" s="207" t="s">
        <v>183</v>
      </c>
      <c r="F138" s="208" t="s">
        <v>184</v>
      </c>
      <c r="G138" s="209" t="s">
        <v>135</v>
      </c>
      <c r="H138" s="210">
        <v>34.545</v>
      </c>
      <c r="I138" s="211"/>
      <c r="J138" s="212">
        <f>ROUND(I138*H138,2)</f>
        <v>0</v>
      </c>
      <c r="K138" s="208" t="s">
        <v>136</v>
      </c>
      <c r="L138" s="46"/>
      <c r="M138" s="213" t="s">
        <v>19</v>
      </c>
      <c r="N138" s="214" t="s">
        <v>42</v>
      </c>
      <c r="O138" s="86"/>
      <c r="P138" s="215">
        <f>O138*H138</f>
        <v>0</v>
      </c>
      <c r="Q138" s="215">
        <v>0.00026</v>
      </c>
      <c r="R138" s="215">
        <f>Q138*H138</f>
        <v>0.0089817</v>
      </c>
      <c r="S138" s="215">
        <v>0</v>
      </c>
      <c r="T138" s="21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7" t="s">
        <v>137</v>
      </c>
      <c r="AT138" s="217" t="s">
        <v>132</v>
      </c>
      <c r="AU138" s="217" t="s">
        <v>81</v>
      </c>
      <c r="AY138" s="19" t="s">
        <v>129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9" t="s">
        <v>79</v>
      </c>
      <c r="BK138" s="218">
        <f>ROUND(I138*H138,2)</f>
        <v>0</v>
      </c>
      <c r="BL138" s="19" t="s">
        <v>137</v>
      </c>
      <c r="BM138" s="217" t="s">
        <v>185</v>
      </c>
    </row>
    <row r="139" spans="1:47" s="2" customFormat="1" ht="12">
      <c r="A139" s="40"/>
      <c r="B139" s="41"/>
      <c r="C139" s="42"/>
      <c r="D139" s="219" t="s">
        <v>139</v>
      </c>
      <c r="E139" s="42"/>
      <c r="F139" s="220" t="s">
        <v>186</v>
      </c>
      <c r="G139" s="42"/>
      <c r="H139" s="42"/>
      <c r="I139" s="221"/>
      <c r="J139" s="42"/>
      <c r="K139" s="42"/>
      <c r="L139" s="46"/>
      <c r="M139" s="222"/>
      <c r="N139" s="223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139</v>
      </c>
      <c r="AU139" s="19" t="s">
        <v>81</v>
      </c>
    </row>
    <row r="140" spans="1:51" s="13" customFormat="1" ht="12">
      <c r="A140" s="13"/>
      <c r="B140" s="224"/>
      <c r="C140" s="225"/>
      <c r="D140" s="226" t="s">
        <v>141</v>
      </c>
      <c r="E140" s="227" t="s">
        <v>19</v>
      </c>
      <c r="F140" s="228" t="s">
        <v>178</v>
      </c>
      <c r="G140" s="225"/>
      <c r="H140" s="227" t="s">
        <v>19</v>
      </c>
      <c r="I140" s="229"/>
      <c r="J140" s="225"/>
      <c r="K140" s="225"/>
      <c r="L140" s="230"/>
      <c r="M140" s="231"/>
      <c r="N140" s="232"/>
      <c r="O140" s="232"/>
      <c r="P140" s="232"/>
      <c r="Q140" s="232"/>
      <c r="R140" s="232"/>
      <c r="S140" s="232"/>
      <c r="T140" s="23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4" t="s">
        <v>141</v>
      </c>
      <c r="AU140" s="234" t="s">
        <v>81</v>
      </c>
      <c r="AV140" s="13" t="s">
        <v>79</v>
      </c>
      <c r="AW140" s="13" t="s">
        <v>33</v>
      </c>
      <c r="AX140" s="13" t="s">
        <v>71</v>
      </c>
      <c r="AY140" s="234" t="s">
        <v>129</v>
      </c>
    </row>
    <row r="141" spans="1:51" s="13" customFormat="1" ht="12">
      <c r="A141" s="13"/>
      <c r="B141" s="224"/>
      <c r="C141" s="225"/>
      <c r="D141" s="226" t="s">
        <v>141</v>
      </c>
      <c r="E141" s="227" t="s">
        <v>19</v>
      </c>
      <c r="F141" s="228" t="s">
        <v>187</v>
      </c>
      <c r="G141" s="225"/>
      <c r="H141" s="227" t="s">
        <v>19</v>
      </c>
      <c r="I141" s="229"/>
      <c r="J141" s="225"/>
      <c r="K141" s="225"/>
      <c r="L141" s="230"/>
      <c r="M141" s="231"/>
      <c r="N141" s="232"/>
      <c r="O141" s="232"/>
      <c r="P141" s="232"/>
      <c r="Q141" s="232"/>
      <c r="R141" s="232"/>
      <c r="S141" s="232"/>
      <c r="T141" s="23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4" t="s">
        <v>141</v>
      </c>
      <c r="AU141" s="234" t="s">
        <v>81</v>
      </c>
      <c r="AV141" s="13" t="s">
        <v>79</v>
      </c>
      <c r="AW141" s="13" t="s">
        <v>33</v>
      </c>
      <c r="AX141" s="13" t="s">
        <v>71</v>
      </c>
      <c r="AY141" s="234" t="s">
        <v>129</v>
      </c>
    </row>
    <row r="142" spans="1:51" s="14" customFormat="1" ht="12">
      <c r="A142" s="14"/>
      <c r="B142" s="235"/>
      <c r="C142" s="236"/>
      <c r="D142" s="226" t="s">
        <v>141</v>
      </c>
      <c r="E142" s="237" t="s">
        <v>19</v>
      </c>
      <c r="F142" s="238" t="s">
        <v>188</v>
      </c>
      <c r="G142" s="236"/>
      <c r="H142" s="239">
        <v>4.18</v>
      </c>
      <c r="I142" s="240"/>
      <c r="J142" s="236"/>
      <c r="K142" s="236"/>
      <c r="L142" s="241"/>
      <c r="M142" s="242"/>
      <c r="N142" s="243"/>
      <c r="O142" s="243"/>
      <c r="P142" s="243"/>
      <c r="Q142" s="243"/>
      <c r="R142" s="243"/>
      <c r="S142" s="243"/>
      <c r="T142" s="24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5" t="s">
        <v>141</v>
      </c>
      <c r="AU142" s="245" t="s">
        <v>81</v>
      </c>
      <c r="AV142" s="14" t="s">
        <v>81</v>
      </c>
      <c r="AW142" s="14" t="s">
        <v>33</v>
      </c>
      <c r="AX142" s="14" t="s">
        <v>71</v>
      </c>
      <c r="AY142" s="245" t="s">
        <v>129</v>
      </c>
    </row>
    <row r="143" spans="1:51" s="14" customFormat="1" ht="12">
      <c r="A143" s="14"/>
      <c r="B143" s="235"/>
      <c r="C143" s="236"/>
      <c r="D143" s="226" t="s">
        <v>141</v>
      </c>
      <c r="E143" s="237" t="s">
        <v>19</v>
      </c>
      <c r="F143" s="238" t="s">
        <v>189</v>
      </c>
      <c r="G143" s="236"/>
      <c r="H143" s="239">
        <v>2.64</v>
      </c>
      <c r="I143" s="240"/>
      <c r="J143" s="236"/>
      <c r="K143" s="236"/>
      <c r="L143" s="241"/>
      <c r="M143" s="242"/>
      <c r="N143" s="243"/>
      <c r="O143" s="243"/>
      <c r="P143" s="243"/>
      <c r="Q143" s="243"/>
      <c r="R143" s="243"/>
      <c r="S143" s="243"/>
      <c r="T143" s="24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5" t="s">
        <v>141</v>
      </c>
      <c r="AU143" s="245" t="s">
        <v>81</v>
      </c>
      <c r="AV143" s="14" t="s">
        <v>81</v>
      </c>
      <c r="AW143" s="14" t="s">
        <v>33</v>
      </c>
      <c r="AX143" s="14" t="s">
        <v>71</v>
      </c>
      <c r="AY143" s="245" t="s">
        <v>129</v>
      </c>
    </row>
    <row r="144" spans="1:51" s="14" customFormat="1" ht="12">
      <c r="A144" s="14"/>
      <c r="B144" s="235"/>
      <c r="C144" s="236"/>
      <c r="D144" s="226" t="s">
        <v>141</v>
      </c>
      <c r="E144" s="237" t="s">
        <v>19</v>
      </c>
      <c r="F144" s="238" t="s">
        <v>190</v>
      </c>
      <c r="G144" s="236"/>
      <c r="H144" s="239">
        <v>6.232</v>
      </c>
      <c r="I144" s="240"/>
      <c r="J144" s="236"/>
      <c r="K144" s="236"/>
      <c r="L144" s="241"/>
      <c r="M144" s="242"/>
      <c r="N144" s="243"/>
      <c r="O144" s="243"/>
      <c r="P144" s="243"/>
      <c r="Q144" s="243"/>
      <c r="R144" s="243"/>
      <c r="S144" s="243"/>
      <c r="T144" s="24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5" t="s">
        <v>141</v>
      </c>
      <c r="AU144" s="245" t="s">
        <v>81</v>
      </c>
      <c r="AV144" s="14" t="s">
        <v>81</v>
      </c>
      <c r="AW144" s="14" t="s">
        <v>33</v>
      </c>
      <c r="AX144" s="14" t="s">
        <v>71</v>
      </c>
      <c r="AY144" s="245" t="s">
        <v>129</v>
      </c>
    </row>
    <row r="145" spans="1:51" s="14" customFormat="1" ht="12">
      <c r="A145" s="14"/>
      <c r="B145" s="235"/>
      <c r="C145" s="236"/>
      <c r="D145" s="226" t="s">
        <v>141</v>
      </c>
      <c r="E145" s="237" t="s">
        <v>19</v>
      </c>
      <c r="F145" s="238" t="s">
        <v>191</v>
      </c>
      <c r="G145" s="236"/>
      <c r="H145" s="239">
        <v>5.036</v>
      </c>
      <c r="I145" s="240"/>
      <c r="J145" s="236"/>
      <c r="K145" s="236"/>
      <c r="L145" s="241"/>
      <c r="M145" s="242"/>
      <c r="N145" s="243"/>
      <c r="O145" s="243"/>
      <c r="P145" s="243"/>
      <c r="Q145" s="243"/>
      <c r="R145" s="243"/>
      <c r="S145" s="243"/>
      <c r="T145" s="24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5" t="s">
        <v>141</v>
      </c>
      <c r="AU145" s="245" t="s">
        <v>81</v>
      </c>
      <c r="AV145" s="14" t="s">
        <v>81</v>
      </c>
      <c r="AW145" s="14" t="s">
        <v>33</v>
      </c>
      <c r="AX145" s="14" t="s">
        <v>71</v>
      </c>
      <c r="AY145" s="245" t="s">
        <v>129</v>
      </c>
    </row>
    <row r="146" spans="1:51" s="14" customFormat="1" ht="12">
      <c r="A146" s="14"/>
      <c r="B146" s="235"/>
      <c r="C146" s="236"/>
      <c r="D146" s="226" t="s">
        <v>141</v>
      </c>
      <c r="E146" s="237" t="s">
        <v>19</v>
      </c>
      <c r="F146" s="238" t="s">
        <v>192</v>
      </c>
      <c r="G146" s="236"/>
      <c r="H146" s="239">
        <v>0.78</v>
      </c>
      <c r="I146" s="240"/>
      <c r="J146" s="236"/>
      <c r="K146" s="236"/>
      <c r="L146" s="241"/>
      <c r="M146" s="242"/>
      <c r="N146" s="243"/>
      <c r="O146" s="243"/>
      <c r="P146" s="243"/>
      <c r="Q146" s="243"/>
      <c r="R146" s="243"/>
      <c r="S146" s="243"/>
      <c r="T146" s="24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5" t="s">
        <v>141</v>
      </c>
      <c r="AU146" s="245" t="s">
        <v>81</v>
      </c>
      <c r="AV146" s="14" t="s">
        <v>81</v>
      </c>
      <c r="AW146" s="14" t="s">
        <v>33</v>
      </c>
      <c r="AX146" s="14" t="s">
        <v>71</v>
      </c>
      <c r="AY146" s="245" t="s">
        <v>129</v>
      </c>
    </row>
    <row r="147" spans="1:51" s="14" customFormat="1" ht="12">
      <c r="A147" s="14"/>
      <c r="B147" s="235"/>
      <c r="C147" s="236"/>
      <c r="D147" s="226" t="s">
        <v>141</v>
      </c>
      <c r="E147" s="237" t="s">
        <v>19</v>
      </c>
      <c r="F147" s="238" t="s">
        <v>193</v>
      </c>
      <c r="G147" s="236"/>
      <c r="H147" s="239">
        <v>11.741</v>
      </c>
      <c r="I147" s="240"/>
      <c r="J147" s="236"/>
      <c r="K147" s="236"/>
      <c r="L147" s="241"/>
      <c r="M147" s="242"/>
      <c r="N147" s="243"/>
      <c r="O147" s="243"/>
      <c r="P147" s="243"/>
      <c r="Q147" s="243"/>
      <c r="R147" s="243"/>
      <c r="S147" s="243"/>
      <c r="T147" s="24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5" t="s">
        <v>141</v>
      </c>
      <c r="AU147" s="245" t="s">
        <v>81</v>
      </c>
      <c r="AV147" s="14" t="s">
        <v>81</v>
      </c>
      <c r="AW147" s="14" t="s">
        <v>33</v>
      </c>
      <c r="AX147" s="14" t="s">
        <v>71</v>
      </c>
      <c r="AY147" s="245" t="s">
        <v>129</v>
      </c>
    </row>
    <row r="148" spans="1:51" s="14" customFormat="1" ht="12">
      <c r="A148" s="14"/>
      <c r="B148" s="235"/>
      <c r="C148" s="236"/>
      <c r="D148" s="226" t="s">
        <v>141</v>
      </c>
      <c r="E148" s="237" t="s">
        <v>19</v>
      </c>
      <c r="F148" s="238" t="s">
        <v>194</v>
      </c>
      <c r="G148" s="236"/>
      <c r="H148" s="239">
        <v>0.3</v>
      </c>
      <c r="I148" s="240"/>
      <c r="J148" s="236"/>
      <c r="K148" s="236"/>
      <c r="L148" s="241"/>
      <c r="M148" s="242"/>
      <c r="N148" s="243"/>
      <c r="O148" s="243"/>
      <c r="P148" s="243"/>
      <c r="Q148" s="243"/>
      <c r="R148" s="243"/>
      <c r="S148" s="243"/>
      <c r="T148" s="24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5" t="s">
        <v>141</v>
      </c>
      <c r="AU148" s="245" t="s">
        <v>81</v>
      </c>
      <c r="AV148" s="14" t="s">
        <v>81</v>
      </c>
      <c r="AW148" s="14" t="s">
        <v>33</v>
      </c>
      <c r="AX148" s="14" t="s">
        <v>71</v>
      </c>
      <c r="AY148" s="245" t="s">
        <v>129</v>
      </c>
    </row>
    <row r="149" spans="1:51" s="14" customFormat="1" ht="12">
      <c r="A149" s="14"/>
      <c r="B149" s="235"/>
      <c r="C149" s="236"/>
      <c r="D149" s="226" t="s">
        <v>141</v>
      </c>
      <c r="E149" s="237" t="s">
        <v>19</v>
      </c>
      <c r="F149" s="238" t="s">
        <v>195</v>
      </c>
      <c r="G149" s="236"/>
      <c r="H149" s="239">
        <v>3.636</v>
      </c>
      <c r="I149" s="240"/>
      <c r="J149" s="236"/>
      <c r="K149" s="236"/>
      <c r="L149" s="241"/>
      <c r="M149" s="242"/>
      <c r="N149" s="243"/>
      <c r="O149" s="243"/>
      <c r="P149" s="243"/>
      <c r="Q149" s="243"/>
      <c r="R149" s="243"/>
      <c r="S149" s="243"/>
      <c r="T149" s="24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5" t="s">
        <v>141</v>
      </c>
      <c r="AU149" s="245" t="s">
        <v>81</v>
      </c>
      <c r="AV149" s="14" t="s">
        <v>81</v>
      </c>
      <c r="AW149" s="14" t="s">
        <v>33</v>
      </c>
      <c r="AX149" s="14" t="s">
        <v>71</v>
      </c>
      <c r="AY149" s="245" t="s">
        <v>129</v>
      </c>
    </row>
    <row r="150" spans="1:51" s="15" customFormat="1" ht="12">
      <c r="A150" s="15"/>
      <c r="B150" s="246"/>
      <c r="C150" s="247"/>
      <c r="D150" s="226" t="s">
        <v>141</v>
      </c>
      <c r="E150" s="248" t="s">
        <v>19</v>
      </c>
      <c r="F150" s="249" t="s">
        <v>144</v>
      </c>
      <c r="G150" s="247"/>
      <c r="H150" s="250">
        <v>34.545</v>
      </c>
      <c r="I150" s="251"/>
      <c r="J150" s="247"/>
      <c r="K150" s="247"/>
      <c r="L150" s="252"/>
      <c r="M150" s="253"/>
      <c r="N150" s="254"/>
      <c r="O150" s="254"/>
      <c r="P150" s="254"/>
      <c r="Q150" s="254"/>
      <c r="R150" s="254"/>
      <c r="S150" s="254"/>
      <c r="T150" s="25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56" t="s">
        <v>141</v>
      </c>
      <c r="AU150" s="256" t="s">
        <v>81</v>
      </c>
      <c r="AV150" s="15" t="s">
        <v>137</v>
      </c>
      <c r="AW150" s="15" t="s">
        <v>33</v>
      </c>
      <c r="AX150" s="15" t="s">
        <v>79</v>
      </c>
      <c r="AY150" s="256" t="s">
        <v>129</v>
      </c>
    </row>
    <row r="151" spans="1:65" s="2" customFormat="1" ht="24.15" customHeight="1">
      <c r="A151" s="40"/>
      <c r="B151" s="41"/>
      <c r="C151" s="206" t="s">
        <v>196</v>
      </c>
      <c r="D151" s="206" t="s">
        <v>132</v>
      </c>
      <c r="E151" s="207" t="s">
        <v>197</v>
      </c>
      <c r="F151" s="208" t="s">
        <v>198</v>
      </c>
      <c r="G151" s="209" t="s">
        <v>135</v>
      </c>
      <c r="H151" s="210">
        <v>34.545</v>
      </c>
      <c r="I151" s="211"/>
      <c r="J151" s="212">
        <f>ROUND(I151*H151,2)</f>
        <v>0</v>
      </c>
      <c r="K151" s="208" t="s">
        <v>136</v>
      </c>
      <c r="L151" s="46"/>
      <c r="M151" s="213" t="s">
        <v>19</v>
      </c>
      <c r="N151" s="214" t="s">
        <v>42</v>
      </c>
      <c r="O151" s="86"/>
      <c r="P151" s="215">
        <f>O151*H151</f>
        <v>0</v>
      </c>
      <c r="Q151" s="215">
        <v>0.00438</v>
      </c>
      <c r="R151" s="215">
        <f>Q151*H151</f>
        <v>0.15130710000000003</v>
      </c>
      <c r="S151" s="215">
        <v>0</v>
      </c>
      <c r="T151" s="216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17" t="s">
        <v>137</v>
      </c>
      <c r="AT151" s="217" t="s">
        <v>132</v>
      </c>
      <c r="AU151" s="217" t="s">
        <v>81</v>
      </c>
      <c r="AY151" s="19" t="s">
        <v>129</v>
      </c>
      <c r="BE151" s="218">
        <f>IF(N151="základní",J151,0)</f>
        <v>0</v>
      </c>
      <c r="BF151" s="218">
        <f>IF(N151="snížená",J151,0)</f>
        <v>0</v>
      </c>
      <c r="BG151" s="218">
        <f>IF(N151="zákl. přenesená",J151,0)</f>
        <v>0</v>
      </c>
      <c r="BH151" s="218">
        <f>IF(N151="sníž. přenesená",J151,0)</f>
        <v>0</v>
      </c>
      <c r="BI151" s="218">
        <f>IF(N151="nulová",J151,0)</f>
        <v>0</v>
      </c>
      <c r="BJ151" s="19" t="s">
        <v>79</v>
      </c>
      <c r="BK151" s="218">
        <f>ROUND(I151*H151,2)</f>
        <v>0</v>
      </c>
      <c r="BL151" s="19" t="s">
        <v>137</v>
      </c>
      <c r="BM151" s="217" t="s">
        <v>199</v>
      </c>
    </row>
    <row r="152" spans="1:47" s="2" customFormat="1" ht="12">
      <c r="A152" s="40"/>
      <c r="B152" s="41"/>
      <c r="C152" s="42"/>
      <c r="D152" s="219" t="s">
        <v>139</v>
      </c>
      <c r="E152" s="42"/>
      <c r="F152" s="220" t="s">
        <v>200</v>
      </c>
      <c r="G152" s="42"/>
      <c r="H152" s="42"/>
      <c r="I152" s="221"/>
      <c r="J152" s="42"/>
      <c r="K152" s="42"/>
      <c r="L152" s="46"/>
      <c r="M152" s="222"/>
      <c r="N152" s="223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139</v>
      </c>
      <c r="AU152" s="19" t="s">
        <v>81</v>
      </c>
    </row>
    <row r="153" spans="1:51" s="13" customFormat="1" ht="12">
      <c r="A153" s="13"/>
      <c r="B153" s="224"/>
      <c r="C153" s="225"/>
      <c r="D153" s="226" t="s">
        <v>141</v>
      </c>
      <c r="E153" s="227" t="s">
        <v>19</v>
      </c>
      <c r="F153" s="228" t="s">
        <v>178</v>
      </c>
      <c r="G153" s="225"/>
      <c r="H153" s="227" t="s">
        <v>19</v>
      </c>
      <c r="I153" s="229"/>
      <c r="J153" s="225"/>
      <c r="K153" s="225"/>
      <c r="L153" s="230"/>
      <c r="M153" s="231"/>
      <c r="N153" s="232"/>
      <c r="O153" s="232"/>
      <c r="P153" s="232"/>
      <c r="Q153" s="232"/>
      <c r="R153" s="232"/>
      <c r="S153" s="232"/>
      <c r="T153" s="23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4" t="s">
        <v>141</v>
      </c>
      <c r="AU153" s="234" t="s">
        <v>81</v>
      </c>
      <c r="AV153" s="13" t="s">
        <v>79</v>
      </c>
      <c r="AW153" s="13" t="s">
        <v>33</v>
      </c>
      <c r="AX153" s="13" t="s">
        <v>71</v>
      </c>
      <c r="AY153" s="234" t="s">
        <v>129</v>
      </c>
    </row>
    <row r="154" spans="1:51" s="13" customFormat="1" ht="12">
      <c r="A154" s="13"/>
      <c r="B154" s="224"/>
      <c r="C154" s="225"/>
      <c r="D154" s="226" t="s">
        <v>141</v>
      </c>
      <c r="E154" s="227" t="s">
        <v>19</v>
      </c>
      <c r="F154" s="228" t="s">
        <v>187</v>
      </c>
      <c r="G154" s="225"/>
      <c r="H154" s="227" t="s">
        <v>19</v>
      </c>
      <c r="I154" s="229"/>
      <c r="J154" s="225"/>
      <c r="K154" s="225"/>
      <c r="L154" s="230"/>
      <c r="M154" s="231"/>
      <c r="N154" s="232"/>
      <c r="O154" s="232"/>
      <c r="P154" s="232"/>
      <c r="Q154" s="232"/>
      <c r="R154" s="232"/>
      <c r="S154" s="232"/>
      <c r="T154" s="23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4" t="s">
        <v>141</v>
      </c>
      <c r="AU154" s="234" t="s">
        <v>81</v>
      </c>
      <c r="AV154" s="13" t="s">
        <v>79</v>
      </c>
      <c r="AW154" s="13" t="s">
        <v>33</v>
      </c>
      <c r="AX154" s="13" t="s">
        <v>71</v>
      </c>
      <c r="AY154" s="234" t="s">
        <v>129</v>
      </c>
    </row>
    <row r="155" spans="1:51" s="14" customFormat="1" ht="12">
      <c r="A155" s="14"/>
      <c r="B155" s="235"/>
      <c r="C155" s="236"/>
      <c r="D155" s="226" t="s">
        <v>141</v>
      </c>
      <c r="E155" s="237" t="s">
        <v>19</v>
      </c>
      <c r="F155" s="238" t="s">
        <v>188</v>
      </c>
      <c r="G155" s="236"/>
      <c r="H155" s="239">
        <v>4.18</v>
      </c>
      <c r="I155" s="240"/>
      <c r="J155" s="236"/>
      <c r="K155" s="236"/>
      <c r="L155" s="241"/>
      <c r="M155" s="242"/>
      <c r="N155" s="243"/>
      <c r="O155" s="243"/>
      <c r="P155" s="243"/>
      <c r="Q155" s="243"/>
      <c r="R155" s="243"/>
      <c r="S155" s="243"/>
      <c r="T155" s="24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5" t="s">
        <v>141</v>
      </c>
      <c r="AU155" s="245" t="s">
        <v>81</v>
      </c>
      <c r="AV155" s="14" t="s">
        <v>81</v>
      </c>
      <c r="AW155" s="14" t="s">
        <v>33</v>
      </c>
      <c r="AX155" s="14" t="s">
        <v>71</v>
      </c>
      <c r="AY155" s="245" t="s">
        <v>129</v>
      </c>
    </row>
    <row r="156" spans="1:51" s="14" customFormat="1" ht="12">
      <c r="A156" s="14"/>
      <c r="B156" s="235"/>
      <c r="C156" s="236"/>
      <c r="D156" s="226" t="s">
        <v>141</v>
      </c>
      <c r="E156" s="237" t="s">
        <v>19</v>
      </c>
      <c r="F156" s="238" t="s">
        <v>189</v>
      </c>
      <c r="G156" s="236"/>
      <c r="H156" s="239">
        <v>2.64</v>
      </c>
      <c r="I156" s="240"/>
      <c r="J156" s="236"/>
      <c r="K156" s="236"/>
      <c r="L156" s="241"/>
      <c r="M156" s="242"/>
      <c r="N156" s="243"/>
      <c r="O156" s="243"/>
      <c r="P156" s="243"/>
      <c r="Q156" s="243"/>
      <c r="R156" s="243"/>
      <c r="S156" s="243"/>
      <c r="T156" s="24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5" t="s">
        <v>141</v>
      </c>
      <c r="AU156" s="245" t="s">
        <v>81</v>
      </c>
      <c r="AV156" s="14" t="s">
        <v>81</v>
      </c>
      <c r="AW156" s="14" t="s">
        <v>33</v>
      </c>
      <c r="AX156" s="14" t="s">
        <v>71</v>
      </c>
      <c r="AY156" s="245" t="s">
        <v>129</v>
      </c>
    </row>
    <row r="157" spans="1:51" s="14" customFormat="1" ht="12">
      <c r="A157" s="14"/>
      <c r="B157" s="235"/>
      <c r="C157" s="236"/>
      <c r="D157" s="226" t="s">
        <v>141</v>
      </c>
      <c r="E157" s="237" t="s">
        <v>19</v>
      </c>
      <c r="F157" s="238" t="s">
        <v>190</v>
      </c>
      <c r="G157" s="236"/>
      <c r="H157" s="239">
        <v>6.232</v>
      </c>
      <c r="I157" s="240"/>
      <c r="J157" s="236"/>
      <c r="K157" s="236"/>
      <c r="L157" s="241"/>
      <c r="M157" s="242"/>
      <c r="N157" s="243"/>
      <c r="O157" s="243"/>
      <c r="P157" s="243"/>
      <c r="Q157" s="243"/>
      <c r="R157" s="243"/>
      <c r="S157" s="243"/>
      <c r="T157" s="24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5" t="s">
        <v>141</v>
      </c>
      <c r="AU157" s="245" t="s">
        <v>81</v>
      </c>
      <c r="AV157" s="14" t="s">
        <v>81</v>
      </c>
      <c r="AW157" s="14" t="s">
        <v>33</v>
      </c>
      <c r="AX157" s="14" t="s">
        <v>71</v>
      </c>
      <c r="AY157" s="245" t="s">
        <v>129</v>
      </c>
    </row>
    <row r="158" spans="1:51" s="14" customFormat="1" ht="12">
      <c r="A158" s="14"/>
      <c r="B158" s="235"/>
      <c r="C158" s="236"/>
      <c r="D158" s="226" t="s">
        <v>141</v>
      </c>
      <c r="E158" s="237" t="s">
        <v>19</v>
      </c>
      <c r="F158" s="238" t="s">
        <v>191</v>
      </c>
      <c r="G158" s="236"/>
      <c r="H158" s="239">
        <v>5.036</v>
      </c>
      <c r="I158" s="240"/>
      <c r="J158" s="236"/>
      <c r="K158" s="236"/>
      <c r="L158" s="241"/>
      <c r="M158" s="242"/>
      <c r="N158" s="243"/>
      <c r="O158" s="243"/>
      <c r="P158" s="243"/>
      <c r="Q158" s="243"/>
      <c r="R158" s="243"/>
      <c r="S158" s="243"/>
      <c r="T158" s="24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5" t="s">
        <v>141</v>
      </c>
      <c r="AU158" s="245" t="s">
        <v>81</v>
      </c>
      <c r="AV158" s="14" t="s">
        <v>81</v>
      </c>
      <c r="AW158" s="14" t="s">
        <v>33</v>
      </c>
      <c r="AX158" s="14" t="s">
        <v>71</v>
      </c>
      <c r="AY158" s="245" t="s">
        <v>129</v>
      </c>
    </row>
    <row r="159" spans="1:51" s="14" customFormat="1" ht="12">
      <c r="A159" s="14"/>
      <c r="B159" s="235"/>
      <c r="C159" s="236"/>
      <c r="D159" s="226" t="s">
        <v>141</v>
      </c>
      <c r="E159" s="237" t="s">
        <v>19</v>
      </c>
      <c r="F159" s="238" t="s">
        <v>192</v>
      </c>
      <c r="G159" s="236"/>
      <c r="H159" s="239">
        <v>0.78</v>
      </c>
      <c r="I159" s="240"/>
      <c r="J159" s="236"/>
      <c r="K159" s="236"/>
      <c r="L159" s="241"/>
      <c r="M159" s="242"/>
      <c r="N159" s="243"/>
      <c r="O159" s="243"/>
      <c r="P159" s="243"/>
      <c r="Q159" s="243"/>
      <c r="R159" s="243"/>
      <c r="S159" s="243"/>
      <c r="T159" s="24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5" t="s">
        <v>141</v>
      </c>
      <c r="AU159" s="245" t="s">
        <v>81</v>
      </c>
      <c r="AV159" s="14" t="s">
        <v>81</v>
      </c>
      <c r="AW159" s="14" t="s">
        <v>33</v>
      </c>
      <c r="AX159" s="14" t="s">
        <v>71</v>
      </c>
      <c r="AY159" s="245" t="s">
        <v>129</v>
      </c>
    </row>
    <row r="160" spans="1:51" s="14" customFormat="1" ht="12">
      <c r="A160" s="14"/>
      <c r="B160" s="235"/>
      <c r="C160" s="236"/>
      <c r="D160" s="226" t="s">
        <v>141</v>
      </c>
      <c r="E160" s="237" t="s">
        <v>19</v>
      </c>
      <c r="F160" s="238" t="s">
        <v>193</v>
      </c>
      <c r="G160" s="236"/>
      <c r="H160" s="239">
        <v>11.741</v>
      </c>
      <c r="I160" s="240"/>
      <c r="J160" s="236"/>
      <c r="K160" s="236"/>
      <c r="L160" s="241"/>
      <c r="M160" s="242"/>
      <c r="N160" s="243"/>
      <c r="O160" s="243"/>
      <c r="P160" s="243"/>
      <c r="Q160" s="243"/>
      <c r="R160" s="243"/>
      <c r="S160" s="243"/>
      <c r="T160" s="24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5" t="s">
        <v>141</v>
      </c>
      <c r="AU160" s="245" t="s">
        <v>81</v>
      </c>
      <c r="AV160" s="14" t="s">
        <v>81</v>
      </c>
      <c r="AW160" s="14" t="s">
        <v>33</v>
      </c>
      <c r="AX160" s="14" t="s">
        <v>71</v>
      </c>
      <c r="AY160" s="245" t="s">
        <v>129</v>
      </c>
    </row>
    <row r="161" spans="1:51" s="14" customFormat="1" ht="12">
      <c r="A161" s="14"/>
      <c r="B161" s="235"/>
      <c r="C161" s="236"/>
      <c r="D161" s="226" t="s">
        <v>141</v>
      </c>
      <c r="E161" s="237" t="s">
        <v>19</v>
      </c>
      <c r="F161" s="238" t="s">
        <v>194</v>
      </c>
      <c r="G161" s="236"/>
      <c r="H161" s="239">
        <v>0.3</v>
      </c>
      <c r="I161" s="240"/>
      <c r="J161" s="236"/>
      <c r="K161" s="236"/>
      <c r="L161" s="241"/>
      <c r="M161" s="242"/>
      <c r="N161" s="243"/>
      <c r="O161" s="243"/>
      <c r="P161" s="243"/>
      <c r="Q161" s="243"/>
      <c r="R161" s="243"/>
      <c r="S161" s="243"/>
      <c r="T161" s="24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5" t="s">
        <v>141</v>
      </c>
      <c r="AU161" s="245" t="s">
        <v>81</v>
      </c>
      <c r="AV161" s="14" t="s">
        <v>81</v>
      </c>
      <c r="AW161" s="14" t="s">
        <v>33</v>
      </c>
      <c r="AX161" s="14" t="s">
        <v>71</v>
      </c>
      <c r="AY161" s="245" t="s">
        <v>129</v>
      </c>
    </row>
    <row r="162" spans="1:51" s="14" customFormat="1" ht="12">
      <c r="A162" s="14"/>
      <c r="B162" s="235"/>
      <c r="C162" s="236"/>
      <c r="D162" s="226" t="s">
        <v>141</v>
      </c>
      <c r="E162" s="237" t="s">
        <v>19</v>
      </c>
      <c r="F162" s="238" t="s">
        <v>195</v>
      </c>
      <c r="G162" s="236"/>
      <c r="H162" s="239">
        <v>3.636</v>
      </c>
      <c r="I162" s="240"/>
      <c r="J162" s="236"/>
      <c r="K162" s="236"/>
      <c r="L162" s="241"/>
      <c r="M162" s="242"/>
      <c r="N162" s="243"/>
      <c r="O162" s="243"/>
      <c r="P162" s="243"/>
      <c r="Q162" s="243"/>
      <c r="R162" s="243"/>
      <c r="S162" s="243"/>
      <c r="T162" s="24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5" t="s">
        <v>141</v>
      </c>
      <c r="AU162" s="245" t="s">
        <v>81</v>
      </c>
      <c r="AV162" s="14" t="s">
        <v>81</v>
      </c>
      <c r="AW162" s="14" t="s">
        <v>33</v>
      </c>
      <c r="AX162" s="14" t="s">
        <v>71</v>
      </c>
      <c r="AY162" s="245" t="s">
        <v>129</v>
      </c>
    </row>
    <row r="163" spans="1:51" s="15" customFormat="1" ht="12">
      <c r="A163" s="15"/>
      <c r="B163" s="246"/>
      <c r="C163" s="247"/>
      <c r="D163" s="226" t="s">
        <v>141</v>
      </c>
      <c r="E163" s="248" t="s">
        <v>19</v>
      </c>
      <c r="F163" s="249" t="s">
        <v>144</v>
      </c>
      <c r="G163" s="247"/>
      <c r="H163" s="250">
        <v>34.545</v>
      </c>
      <c r="I163" s="251"/>
      <c r="J163" s="247"/>
      <c r="K163" s="247"/>
      <c r="L163" s="252"/>
      <c r="M163" s="253"/>
      <c r="N163" s="254"/>
      <c r="O163" s="254"/>
      <c r="P163" s="254"/>
      <c r="Q163" s="254"/>
      <c r="R163" s="254"/>
      <c r="S163" s="254"/>
      <c r="T163" s="25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56" t="s">
        <v>141</v>
      </c>
      <c r="AU163" s="256" t="s">
        <v>81</v>
      </c>
      <c r="AV163" s="15" t="s">
        <v>137</v>
      </c>
      <c r="AW163" s="15" t="s">
        <v>33</v>
      </c>
      <c r="AX163" s="15" t="s">
        <v>79</v>
      </c>
      <c r="AY163" s="256" t="s">
        <v>129</v>
      </c>
    </row>
    <row r="164" spans="1:65" s="2" customFormat="1" ht="24.15" customHeight="1">
      <c r="A164" s="40"/>
      <c r="B164" s="41"/>
      <c r="C164" s="206" t="s">
        <v>201</v>
      </c>
      <c r="D164" s="206" t="s">
        <v>132</v>
      </c>
      <c r="E164" s="207" t="s">
        <v>202</v>
      </c>
      <c r="F164" s="208" t="s">
        <v>203</v>
      </c>
      <c r="G164" s="209" t="s">
        <v>135</v>
      </c>
      <c r="H164" s="210">
        <v>58.9</v>
      </c>
      <c r="I164" s="211"/>
      <c r="J164" s="212">
        <f>ROUND(I164*H164,2)</f>
        <v>0</v>
      </c>
      <c r="K164" s="208" t="s">
        <v>136</v>
      </c>
      <c r="L164" s="46"/>
      <c r="M164" s="213" t="s">
        <v>19</v>
      </c>
      <c r="N164" s="214" t="s">
        <v>42</v>
      </c>
      <c r="O164" s="86"/>
      <c r="P164" s="215">
        <f>O164*H164</f>
        <v>0</v>
      </c>
      <c r="Q164" s="215">
        <v>0.0154</v>
      </c>
      <c r="R164" s="215">
        <f>Q164*H164</f>
        <v>0.90706</v>
      </c>
      <c r="S164" s="215">
        <v>0</v>
      </c>
      <c r="T164" s="216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17" t="s">
        <v>137</v>
      </c>
      <c r="AT164" s="217" t="s">
        <v>132</v>
      </c>
      <c r="AU164" s="217" t="s">
        <v>81</v>
      </c>
      <c r="AY164" s="19" t="s">
        <v>129</v>
      </c>
      <c r="BE164" s="218">
        <f>IF(N164="základní",J164,0)</f>
        <v>0</v>
      </c>
      <c r="BF164" s="218">
        <f>IF(N164="snížená",J164,0)</f>
        <v>0</v>
      </c>
      <c r="BG164" s="218">
        <f>IF(N164="zákl. přenesená",J164,0)</f>
        <v>0</v>
      </c>
      <c r="BH164" s="218">
        <f>IF(N164="sníž. přenesená",J164,0)</f>
        <v>0</v>
      </c>
      <c r="BI164" s="218">
        <f>IF(N164="nulová",J164,0)</f>
        <v>0</v>
      </c>
      <c r="BJ164" s="19" t="s">
        <v>79</v>
      </c>
      <c r="BK164" s="218">
        <f>ROUND(I164*H164,2)</f>
        <v>0</v>
      </c>
      <c r="BL164" s="19" t="s">
        <v>137</v>
      </c>
      <c r="BM164" s="217" t="s">
        <v>204</v>
      </c>
    </row>
    <row r="165" spans="1:47" s="2" customFormat="1" ht="12">
      <c r="A165" s="40"/>
      <c r="B165" s="41"/>
      <c r="C165" s="42"/>
      <c r="D165" s="219" t="s">
        <v>139</v>
      </c>
      <c r="E165" s="42"/>
      <c r="F165" s="220" t="s">
        <v>205</v>
      </c>
      <c r="G165" s="42"/>
      <c r="H165" s="42"/>
      <c r="I165" s="221"/>
      <c r="J165" s="42"/>
      <c r="K165" s="42"/>
      <c r="L165" s="46"/>
      <c r="M165" s="222"/>
      <c r="N165" s="223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139</v>
      </c>
      <c r="AU165" s="19" t="s">
        <v>81</v>
      </c>
    </row>
    <row r="166" spans="1:51" s="13" customFormat="1" ht="12">
      <c r="A166" s="13"/>
      <c r="B166" s="224"/>
      <c r="C166" s="225"/>
      <c r="D166" s="226" t="s">
        <v>141</v>
      </c>
      <c r="E166" s="227" t="s">
        <v>19</v>
      </c>
      <c r="F166" s="228" t="s">
        <v>178</v>
      </c>
      <c r="G166" s="225"/>
      <c r="H166" s="227" t="s">
        <v>19</v>
      </c>
      <c r="I166" s="229"/>
      <c r="J166" s="225"/>
      <c r="K166" s="225"/>
      <c r="L166" s="230"/>
      <c r="M166" s="231"/>
      <c r="N166" s="232"/>
      <c r="O166" s="232"/>
      <c r="P166" s="232"/>
      <c r="Q166" s="232"/>
      <c r="R166" s="232"/>
      <c r="S166" s="232"/>
      <c r="T166" s="23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4" t="s">
        <v>141</v>
      </c>
      <c r="AU166" s="234" t="s">
        <v>81</v>
      </c>
      <c r="AV166" s="13" t="s">
        <v>79</v>
      </c>
      <c r="AW166" s="13" t="s">
        <v>33</v>
      </c>
      <c r="AX166" s="13" t="s">
        <v>71</v>
      </c>
      <c r="AY166" s="234" t="s">
        <v>129</v>
      </c>
    </row>
    <row r="167" spans="1:51" s="14" customFormat="1" ht="12">
      <c r="A167" s="14"/>
      <c r="B167" s="235"/>
      <c r="C167" s="236"/>
      <c r="D167" s="226" t="s">
        <v>141</v>
      </c>
      <c r="E167" s="237" t="s">
        <v>19</v>
      </c>
      <c r="F167" s="238" t="s">
        <v>179</v>
      </c>
      <c r="G167" s="236"/>
      <c r="H167" s="239">
        <v>55.339</v>
      </c>
      <c r="I167" s="240"/>
      <c r="J167" s="236"/>
      <c r="K167" s="236"/>
      <c r="L167" s="241"/>
      <c r="M167" s="242"/>
      <c r="N167" s="243"/>
      <c r="O167" s="243"/>
      <c r="P167" s="243"/>
      <c r="Q167" s="243"/>
      <c r="R167" s="243"/>
      <c r="S167" s="243"/>
      <c r="T167" s="24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5" t="s">
        <v>141</v>
      </c>
      <c r="AU167" s="245" t="s">
        <v>81</v>
      </c>
      <c r="AV167" s="14" t="s">
        <v>81</v>
      </c>
      <c r="AW167" s="14" t="s">
        <v>33</v>
      </c>
      <c r="AX167" s="14" t="s">
        <v>71</v>
      </c>
      <c r="AY167" s="245" t="s">
        <v>129</v>
      </c>
    </row>
    <row r="168" spans="1:51" s="14" customFormat="1" ht="12">
      <c r="A168" s="14"/>
      <c r="B168" s="235"/>
      <c r="C168" s="236"/>
      <c r="D168" s="226" t="s">
        <v>141</v>
      </c>
      <c r="E168" s="237" t="s">
        <v>19</v>
      </c>
      <c r="F168" s="238" t="s">
        <v>180</v>
      </c>
      <c r="G168" s="236"/>
      <c r="H168" s="239">
        <v>-5.319</v>
      </c>
      <c r="I168" s="240"/>
      <c r="J168" s="236"/>
      <c r="K168" s="236"/>
      <c r="L168" s="241"/>
      <c r="M168" s="242"/>
      <c r="N168" s="243"/>
      <c r="O168" s="243"/>
      <c r="P168" s="243"/>
      <c r="Q168" s="243"/>
      <c r="R168" s="243"/>
      <c r="S168" s="243"/>
      <c r="T168" s="24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5" t="s">
        <v>141</v>
      </c>
      <c r="AU168" s="245" t="s">
        <v>81</v>
      </c>
      <c r="AV168" s="14" t="s">
        <v>81</v>
      </c>
      <c r="AW168" s="14" t="s">
        <v>33</v>
      </c>
      <c r="AX168" s="14" t="s">
        <v>71</v>
      </c>
      <c r="AY168" s="245" t="s">
        <v>129</v>
      </c>
    </row>
    <row r="169" spans="1:51" s="14" customFormat="1" ht="12">
      <c r="A169" s="14"/>
      <c r="B169" s="235"/>
      <c r="C169" s="236"/>
      <c r="D169" s="226" t="s">
        <v>141</v>
      </c>
      <c r="E169" s="237" t="s">
        <v>19</v>
      </c>
      <c r="F169" s="238" t="s">
        <v>181</v>
      </c>
      <c r="G169" s="236"/>
      <c r="H169" s="239">
        <v>8.88</v>
      </c>
      <c r="I169" s="240"/>
      <c r="J169" s="236"/>
      <c r="K169" s="236"/>
      <c r="L169" s="241"/>
      <c r="M169" s="242"/>
      <c r="N169" s="243"/>
      <c r="O169" s="243"/>
      <c r="P169" s="243"/>
      <c r="Q169" s="243"/>
      <c r="R169" s="243"/>
      <c r="S169" s="243"/>
      <c r="T169" s="24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5" t="s">
        <v>141</v>
      </c>
      <c r="AU169" s="245" t="s">
        <v>81</v>
      </c>
      <c r="AV169" s="14" t="s">
        <v>81</v>
      </c>
      <c r="AW169" s="14" t="s">
        <v>33</v>
      </c>
      <c r="AX169" s="14" t="s">
        <v>71</v>
      </c>
      <c r="AY169" s="245" t="s">
        <v>129</v>
      </c>
    </row>
    <row r="170" spans="1:51" s="15" customFormat="1" ht="12">
      <c r="A170" s="15"/>
      <c r="B170" s="246"/>
      <c r="C170" s="247"/>
      <c r="D170" s="226" t="s">
        <v>141</v>
      </c>
      <c r="E170" s="248" t="s">
        <v>19</v>
      </c>
      <c r="F170" s="249" t="s">
        <v>144</v>
      </c>
      <c r="G170" s="247"/>
      <c r="H170" s="250">
        <v>58.9</v>
      </c>
      <c r="I170" s="251"/>
      <c r="J170" s="247"/>
      <c r="K170" s="247"/>
      <c r="L170" s="252"/>
      <c r="M170" s="253"/>
      <c r="N170" s="254"/>
      <c r="O170" s="254"/>
      <c r="P170" s="254"/>
      <c r="Q170" s="254"/>
      <c r="R170" s="254"/>
      <c r="S170" s="254"/>
      <c r="T170" s="25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56" t="s">
        <v>141</v>
      </c>
      <c r="AU170" s="256" t="s">
        <v>81</v>
      </c>
      <c r="AV170" s="15" t="s">
        <v>137</v>
      </c>
      <c r="AW170" s="15" t="s">
        <v>33</v>
      </c>
      <c r="AX170" s="15" t="s">
        <v>79</v>
      </c>
      <c r="AY170" s="256" t="s">
        <v>129</v>
      </c>
    </row>
    <row r="171" spans="1:65" s="2" customFormat="1" ht="16.5" customHeight="1">
      <c r="A171" s="40"/>
      <c r="B171" s="41"/>
      <c r="C171" s="206" t="s">
        <v>206</v>
      </c>
      <c r="D171" s="206" t="s">
        <v>132</v>
      </c>
      <c r="E171" s="207" t="s">
        <v>207</v>
      </c>
      <c r="F171" s="208" t="s">
        <v>208</v>
      </c>
      <c r="G171" s="209" t="s">
        <v>135</v>
      </c>
      <c r="H171" s="210">
        <v>46.327</v>
      </c>
      <c r="I171" s="211"/>
      <c r="J171" s="212">
        <f>ROUND(I171*H171,2)</f>
        <v>0</v>
      </c>
      <c r="K171" s="208" t="s">
        <v>136</v>
      </c>
      <c r="L171" s="46"/>
      <c r="M171" s="213" t="s">
        <v>19</v>
      </c>
      <c r="N171" s="214" t="s">
        <v>42</v>
      </c>
      <c r="O171" s="86"/>
      <c r="P171" s="215">
        <f>O171*H171</f>
        <v>0</v>
      </c>
      <c r="Q171" s="215">
        <v>0.003</v>
      </c>
      <c r="R171" s="215">
        <f>Q171*H171</f>
        <v>0.138981</v>
      </c>
      <c r="S171" s="215">
        <v>0</v>
      </c>
      <c r="T171" s="216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17" t="s">
        <v>137</v>
      </c>
      <c r="AT171" s="217" t="s">
        <v>132</v>
      </c>
      <c r="AU171" s="217" t="s">
        <v>81</v>
      </c>
      <c r="AY171" s="19" t="s">
        <v>129</v>
      </c>
      <c r="BE171" s="218">
        <f>IF(N171="základní",J171,0)</f>
        <v>0</v>
      </c>
      <c r="BF171" s="218">
        <f>IF(N171="snížená",J171,0)</f>
        <v>0</v>
      </c>
      <c r="BG171" s="218">
        <f>IF(N171="zákl. přenesená",J171,0)</f>
        <v>0</v>
      </c>
      <c r="BH171" s="218">
        <f>IF(N171="sníž. přenesená",J171,0)</f>
        <v>0</v>
      </c>
      <c r="BI171" s="218">
        <f>IF(N171="nulová",J171,0)</f>
        <v>0</v>
      </c>
      <c r="BJ171" s="19" t="s">
        <v>79</v>
      </c>
      <c r="BK171" s="218">
        <f>ROUND(I171*H171,2)</f>
        <v>0</v>
      </c>
      <c r="BL171" s="19" t="s">
        <v>137</v>
      </c>
      <c r="BM171" s="217" t="s">
        <v>209</v>
      </c>
    </row>
    <row r="172" spans="1:47" s="2" customFormat="1" ht="12">
      <c r="A172" s="40"/>
      <c r="B172" s="41"/>
      <c r="C172" s="42"/>
      <c r="D172" s="219" t="s">
        <v>139</v>
      </c>
      <c r="E172" s="42"/>
      <c r="F172" s="220" t="s">
        <v>210</v>
      </c>
      <c r="G172" s="42"/>
      <c r="H172" s="42"/>
      <c r="I172" s="221"/>
      <c r="J172" s="42"/>
      <c r="K172" s="42"/>
      <c r="L172" s="46"/>
      <c r="M172" s="222"/>
      <c r="N172" s="223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139</v>
      </c>
      <c r="AU172" s="19" t="s">
        <v>81</v>
      </c>
    </row>
    <row r="173" spans="1:51" s="13" customFormat="1" ht="12">
      <c r="A173" s="13"/>
      <c r="B173" s="224"/>
      <c r="C173" s="225"/>
      <c r="D173" s="226" t="s">
        <v>141</v>
      </c>
      <c r="E173" s="227" t="s">
        <v>19</v>
      </c>
      <c r="F173" s="228" t="s">
        <v>178</v>
      </c>
      <c r="G173" s="225"/>
      <c r="H173" s="227" t="s">
        <v>19</v>
      </c>
      <c r="I173" s="229"/>
      <c r="J173" s="225"/>
      <c r="K173" s="225"/>
      <c r="L173" s="230"/>
      <c r="M173" s="231"/>
      <c r="N173" s="232"/>
      <c r="O173" s="232"/>
      <c r="P173" s="232"/>
      <c r="Q173" s="232"/>
      <c r="R173" s="232"/>
      <c r="S173" s="232"/>
      <c r="T173" s="23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4" t="s">
        <v>141</v>
      </c>
      <c r="AU173" s="234" t="s">
        <v>81</v>
      </c>
      <c r="AV173" s="13" t="s">
        <v>79</v>
      </c>
      <c r="AW173" s="13" t="s">
        <v>33</v>
      </c>
      <c r="AX173" s="13" t="s">
        <v>71</v>
      </c>
      <c r="AY173" s="234" t="s">
        <v>129</v>
      </c>
    </row>
    <row r="174" spans="1:51" s="14" customFormat="1" ht="12">
      <c r="A174" s="14"/>
      <c r="B174" s="235"/>
      <c r="C174" s="236"/>
      <c r="D174" s="226" t="s">
        <v>141</v>
      </c>
      <c r="E174" s="237" t="s">
        <v>19</v>
      </c>
      <c r="F174" s="238" t="s">
        <v>211</v>
      </c>
      <c r="G174" s="236"/>
      <c r="H174" s="239">
        <v>20.069</v>
      </c>
      <c r="I174" s="240"/>
      <c r="J174" s="236"/>
      <c r="K174" s="236"/>
      <c r="L174" s="241"/>
      <c r="M174" s="242"/>
      <c r="N174" s="243"/>
      <c r="O174" s="243"/>
      <c r="P174" s="243"/>
      <c r="Q174" s="243"/>
      <c r="R174" s="243"/>
      <c r="S174" s="243"/>
      <c r="T174" s="24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5" t="s">
        <v>141</v>
      </c>
      <c r="AU174" s="245" t="s">
        <v>81</v>
      </c>
      <c r="AV174" s="14" t="s">
        <v>81</v>
      </c>
      <c r="AW174" s="14" t="s">
        <v>33</v>
      </c>
      <c r="AX174" s="14" t="s">
        <v>71</v>
      </c>
      <c r="AY174" s="245" t="s">
        <v>129</v>
      </c>
    </row>
    <row r="175" spans="1:51" s="14" customFormat="1" ht="12">
      <c r="A175" s="14"/>
      <c r="B175" s="235"/>
      <c r="C175" s="236"/>
      <c r="D175" s="226" t="s">
        <v>141</v>
      </c>
      <c r="E175" s="237" t="s">
        <v>19</v>
      </c>
      <c r="F175" s="238" t="s">
        <v>212</v>
      </c>
      <c r="G175" s="236"/>
      <c r="H175" s="239">
        <v>3.078</v>
      </c>
      <c r="I175" s="240"/>
      <c r="J175" s="236"/>
      <c r="K175" s="236"/>
      <c r="L175" s="241"/>
      <c r="M175" s="242"/>
      <c r="N175" s="243"/>
      <c r="O175" s="243"/>
      <c r="P175" s="243"/>
      <c r="Q175" s="243"/>
      <c r="R175" s="243"/>
      <c r="S175" s="243"/>
      <c r="T175" s="24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5" t="s">
        <v>141</v>
      </c>
      <c r="AU175" s="245" t="s">
        <v>81</v>
      </c>
      <c r="AV175" s="14" t="s">
        <v>81</v>
      </c>
      <c r="AW175" s="14" t="s">
        <v>33</v>
      </c>
      <c r="AX175" s="14" t="s">
        <v>71</v>
      </c>
      <c r="AY175" s="245" t="s">
        <v>129</v>
      </c>
    </row>
    <row r="176" spans="1:51" s="14" customFormat="1" ht="12">
      <c r="A176" s="14"/>
      <c r="B176" s="235"/>
      <c r="C176" s="236"/>
      <c r="D176" s="226" t="s">
        <v>141</v>
      </c>
      <c r="E176" s="237" t="s">
        <v>19</v>
      </c>
      <c r="F176" s="238" t="s">
        <v>213</v>
      </c>
      <c r="G176" s="236"/>
      <c r="H176" s="239">
        <v>2.744</v>
      </c>
      <c r="I176" s="240"/>
      <c r="J176" s="236"/>
      <c r="K176" s="236"/>
      <c r="L176" s="241"/>
      <c r="M176" s="242"/>
      <c r="N176" s="243"/>
      <c r="O176" s="243"/>
      <c r="P176" s="243"/>
      <c r="Q176" s="243"/>
      <c r="R176" s="243"/>
      <c r="S176" s="243"/>
      <c r="T176" s="24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5" t="s">
        <v>141</v>
      </c>
      <c r="AU176" s="245" t="s">
        <v>81</v>
      </c>
      <c r="AV176" s="14" t="s">
        <v>81</v>
      </c>
      <c r="AW176" s="14" t="s">
        <v>33</v>
      </c>
      <c r="AX176" s="14" t="s">
        <v>71</v>
      </c>
      <c r="AY176" s="245" t="s">
        <v>129</v>
      </c>
    </row>
    <row r="177" spans="1:51" s="14" customFormat="1" ht="12">
      <c r="A177" s="14"/>
      <c r="B177" s="235"/>
      <c r="C177" s="236"/>
      <c r="D177" s="226" t="s">
        <v>141</v>
      </c>
      <c r="E177" s="237" t="s">
        <v>19</v>
      </c>
      <c r="F177" s="238" t="s">
        <v>214</v>
      </c>
      <c r="G177" s="236"/>
      <c r="H177" s="239">
        <v>0.068</v>
      </c>
      <c r="I177" s="240"/>
      <c r="J177" s="236"/>
      <c r="K177" s="236"/>
      <c r="L177" s="241"/>
      <c r="M177" s="242"/>
      <c r="N177" s="243"/>
      <c r="O177" s="243"/>
      <c r="P177" s="243"/>
      <c r="Q177" s="243"/>
      <c r="R177" s="243"/>
      <c r="S177" s="243"/>
      <c r="T177" s="24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5" t="s">
        <v>141</v>
      </c>
      <c r="AU177" s="245" t="s">
        <v>81</v>
      </c>
      <c r="AV177" s="14" t="s">
        <v>81</v>
      </c>
      <c r="AW177" s="14" t="s">
        <v>33</v>
      </c>
      <c r="AX177" s="14" t="s">
        <v>71</v>
      </c>
      <c r="AY177" s="245" t="s">
        <v>129</v>
      </c>
    </row>
    <row r="178" spans="1:51" s="14" customFormat="1" ht="12">
      <c r="A178" s="14"/>
      <c r="B178" s="235"/>
      <c r="C178" s="236"/>
      <c r="D178" s="226" t="s">
        <v>141</v>
      </c>
      <c r="E178" s="237" t="s">
        <v>19</v>
      </c>
      <c r="F178" s="238" t="s">
        <v>215</v>
      </c>
      <c r="G178" s="236"/>
      <c r="H178" s="239">
        <v>17.731</v>
      </c>
      <c r="I178" s="240"/>
      <c r="J178" s="236"/>
      <c r="K178" s="236"/>
      <c r="L178" s="241"/>
      <c r="M178" s="242"/>
      <c r="N178" s="243"/>
      <c r="O178" s="243"/>
      <c r="P178" s="243"/>
      <c r="Q178" s="243"/>
      <c r="R178" s="243"/>
      <c r="S178" s="243"/>
      <c r="T178" s="24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5" t="s">
        <v>141</v>
      </c>
      <c r="AU178" s="245" t="s">
        <v>81</v>
      </c>
      <c r="AV178" s="14" t="s">
        <v>81</v>
      </c>
      <c r="AW178" s="14" t="s">
        <v>33</v>
      </c>
      <c r="AX178" s="14" t="s">
        <v>71</v>
      </c>
      <c r="AY178" s="245" t="s">
        <v>129</v>
      </c>
    </row>
    <row r="179" spans="1:51" s="14" customFormat="1" ht="12">
      <c r="A179" s="14"/>
      <c r="B179" s="235"/>
      <c r="C179" s="236"/>
      <c r="D179" s="226" t="s">
        <v>141</v>
      </c>
      <c r="E179" s="237" t="s">
        <v>19</v>
      </c>
      <c r="F179" s="238" t="s">
        <v>216</v>
      </c>
      <c r="G179" s="236"/>
      <c r="H179" s="239">
        <v>-1.773</v>
      </c>
      <c r="I179" s="240"/>
      <c r="J179" s="236"/>
      <c r="K179" s="236"/>
      <c r="L179" s="241"/>
      <c r="M179" s="242"/>
      <c r="N179" s="243"/>
      <c r="O179" s="243"/>
      <c r="P179" s="243"/>
      <c r="Q179" s="243"/>
      <c r="R179" s="243"/>
      <c r="S179" s="243"/>
      <c r="T179" s="24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5" t="s">
        <v>141</v>
      </c>
      <c r="AU179" s="245" t="s">
        <v>81</v>
      </c>
      <c r="AV179" s="14" t="s">
        <v>81</v>
      </c>
      <c r="AW179" s="14" t="s">
        <v>33</v>
      </c>
      <c r="AX179" s="14" t="s">
        <v>71</v>
      </c>
      <c r="AY179" s="245" t="s">
        <v>129</v>
      </c>
    </row>
    <row r="180" spans="1:51" s="14" customFormat="1" ht="12">
      <c r="A180" s="14"/>
      <c r="B180" s="235"/>
      <c r="C180" s="236"/>
      <c r="D180" s="226" t="s">
        <v>141</v>
      </c>
      <c r="E180" s="237" t="s">
        <v>19</v>
      </c>
      <c r="F180" s="238" t="s">
        <v>217</v>
      </c>
      <c r="G180" s="236"/>
      <c r="H180" s="239">
        <v>4.41</v>
      </c>
      <c r="I180" s="240"/>
      <c r="J180" s="236"/>
      <c r="K180" s="236"/>
      <c r="L180" s="241"/>
      <c r="M180" s="242"/>
      <c r="N180" s="243"/>
      <c r="O180" s="243"/>
      <c r="P180" s="243"/>
      <c r="Q180" s="243"/>
      <c r="R180" s="243"/>
      <c r="S180" s="243"/>
      <c r="T180" s="24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5" t="s">
        <v>141</v>
      </c>
      <c r="AU180" s="245" t="s">
        <v>81</v>
      </c>
      <c r="AV180" s="14" t="s">
        <v>81</v>
      </c>
      <c r="AW180" s="14" t="s">
        <v>33</v>
      </c>
      <c r="AX180" s="14" t="s">
        <v>71</v>
      </c>
      <c r="AY180" s="245" t="s">
        <v>129</v>
      </c>
    </row>
    <row r="181" spans="1:51" s="15" customFormat="1" ht="12">
      <c r="A181" s="15"/>
      <c r="B181" s="246"/>
      <c r="C181" s="247"/>
      <c r="D181" s="226" t="s">
        <v>141</v>
      </c>
      <c r="E181" s="248" t="s">
        <v>19</v>
      </c>
      <c r="F181" s="249" t="s">
        <v>144</v>
      </c>
      <c r="G181" s="247"/>
      <c r="H181" s="250">
        <v>46.327</v>
      </c>
      <c r="I181" s="251"/>
      <c r="J181" s="247"/>
      <c r="K181" s="247"/>
      <c r="L181" s="252"/>
      <c r="M181" s="253"/>
      <c r="N181" s="254"/>
      <c r="O181" s="254"/>
      <c r="P181" s="254"/>
      <c r="Q181" s="254"/>
      <c r="R181" s="254"/>
      <c r="S181" s="254"/>
      <c r="T181" s="25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56" t="s">
        <v>141</v>
      </c>
      <c r="AU181" s="256" t="s">
        <v>81</v>
      </c>
      <c r="AV181" s="15" t="s">
        <v>137</v>
      </c>
      <c r="AW181" s="15" t="s">
        <v>33</v>
      </c>
      <c r="AX181" s="15" t="s">
        <v>79</v>
      </c>
      <c r="AY181" s="256" t="s">
        <v>129</v>
      </c>
    </row>
    <row r="182" spans="1:65" s="2" customFormat="1" ht="21.75" customHeight="1">
      <c r="A182" s="40"/>
      <c r="B182" s="41"/>
      <c r="C182" s="206" t="s">
        <v>218</v>
      </c>
      <c r="D182" s="206" t="s">
        <v>132</v>
      </c>
      <c r="E182" s="207" t="s">
        <v>219</v>
      </c>
      <c r="F182" s="208" t="s">
        <v>220</v>
      </c>
      <c r="G182" s="209" t="s">
        <v>135</v>
      </c>
      <c r="H182" s="210">
        <v>34.71</v>
      </c>
      <c r="I182" s="211"/>
      <c r="J182" s="212">
        <f>ROUND(I182*H182,2)</f>
        <v>0</v>
      </c>
      <c r="K182" s="208" t="s">
        <v>136</v>
      </c>
      <c r="L182" s="46"/>
      <c r="M182" s="213" t="s">
        <v>19</v>
      </c>
      <c r="N182" s="214" t="s">
        <v>42</v>
      </c>
      <c r="O182" s="86"/>
      <c r="P182" s="215">
        <f>O182*H182</f>
        <v>0</v>
      </c>
      <c r="Q182" s="215">
        <v>0</v>
      </c>
      <c r="R182" s="215">
        <f>Q182*H182</f>
        <v>0</v>
      </c>
      <c r="S182" s="215">
        <v>0</v>
      </c>
      <c r="T182" s="216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17" t="s">
        <v>137</v>
      </c>
      <c r="AT182" s="217" t="s">
        <v>132</v>
      </c>
      <c r="AU182" s="217" t="s">
        <v>81</v>
      </c>
      <c r="AY182" s="19" t="s">
        <v>129</v>
      </c>
      <c r="BE182" s="218">
        <f>IF(N182="základní",J182,0)</f>
        <v>0</v>
      </c>
      <c r="BF182" s="218">
        <f>IF(N182="snížená",J182,0)</f>
        <v>0</v>
      </c>
      <c r="BG182" s="218">
        <f>IF(N182="zákl. přenesená",J182,0)</f>
        <v>0</v>
      </c>
      <c r="BH182" s="218">
        <f>IF(N182="sníž. přenesená",J182,0)</f>
        <v>0</v>
      </c>
      <c r="BI182" s="218">
        <f>IF(N182="nulová",J182,0)</f>
        <v>0</v>
      </c>
      <c r="BJ182" s="19" t="s">
        <v>79</v>
      </c>
      <c r="BK182" s="218">
        <f>ROUND(I182*H182,2)</f>
        <v>0</v>
      </c>
      <c r="BL182" s="19" t="s">
        <v>137</v>
      </c>
      <c r="BM182" s="217" t="s">
        <v>221</v>
      </c>
    </row>
    <row r="183" spans="1:47" s="2" customFormat="1" ht="12">
      <c r="A183" s="40"/>
      <c r="B183" s="41"/>
      <c r="C183" s="42"/>
      <c r="D183" s="219" t="s">
        <v>139</v>
      </c>
      <c r="E183" s="42"/>
      <c r="F183" s="220" t="s">
        <v>222</v>
      </c>
      <c r="G183" s="42"/>
      <c r="H183" s="42"/>
      <c r="I183" s="221"/>
      <c r="J183" s="42"/>
      <c r="K183" s="42"/>
      <c r="L183" s="46"/>
      <c r="M183" s="222"/>
      <c r="N183" s="223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139</v>
      </c>
      <c r="AU183" s="19" t="s">
        <v>81</v>
      </c>
    </row>
    <row r="184" spans="1:51" s="13" customFormat="1" ht="12">
      <c r="A184" s="13"/>
      <c r="B184" s="224"/>
      <c r="C184" s="225"/>
      <c r="D184" s="226" t="s">
        <v>141</v>
      </c>
      <c r="E184" s="227" t="s">
        <v>19</v>
      </c>
      <c r="F184" s="228" t="s">
        <v>142</v>
      </c>
      <c r="G184" s="225"/>
      <c r="H184" s="227" t="s">
        <v>19</v>
      </c>
      <c r="I184" s="229"/>
      <c r="J184" s="225"/>
      <c r="K184" s="225"/>
      <c r="L184" s="230"/>
      <c r="M184" s="231"/>
      <c r="N184" s="232"/>
      <c r="O184" s="232"/>
      <c r="P184" s="232"/>
      <c r="Q184" s="232"/>
      <c r="R184" s="232"/>
      <c r="S184" s="232"/>
      <c r="T184" s="23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4" t="s">
        <v>141</v>
      </c>
      <c r="AU184" s="234" t="s">
        <v>81</v>
      </c>
      <c r="AV184" s="13" t="s">
        <v>79</v>
      </c>
      <c r="AW184" s="13" t="s">
        <v>33</v>
      </c>
      <c r="AX184" s="13" t="s">
        <v>71</v>
      </c>
      <c r="AY184" s="234" t="s">
        <v>129</v>
      </c>
    </row>
    <row r="185" spans="1:51" s="14" customFormat="1" ht="12">
      <c r="A185" s="14"/>
      <c r="B185" s="235"/>
      <c r="C185" s="236"/>
      <c r="D185" s="226" t="s">
        <v>141</v>
      </c>
      <c r="E185" s="237" t="s">
        <v>19</v>
      </c>
      <c r="F185" s="238" t="s">
        <v>223</v>
      </c>
      <c r="G185" s="236"/>
      <c r="H185" s="239">
        <v>22.71</v>
      </c>
      <c r="I185" s="240"/>
      <c r="J185" s="236"/>
      <c r="K185" s="236"/>
      <c r="L185" s="241"/>
      <c r="M185" s="242"/>
      <c r="N185" s="243"/>
      <c r="O185" s="243"/>
      <c r="P185" s="243"/>
      <c r="Q185" s="243"/>
      <c r="R185" s="243"/>
      <c r="S185" s="243"/>
      <c r="T185" s="24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5" t="s">
        <v>141</v>
      </c>
      <c r="AU185" s="245" t="s">
        <v>81</v>
      </c>
      <c r="AV185" s="14" t="s">
        <v>81</v>
      </c>
      <c r="AW185" s="14" t="s">
        <v>33</v>
      </c>
      <c r="AX185" s="14" t="s">
        <v>71</v>
      </c>
      <c r="AY185" s="245" t="s">
        <v>129</v>
      </c>
    </row>
    <row r="186" spans="1:51" s="14" customFormat="1" ht="12">
      <c r="A186" s="14"/>
      <c r="B186" s="235"/>
      <c r="C186" s="236"/>
      <c r="D186" s="226" t="s">
        <v>141</v>
      </c>
      <c r="E186" s="237" t="s">
        <v>19</v>
      </c>
      <c r="F186" s="238" t="s">
        <v>224</v>
      </c>
      <c r="G186" s="236"/>
      <c r="H186" s="239">
        <v>8</v>
      </c>
      <c r="I186" s="240"/>
      <c r="J186" s="236"/>
      <c r="K186" s="236"/>
      <c r="L186" s="241"/>
      <c r="M186" s="242"/>
      <c r="N186" s="243"/>
      <c r="O186" s="243"/>
      <c r="P186" s="243"/>
      <c r="Q186" s="243"/>
      <c r="R186" s="243"/>
      <c r="S186" s="243"/>
      <c r="T186" s="24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45" t="s">
        <v>141</v>
      </c>
      <c r="AU186" s="245" t="s">
        <v>81</v>
      </c>
      <c r="AV186" s="14" t="s">
        <v>81</v>
      </c>
      <c r="AW186" s="14" t="s">
        <v>33</v>
      </c>
      <c r="AX186" s="14" t="s">
        <v>71</v>
      </c>
      <c r="AY186" s="245" t="s">
        <v>129</v>
      </c>
    </row>
    <row r="187" spans="1:51" s="14" customFormat="1" ht="12">
      <c r="A187" s="14"/>
      <c r="B187" s="235"/>
      <c r="C187" s="236"/>
      <c r="D187" s="226" t="s">
        <v>141</v>
      </c>
      <c r="E187" s="237" t="s">
        <v>19</v>
      </c>
      <c r="F187" s="238" t="s">
        <v>225</v>
      </c>
      <c r="G187" s="236"/>
      <c r="H187" s="239">
        <v>4</v>
      </c>
      <c r="I187" s="240"/>
      <c r="J187" s="236"/>
      <c r="K187" s="236"/>
      <c r="L187" s="241"/>
      <c r="M187" s="242"/>
      <c r="N187" s="243"/>
      <c r="O187" s="243"/>
      <c r="P187" s="243"/>
      <c r="Q187" s="243"/>
      <c r="R187" s="243"/>
      <c r="S187" s="243"/>
      <c r="T187" s="24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5" t="s">
        <v>141</v>
      </c>
      <c r="AU187" s="245" t="s">
        <v>81</v>
      </c>
      <c r="AV187" s="14" t="s">
        <v>81</v>
      </c>
      <c r="AW187" s="14" t="s">
        <v>33</v>
      </c>
      <c r="AX187" s="14" t="s">
        <v>71</v>
      </c>
      <c r="AY187" s="245" t="s">
        <v>129</v>
      </c>
    </row>
    <row r="188" spans="1:51" s="15" customFormat="1" ht="12">
      <c r="A188" s="15"/>
      <c r="B188" s="246"/>
      <c r="C188" s="247"/>
      <c r="D188" s="226" t="s">
        <v>141</v>
      </c>
      <c r="E188" s="248" t="s">
        <v>19</v>
      </c>
      <c r="F188" s="249" t="s">
        <v>144</v>
      </c>
      <c r="G188" s="247"/>
      <c r="H188" s="250">
        <v>34.71</v>
      </c>
      <c r="I188" s="251"/>
      <c r="J188" s="247"/>
      <c r="K188" s="247"/>
      <c r="L188" s="252"/>
      <c r="M188" s="253"/>
      <c r="N188" s="254"/>
      <c r="O188" s="254"/>
      <c r="P188" s="254"/>
      <c r="Q188" s="254"/>
      <c r="R188" s="254"/>
      <c r="S188" s="254"/>
      <c r="T188" s="25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56" t="s">
        <v>141</v>
      </c>
      <c r="AU188" s="256" t="s">
        <v>81</v>
      </c>
      <c r="AV188" s="15" t="s">
        <v>137</v>
      </c>
      <c r="AW188" s="15" t="s">
        <v>33</v>
      </c>
      <c r="AX188" s="15" t="s">
        <v>79</v>
      </c>
      <c r="AY188" s="256" t="s">
        <v>129</v>
      </c>
    </row>
    <row r="189" spans="1:65" s="2" customFormat="1" ht="24.15" customHeight="1">
      <c r="A189" s="40"/>
      <c r="B189" s="41"/>
      <c r="C189" s="206" t="s">
        <v>226</v>
      </c>
      <c r="D189" s="206" t="s">
        <v>132</v>
      </c>
      <c r="E189" s="207" t="s">
        <v>227</v>
      </c>
      <c r="F189" s="208" t="s">
        <v>228</v>
      </c>
      <c r="G189" s="209" t="s">
        <v>135</v>
      </c>
      <c r="H189" s="210">
        <v>5.04</v>
      </c>
      <c r="I189" s="211"/>
      <c r="J189" s="212">
        <f>ROUND(I189*H189,2)</f>
        <v>0</v>
      </c>
      <c r="K189" s="208" t="s">
        <v>136</v>
      </c>
      <c r="L189" s="46"/>
      <c r="M189" s="213" t="s">
        <v>19</v>
      </c>
      <c r="N189" s="214" t="s">
        <v>42</v>
      </c>
      <c r="O189" s="86"/>
      <c r="P189" s="215">
        <f>O189*H189</f>
        <v>0</v>
      </c>
      <c r="Q189" s="215">
        <v>0</v>
      </c>
      <c r="R189" s="215">
        <f>Q189*H189</f>
        <v>0</v>
      </c>
      <c r="S189" s="215">
        <v>0</v>
      </c>
      <c r="T189" s="216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17" t="s">
        <v>137</v>
      </c>
      <c r="AT189" s="217" t="s">
        <v>132</v>
      </c>
      <c r="AU189" s="217" t="s">
        <v>81</v>
      </c>
      <c r="AY189" s="19" t="s">
        <v>129</v>
      </c>
      <c r="BE189" s="218">
        <f>IF(N189="základní",J189,0)</f>
        <v>0</v>
      </c>
      <c r="BF189" s="218">
        <f>IF(N189="snížená",J189,0)</f>
        <v>0</v>
      </c>
      <c r="BG189" s="218">
        <f>IF(N189="zákl. přenesená",J189,0)</f>
        <v>0</v>
      </c>
      <c r="BH189" s="218">
        <f>IF(N189="sníž. přenesená",J189,0)</f>
        <v>0</v>
      </c>
      <c r="BI189" s="218">
        <f>IF(N189="nulová",J189,0)</f>
        <v>0</v>
      </c>
      <c r="BJ189" s="19" t="s">
        <v>79</v>
      </c>
      <c r="BK189" s="218">
        <f>ROUND(I189*H189,2)</f>
        <v>0</v>
      </c>
      <c r="BL189" s="19" t="s">
        <v>137</v>
      </c>
      <c r="BM189" s="217" t="s">
        <v>229</v>
      </c>
    </row>
    <row r="190" spans="1:47" s="2" customFormat="1" ht="12">
      <c r="A190" s="40"/>
      <c r="B190" s="41"/>
      <c r="C190" s="42"/>
      <c r="D190" s="219" t="s">
        <v>139</v>
      </c>
      <c r="E190" s="42"/>
      <c r="F190" s="220" t="s">
        <v>230</v>
      </c>
      <c r="G190" s="42"/>
      <c r="H190" s="42"/>
      <c r="I190" s="221"/>
      <c r="J190" s="42"/>
      <c r="K190" s="42"/>
      <c r="L190" s="46"/>
      <c r="M190" s="222"/>
      <c r="N190" s="223"/>
      <c r="O190" s="86"/>
      <c r="P190" s="86"/>
      <c r="Q190" s="86"/>
      <c r="R190" s="86"/>
      <c r="S190" s="86"/>
      <c r="T190" s="87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9" t="s">
        <v>139</v>
      </c>
      <c r="AU190" s="19" t="s">
        <v>81</v>
      </c>
    </row>
    <row r="191" spans="1:51" s="13" customFormat="1" ht="12">
      <c r="A191" s="13"/>
      <c r="B191" s="224"/>
      <c r="C191" s="225"/>
      <c r="D191" s="226" t="s">
        <v>141</v>
      </c>
      <c r="E191" s="227" t="s">
        <v>19</v>
      </c>
      <c r="F191" s="228" t="s">
        <v>142</v>
      </c>
      <c r="G191" s="225"/>
      <c r="H191" s="227" t="s">
        <v>19</v>
      </c>
      <c r="I191" s="229"/>
      <c r="J191" s="225"/>
      <c r="K191" s="225"/>
      <c r="L191" s="230"/>
      <c r="M191" s="231"/>
      <c r="N191" s="232"/>
      <c r="O191" s="232"/>
      <c r="P191" s="232"/>
      <c r="Q191" s="232"/>
      <c r="R191" s="232"/>
      <c r="S191" s="232"/>
      <c r="T191" s="23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4" t="s">
        <v>141</v>
      </c>
      <c r="AU191" s="234" t="s">
        <v>81</v>
      </c>
      <c r="AV191" s="13" t="s">
        <v>79</v>
      </c>
      <c r="AW191" s="13" t="s">
        <v>33</v>
      </c>
      <c r="AX191" s="13" t="s">
        <v>71</v>
      </c>
      <c r="AY191" s="234" t="s">
        <v>129</v>
      </c>
    </row>
    <row r="192" spans="1:51" s="14" customFormat="1" ht="12">
      <c r="A192" s="14"/>
      <c r="B192" s="235"/>
      <c r="C192" s="236"/>
      <c r="D192" s="226" t="s">
        <v>141</v>
      </c>
      <c r="E192" s="237" t="s">
        <v>19</v>
      </c>
      <c r="F192" s="238" t="s">
        <v>231</v>
      </c>
      <c r="G192" s="236"/>
      <c r="H192" s="239">
        <v>2.52</v>
      </c>
      <c r="I192" s="240"/>
      <c r="J192" s="236"/>
      <c r="K192" s="236"/>
      <c r="L192" s="241"/>
      <c r="M192" s="242"/>
      <c r="N192" s="243"/>
      <c r="O192" s="243"/>
      <c r="P192" s="243"/>
      <c r="Q192" s="243"/>
      <c r="R192" s="243"/>
      <c r="S192" s="243"/>
      <c r="T192" s="24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5" t="s">
        <v>141</v>
      </c>
      <c r="AU192" s="245" t="s">
        <v>81</v>
      </c>
      <c r="AV192" s="14" t="s">
        <v>81</v>
      </c>
      <c r="AW192" s="14" t="s">
        <v>33</v>
      </c>
      <c r="AX192" s="14" t="s">
        <v>71</v>
      </c>
      <c r="AY192" s="245" t="s">
        <v>129</v>
      </c>
    </row>
    <row r="193" spans="1:51" s="14" customFormat="1" ht="12">
      <c r="A193" s="14"/>
      <c r="B193" s="235"/>
      <c r="C193" s="236"/>
      <c r="D193" s="226" t="s">
        <v>141</v>
      </c>
      <c r="E193" s="237" t="s">
        <v>19</v>
      </c>
      <c r="F193" s="238" t="s">
        <v>231</v>
      </c>
      <c r="G193" s="236"/>
      <c r="H193" s="239">
        <v>2.52</v>
      </c>
      <c r="I193" s="240"/>
      <c r="J193" s="236"/>
      <c r="K193" s="236"/>
      <c r="L193" s="241"/>
      <c r="M193" s="242"/>
      <c r="N193" s="243"/>
      <c r="O193" s="243"/>
      <c r="P193" s="243"/>
      <c r="Q193" s="243"/>
      <c r="R193" s="243"/>
      <c r="S193" s="243"/>
      <c r="T193" s="24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5" t="s">
        <v>141</v>
      </c>
      <c r="AU193" s="245" t="s">
        <v>81</v>
      </c>
      <c r="AV193" s="14" t="s">
        <v>81</v>
      </c>
      <c r="AW193" s="14" t="s">
        <v>33</v>
      </c>
      <c r="AX193" s="14" t="s">
        <v>71</v>
      </c>
      <c r="AY193" s="245" t="s">
        <v>129</v>
      </c>
    </row>
    <row r="194" spans="1:51" s="15" customFormat="1" ht="12">
      <c r="A194" s="15"/>
      <c r="B194" s="246"/>
      <c r="C194" s="247"/>
      <c r="D194" s="226" t="s">
        <v>141</v>
      </c>
      <c r="E194" s="248" t="s">
        <v>19</v>
      </c>
      <c r="F194" s="249" t="s">
        <v>144</v>
      </c>
      <c r="G194" s="247"/>
      <c r="H194" s="250">
        <v>5.04</v>
      </c>
      <c r="I194" s="251"/>
      <c r="J194" s="247"/>
      <c r="K194" s="247"/>
      <c r="L194" s="252"/>
      <c r="M194" s="253"/>
      <c r="N194" s="254"/>
      <c r="O194" s="254"/>
      <c r="P194" s="254"/>
      <c r="Q194" s="254"/>
      <c r="R194" s="254"/>
      <c r="S194" s="254"/>
      <c r="T194" s="25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56" t="s">
        <v>141</v>
      </c>
      <c r="AU194" s="256" t="s">
        <v>81</v>
      </c>
      <c r="AV194" s="15" t="s">
        <v>137</v>
      </c>
      <c r="AW194" s="15" t="s">
        <v>33</v>
      </c>
      <c r="AX194" s="15" t="s">
        <v>79</v>
      </c>
      <c r="AY194" s="256" t="s">
        <v>129</v>
      </c>
    </row>
    <row r="195" spans="1:63" s="12" customFormat="1" ht="22.8" customHeight="1">
      <c r="A195" s="12"/>
      <c r="B195" s="190"/>
      <c r="C195" s="191"/>
      <c r="D195" s="192" t="s">
        <v>70</v>
      </c>
      <c r="E195" s="204" t="s">
        <v>201</v>
      </c>
      <c r="F195" s="204" t="s">
        <v>232</v>
      </c>
      <c r="G195" s="191"/>
      <c r="H195" s="191"/>
      <c r="I195" s="194"/>
      <c r="J195" s="205">
        <f>BK195</f>
        <v>0</v>
      </c>
      <c r="K195" s="191"/>
      <c r="L195" s="196"/>
      <c r="M195" s="197"/>
      <c r="N195" s="198"/>
      <c r="O195" s="198"/>
      <c r="P195" s="199">
        <f>SUM(P196:P243)</f>
        <v>0</v>
      </c>
      <c r="Q195" s="198"/>
      <c r="R195" s="199">
        <f>SUM(R196:R243)</f>
        <v>0.00371484</v>
      </c>
      <c r="S195" s="198"/>
      <c r="T195" s="200">
        <f>SUM(T196:T243)</f>
        <v>4.087818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01" t="s">
        <v>79</v>
      </c>
      <c r="AT195" s="202" t="s">
        <v>70</v>
      </c>
      <c r="AU195" s="202" t="s">
        <v>79</v>
      </c>
      <c r="AY195" s="201" t="s">
        <v>129</v>
      </c>
      <c r="BK195" s="203">
        <f>SUM(BK196:BK243)</f>
        <v>0</v>
      </c>
    </row>
    <row r="196" spans="1:65" s="2" customFormat="1" ht="24.15" customHeight="1">
      <c r="A196" s="40"/>
      <c r="B196" s="41"/>
      <c r="C196" s="206" t="s">
        <v>233</v>
      </c>
      <c r="D196" s="206" t="s">
        <v>132</v>
      </c>
      <c r="E196" s="207" t="s">
        <v>234</v>
      </c>
      <c r="F196" s="208" t="s">
        <v>235</v>
      </c>
      <c r="G196" s="209" t="s">
        <v>135</v>
      </c>
      <c r="H196" s="210">
        <v>21.852</v>
      </c>
      <c r="I196" s="211"/>
      <c r="J196" s="212">
        <f>ROUND(I196*H196,2)</f>
        <v>0</v>
      </c>
      <c r="K196" s="208" t="s">
        <v>136</v>
      </c>
      <c r="L196" s="46"/>
      <c r="M196" s="213" t="s">
        <v>19</v>
      </c>
      <c r="N196" s="214" t="s">
        <v>42</v>
      </c>
      <c r="O196" s="86"/>
      <c r="P196" s="215">
        <f>O196*H196</f>
        <v>0</v>
      </c>
      <c r="Q196" s="215">
        <v>0.00013</v>
      </c>
      <c r="R196" s="215">
        <f>Q196*H196</f>
        <v>0.00284076</v>
      </c>
      <c r="S196" s="215">
        <v>0</v>
      </c>
      <c r="T196" s="216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17" t="s">
        <v>137</v>
      </c>
      <c r="AT196" s="217" t="s">
        <v>132</v>
      </c>
      <c r="AU196" s="217" t="s">
        <v>81</v>
      </c>
      <c r="AY196" s="19" t="s">
        <v>129</v>
      </c>
      <c r="BE196" s="218">
        <f>IF(N196="základní",J196,0)</f>
        <v>0</v>
      </c>
      <c r="BF196" s="218">
        <f>IF(N196="snížená",J196,0)</f>
        <v>0</v>
      </c>
      <c r="BG196" s="218">
        <f>IF(N196="zákl. přenesená",J196,0)</f>
        <v>0</v>
      </c>
      <c r="BH196" s="218">
        <f>IF(N196="sníž. přenesená",J196,0)</f>
        <v>0</v>
      </c>
      <c r="BI196" s="218">
        <f>IF(N196="nulová",J196,0)</f>
        <v>0</v>
      </c>
      <c r="BJ196" s="19" t="s">
        <v>79</v>
      </c>
      <c r="BK196" s="218">
        <f>ROUND(I196*H196,2)</f>
        <v>0</v>
      </c>
      <c r="BL196" s="19" t="s">
        <v>137</v>
      </c>
      <c r="BM196" s="217" t="s">
        <v>236</v>
      </c>
    </row>
    <row r="197" spans="1:47" s="2" customFormat="1" ht="12">
      <c r="A197" s="40"/>
      <c r="B197" s="41"/>
      <c r="C197" s="42"/>
      <c r="D197" s="219" t="s">
        <v>139</v>
      </c>
      <c r="E197" s="42"/>
      <c r="F197" s="220" t="s">
        <v>237</v>
      </c>
      <c r="G197" s="42"/>
      <c r="H197" s="42"/>
      <c r="I197" s="221"/>
      <c r="J197" s="42"/>
      <c r="K197" s="42"/>
      <c r="L197" s="46"/>
      <c r="M197" s="222"/>
      <c r="N197" s="223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139</v>
      </c>
      <c r="AU197" s="19" t="s">
        <v>81</v>
      </c>
    </row>
    <row r="198" spans="1:51" s="13" customFormat="1" ht="12">
      <c r="A198" s="13"/>
      <c r="B198" s="224"/>
      <c r="C198" s="225"/>
      <c r="D198" s="226" t="s">
        <v>141</v>
      </c>
      <c r="E198" s="227" t="s">
        <v>19</v>
      </c>
      <c r="F198" s="228" t="s">
        <v>178</v>
      </c>
      <c r="G198" s="225"/>
      <c r="H198" s="227" t="s">
        <v>19</v>
      </c>
      <c r="I198" s="229"/>
      <c r="J198" s="225"/>
      <c r="K198" s="225"/>
      <c r="L198" s="230"/>
      <c r="M198" s="231"/>
      <c r="N198" s="232"/>
      <c r="O198" s="232"/>
      <c r="P198" s="232"/>
      <c r="Q198" s="232"/>
      <c r="R198" s="232"/>
      <c r="S198" s="232"/>
      <c r="T198" s="23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4" t="s">
        <v>141</v>
      </c>
      <c r="AU198" s="234" t="s">
        <v>81</v>
      </c>
      <c r="AV198" s="13" t="s">
        <v>79</v>
      </c>
      <c r="AW198" s="13" t="s">
        <v>33</v>
      </c>
      <c r="AX198" s="13" t="s">
        <v>71</v>
      </c>
      <c r="AY198" s="234" t="s">
        <v>129</v>
      </c>
    </row>
    <row r="199" spans="1:51" s="14" customFormat="1" ht="12">
      <c r="A199" s="14"/>
      <c r="B199" s="235"/>
      <c r="C199" s="236"/>
      <c r="D199" s="226" t="s">
        <v>141</v>
      </c>
      <c r="E199" s="237" t="s">
        <v>19</v>
      </c>
      <c r="F199" s="238" t="s">
        <v>238</v>
      </c>
      <c r="G199" s="236"/>
      <c r="H199" s="239">
        <v>8.16</v>
      </c>
      <c r="I199" s="240"/>
      <c r="J199" s="236"/>
      <c r="K199" s="236"/>
      <c r="L199" s="241"/>
      <c r="M199" s="242"/>
      <c r="N199" s="243"/>
      <c r="O199" s="243"/>
      <c r="P199" s="243"/>
      <c r="Q199" s="243"/>
      <c r="R199" s="243"/>
      <c r="S199" s="243"/>
      <c r="T199" s="24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5" t="s">
        <v>141</v>
      </c>
      <c r="AU199" s="245" t="s">
        <v>81</v>
      </c>
      <c r="AV199" s="14" t="s">
        <v>81</v>
      </c>
      <c r="AW199" s="14" t="s">
        <v>33</v>
      </c>
      <c r="AX199" s="14" t="s">
        <v>71</v>
      </c>
      <c r="AY199" s="245" t="s">
        <v>129</v>
      </c>
    </row>
    <row r="200" spans="1:51" s="14" customFormat="1" ht="12">
      <c r="A200" s="14"/>
      <c r="B200" s="235"/>
      <c r="C200" s="236"/>
      <c r="D200" s="226" t="s">
        <v>141</v>
      </c>
      <c r="E200" s="237" t="s">
        <v>19</v>
      </c>
      <c r="F200" s="238" t="s">
        <v>239</v>
      </c>
      <c r="G200" s="236"/>
      <c r="H200" s="239">
        <v>7.344</v>
      </c>
      <c r="I200" s="240"/>
      <c r="J200" s="236"/>
      <c r="K200" s="236"/>
      <c r="L200" s="241"/>
      <c r="M200" s="242"/>
      <c r="N200" s="243"/>
      <c r="O200" s="243"/>
      <c r="P200" s="243"/>
      <c r="Q200" s="243"/>
      <c r="R200" s="243"/>
      <c r="S200" s="243"/>
      <c r="T200" s="24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5" t="s">
        <v>141</v>
      </c>
      <c r="AU200" s="245" t="s">
        <v>81</v>
      </c>
      <c r="AV200" s="14" t="s">
        <v>81</v>
      </c>
      <c r="AW200" s="14" t="s">
        <v>33</v>
      </c>
      <c r="AX200" s="14" t="s">
        <v>71</v>
      </c>
      <c r="AY200" s="245" t="s">
        <v>129</v>
      </c>
    </row>
    <row r="201" spans="1:51" s="14" customFormat="1" ht="12">
      <c r="A201" s="14"/>
      <c r="B201" s="235"/>
      <c r="C201" s="236"/>
      <c r="D201" s="226" t="s">
        <v>141</v>
      </c>
      <c r="E201" s="237" t="s">
        <v>19</v>
      </c>
      <c r="F201" s="238" t="s">
        <v>240</v>
      </c>
      <c r="G201" s="236"/>
      <c r="H201" s="239">
        <v>0.075</v>
      </c>
      <c r="I201" s="240"/>
      <c r="J201" s="236"/>
      <c r="K201" s="236"/>
      <c r="L201" s="241"/>
      <c r="M201" s="242"/>
      <c r="N201" s="243"/>
      <c r="O201" s="243"/>
      <c r="P201" s="243"/>
      <c r="Q201" s="243"/>
      <c r="R201" s="243"/>
      <c r="S201" s="243"/>
      <c r="T201" s="24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45" t="s">
        <v>141</v>
      </c>
      <c r="AU201" s="245" t="s">
        <v>81</v>
      </c>
      <c r="AV201" s="14" t="s">
        <v>81</v>
      </c>
      <c r="AW201" s="14" t="s">
        <v>33</v>
      </c>
      <c r="AX201" s="14" t="s">
        <v>71</v>
      </c>
      <c r="AY201" s="245" t="s">
        <v>129</v>
      </c>
    </row>
    <row r="202" spans="1:51" s="14" customFormat="1" ht="12">
      <c r="A202" s="14"/>
      <c r="B202" s="235"/>
      <c r="C202" s="236"/>
      <c r="D202" s="226" t="s">
        <v>141</v>
      </c>
      <c r="E202" s="237" t="s">
        <v>19</v>
      </c>
      <c r="F202" s="238" t="s">
        <v>241</v>
      </c>
      <c r="G202" s="236"/>
      <c r="H202" s="239">
        <v>3.053</v>
      </c>
      <c r="I202" s="240"/>
      <c r="J202" s="236"/>
      <c r="K202" s="236"/>
      <c r="L202" s="241"/>
      <c r="M202" s="242"/>
      <c r="N202" s="243"/>
      <c r="O202" s="243"/>
      <c r="P202" s="243"/>
      <c r="Q202" s="243"/>
      <c r="R202" s="243"/>
      <c r="S202" s="243"/>
      <c r="T202" s="24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5" t="s">
        <v>141</v>
      </c>
      <c r="AU202" s="245" t="s">
        <v>81</v>
      </c>
      <c r="AV202" s="14" t="s">
        <v>81</v>
      </c>
      <c r="AW202" s="14" t="s">
        <v>33</v>
      </c>
      <c r="AX202" s="14" t="s">
        <v>71</v>
      </c>
      <c r="AY202" s="245" t="s">
        <v>129</v>
      </c>
    </row>
    <row r="203" spans="1:51" s="14" customFormat="1" ht="12">
      <c r="A203" s="14"/>
      <c r="B203" s="235"/>
      <c r="C203" s="236"/>
      <c r="D203" s="226" t="s">
        <v>141</v>
      </c>
      <c r="E203" s="237" t="s">
        <v>19</v>
      </c>
      <c r="F203" s="238" t="s">
        <v>242</v>
      </c>
      <c r="G203" s="236"/>
      <c r="H203" s="239">
        <v>2.86</v>
      </c>
      <c r="I203" s="240"/>
      <c r="J203" s="236"/>
      <c r="K203" s="236"/>
      <c r="L203" s="241"/>
      <c r="M203" s="242"/>
      <c r="N203" s="243"/>
      <c r="O203" s="243"/>
      <c r="P203" s="243"/>
      <c r="Q203" s="243"/>
      <c r="R203" s="243"/>
      <c r="S203" s="243"/>
      <c r="T203" s="24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5" t="s">
        <v>141</v>
      </c>
      <c r="AU203" s="245" t="s">
        <v>81</v>
      </c>
      <c r="AV203" s="14" t="s">
        <v>81</v>
      </c>
      <c r="AW203" s="14" t="s">
        <v>33</v>
      </c>
      <c r="AX203" s="14" t="s">
        <v>71</v>
      </c>
      <c r="AY203" s="245" t="s">
        <v>129</v>
      </c>
    </row>
    <row r="204" spans="1:51" s="14" customFormat="1" ht="12">
      <c r="A204" s="14"/>
      <c r="B204" s="235"/>
      <c r="C204" s="236"/>
      <c r="D204" s="226" t="s">
        <v>141</v>
      </c>
      <c r="E204" s="237" t="s">
        <v>19</v>
      </c>
      <c r="F204" s="238" t="s">
        <v>243</v>
      </c>
      <c r="G204" s="236"/>
      <c r="H204" s="239">
        <v>0.15</v>
      </c>
      <c r="I204" s="240"/>
      <c r="J204" s="236"/>
      <c r="K204" s="236"/>
      <c r="L204" s="241"/>
      <c r="M204" s="242"/>
      <c r="N204" s="243"/>
      <c r="O204" s="243"/>
      <c r="P204" s="243"/>
      <c r="Q204" s="243"/>
      <c r="R204" s="243"/>
      <c r="S204" s="243"/>
      <c r="T204" s="24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45" t="s">
        <v>141</v>
      </c>
      <c r="AU204" s="245" t="s">
        <v>81</v>
      </c>
      <c r="AV204" s="14" t="s">
        <v>81</v>
      </c>
      <c r="AW204" s="14" t="s">
        <v>33</v>
      </c>
      <c r="AX204" s="14" t="s">
        <v>71</v>
      </c>
      <c r="AY204" s="245" t="s">
        <v>129</v>
      </c>
    </row>
    <row r="205" spans="1:51" s="14" customFormat="1" ht="12">
      <c r="A205" s="14"/>
      <c r="B205" s="235"/>
      <c r="C205" s="236"/>
      <c r="D205" s="226" t="s">
        <v>141</v>
      </c>
      <c r="E205" s="237" t="s">
        <v>19</v>
      </c>
      <c r="F205" s="238" t="s">
        <v>244</v>
      </c>
      <c r="G205" s="236"/>
      <c r="H205" s="239">
        <v>0.21</v>
      </c>
      <c r="I205" s="240"/>
      <c r="J205" s="236"/>
      <c r="K205" s="236"/>
      <c r="L205" s="241"/>
      <c r="M205" s="242"/>
      <c r="N205" s="243"/>
      <c r="O205" s="243"/>
      <c r="P205" s="243"/>
      <c r="Q205" s="243"/>
      <c r="R205" s="243"/>
      <c r="S205" s="243"/>
      <c r="T205" s="24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5" t="s">
        <v>141</v>
      </c>
      <c r="AU205" s="245" t="s">
        <v>81</v>
      </c>
      <c r="AV205" s="14" t="s">
        <v>81</v>
      </c>
      <c r="AW205" s="14" t="s">
        <v>33</v>
      </c>
      <c r="AX205" s="14" t="s">
        <v>71</v>
      </c>
      <c r="AY205" s="245" t="s">
        <v>129</v>
      </c>
    </row>
    <row r="206" spans="1:51" s="15" customFormat="1" ht="12">
      <c r="A206" s="15"/>
      <c r="B206" s="246"/>
      <c r="C206" s="247"/>
      <c r="D206" s="226" t="s">
        <v>141</v>
      </c>
      <c r="E206" s="248" t="s">
        <v>19</v>
      </c>
      <c r="F206" s="249" t="s">
        <v>144</v>
      </c>
      <c r="G206" s="247"/>
      <c r="H206" s="250">
        <v>21.852</v>
      </c>
      <c r="I206" s="251"/>
      <c r="J206" s="247"/>
      <c r="K206" s="247"/>
      <c r="L206" s="252"/>
      <c r="M206" s="253"/>
      <c r="N206" s="254"/>
      <c r="O206" s="254"/>
      <c r="P206" s="254"/>
      <c r="Q206" s="254"/>
      <c r="R206" s="254"/>
      <c r="S206" s="254"/>
      <c r="T206" s="25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56" t="s">
        <v>141</v>
      </c>
      <c r="AU206" s="256" t="s">
        <v>81</v>
      </c>
      <c r="AV206" s="15" t="s">
        <v>137</v>
      </c>
      <c r="AW206" s="15" t="s">
        <v>33</v>
      </c>
      <c r="AX206" s="15" t="s">
        <v>79</v>
      </c>
      <c r="AY206" s="256" t="s">
        <v>129</v>
      </c>
    </row>
    <row r="207" spans="1:65" s="2" customFormat="1" ht="24.15" customHeight="1">
      <c r="A207" s="40"/>
      <c r="B207" s="41"/>
      <c r="C207" s="206" t="s">
        <v>245</v>
      </c>
      <c r="D207" s="206" t="s">
        <v>132</v>
      </c>
      <c r="E207" s="207" t="s">
        <v>246</v>
      </c>
      <c r="F207" s="208" t="s">
        <v>247</v>
      </c>
      <c r="G207" s="209" t="s">
        <v>135</v>
      </c>
      <c r="H207" s="210">
        <v>21.852</v>
      </c>
      <c r="I207" s="211"/>
      <c r="J207" s="212">
        <f>ROUND(I207*H207,2)</f>
        <v>0</v>
      </c>
      <c r="K207" s="208" t="s">
        <v>136</v>
      </c>
      <c r="L207" s="46"/>
      <c r="M207" s="213" t="s">
        <v>19</v>
      </c>
      <c r="N207" s="214" t="s">
        <v>42</v>
      </c>
      <c r="O207" s="86"/>
      <c r="P207" s="215">
        <f>O207*H207</f>
        <v>0</v>
      </c>
      <c r="Q207" s="215">
        <v>4E-05</v>
      </c>
      <c r="R207" s="215">
        <f>Q207*H207</f>
        <v>0.0008740800000000001</v>
      </c>
      <c r="S207" s="215">
        <v>0</v>
      </c>
      <c r="T207" s="216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17" t="s">
        <v>137</v>
      </c>
      <c r="AT207" s="217" t="s">
        <v>132</v>
      </c>
      <c r="AU207" s="217" t="s">
        <v>81</v>
      </c>
      <c r="AY207" s="19" t="s">
        <v>129</v>
      </c>
      <c r="BE207" s="218">
        <f>IF(N207="základní",J207,0)</f>
        <v>0</v>
      </c>
      <c r="BF207" s="218">
        <f>IF(N207="snížená",J207,0)</f>
        <v>0</v>
      </c>
      <c r="BG207" s="218">
        <f>IF(N207="zákl. přenesená",J207,0)</f>
        <v>0</v>
      </c>
      <c r="BH207" s="218">
        <f>IF(N207="sníž. přenesená",J207,0)</f>
        <v>0</v>
      </c>
      <c r="BI207" s="218">
        <f>IF(N207="nulová",J207,0)</f>
        <v>0</v>
      </c>
      <c r="BJ207" s="19" t="s">
        <v>79</v>
      </c>
      <c r="BK207" s="218">
        <f>ROUND(I207*H207,2)</f>
        <v>0</v>
      </c>
      <c r="BL207" s="19" t="s">
        <v>137</v>
      </c>
      <c r="BM207" s="217" t="s">
        <v>248</v>
      </c>
    </row>
    <row r="208" spans="1:47" s="2" customFormat="1" ht="12">
      <c r="A208" s="40"/>
      <c r="B208" s="41"/>
      <c r="C208" s="42"/>
      <c r="D208" s="219" t="s">
        <v>139</v>
      </c>
      <c r="E208" s="42"/>
      <c r="F208" s="220" t="s">
        <v>249</v>
      </c>
      <c r="G208" s="42"/>
      <c r="H208" s="42"/>
      <c r="I208" s="221"/>
      <c r="J208" s="42"/>
      <c r="K208" s="42"/>
      <c r="L208" s="46"/>
      <c r="M208" s="222"/>
      <c r="N208" s="223"/>
      <c r="O208" s="86"/>
      <c r="P208" s="86"/>
      <c r="Q208" s="86"/>
      <c r="R208" s="86"/>
      <c r="S208" s="86"/>
      <c r="T208" s="87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19" t="s">
        <v>139</v>
      </c>
      <c r="AU208" s="19" t="s">
        <v>81</v>
      </c>
    </row>
    <row r="209" spans="1:51" s="13" customFormat="1" ht="12">
      <c r="A209" s="13"/>
      <c r="B209" s="224"/>
      <c r="C209" s="225"/>
      <c r="D209" s="226" t="s">
        <v>141</v>
      </c>
      <c r="E209" s="227" t="s">
        <v>19</v>
      </c>
      <c r="F209" s="228" t="s">
        <v>178</v>
      </c>
      <c r="G209" s="225"/>
      <c r="H209" s="227" t="s">
        <v>19</v>
      </c>
      <c r="I209" s="229"/>
      <c r="J209" s="225"/>
      <c r="K209" s="225"/>
      <c r="L209" s="230"/>
      <c r="M209" s="231"/>
      <c r="N209" s="232"/>
      <c r="O209" s="232"/>
      <c r="P209" s="232"/>
      <c r="Q209" s="232"/>
      <c r="R209" s="232"/>
      <c r="S209" s="232"/>
      <c r="T209" s="23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4" t="s">
        <v>141</v>
      </c>
      <c r="AU209" s="234" t="s">
        <v>81</v>
      </c>
      <c r="AV209" s="13" t="s">
        <v>79</v>
      </c>
      <c r="AW209" s="13" t="s">
        <v>33</v>
      </c>
      <c r="AX209" s="13" t="s">
        <v>71</v>
      </c>
      <c r="AY209" s="234" t="s">
        <v>129</v>
      </c>
    </row>
    <row r="210" spans="1:51" s="14" customFormat="1" ht="12">
      <c r="A210" s="14"/>
      <c r="B210" s="235"/>
      <c r="C210" s="236"/>
      <c r="D210" s="226" t="s">
        <v>141</v>
      </c>
      <c r="E210" s="237" t="s">
        <v>19</v>
      </c>
      <c r="F210" s="238" t="s">
        <v>238</v>
      </c>
      <c r="G210" s="236"/>
      <c r="H210" s="239">
        <v>8.16</v>
      </c>
      <c r="I210" s="240"/>
      <c r="J210" s="236"/>
      <c r="K210" s="236"/>
      <c r="L210" s="241"/>
      <c r="M210" s="242"/>
      <c r="N210" s="243"/>
      <c r="O210" s="243"/>
      <c r="P210" s="243"/>
      <c r="Q210" s="243"/>
      <c r="R210" s="243"/>
      <c r="S210" s="243"/>
      <c r="T210" s="24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45" t="s">
        <v>141</v>
      </c>
      <c r="AU210" s="245" t="s">
        <v>81</v>
      </c>
      <c r="AV210" s="14" t="s">
        <v>81</v>
      </c>
      <c r="AW210" s="14" t="s">
        <v>33</v>
      </c>
      <c r="AX210" s="14" t="s">
        <v>71</v>
      </c>
      <c r="AY210" s="245" t="s">
        <v>129</v>
      </c>
    </row>
    <row r="211" spans="1:51" s="14" customFormat="1" ht="12">
      <c r="A211" s="14"/>
      <c r="B211" s="235"/>
      <c r="C211" s="236"/>
      <c r="D211" s="226" t="s">
        <v>141</v>
      </c>
      <c r="E211" s="237" t="s">
        <v>19</v>
      </c>
      <c r="F211" s="238" t="s">
        <v>239</v>
      </c>
      <c r="G211" s="236"/>
      <c r="H211" s="239">
        <v>7.344</v>
      </c>
      <c r="I211" s="240"/>
      <c r="J211" s="236"/>
      <c r="K211" s="236"/>
      <c r="L211" s="241"/>
      <c r="M211" s="242"/>
      <c r="N211" s="243"/>
      <c r="O211" s="243"/>
      <c r="P211" s="243"/>
      <c r="Q211" s="243"/>
      <c r="R211" s="243"/>
      <c r="S211" s="243"/>
      <c r="T211" s="24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45" t="s">
        <v>141</v>
      </c>
      <c r="AU211" s="245" t="s">
        <v>81</v>
      </c>
      <c r="AV211" s="14" t="s">
        <v>81</v>
      </c>
      <c r="AW211" s="14" t="s">
        <v>33</v>
      </c>
      <c r="AX211" s="14" t="s">
        <v>71</v>
      </c>
      <c r="AY211" s="245" t="s">
        <v>129</v>
      </c>
    </row>
    <row r="212" spans="1:51" s="14" customFormat="1" ht="12">
      <c r="A212" s="14"/>
      <c r="B212" s="235"/>
      <c r="C212" s="236"/>
      <c r="D212" s="226" t="s">
        <v>141</v>
      </c>
      <c r="E212" s="237" t="s">
        <v>19</v>
      </c>
      <c r="F212" s="238" t="s">
        <v>240</v>
      </c>
      <c r="G212" s="236"/>
      <c r="H212" s="239">
        <v>0.075</v>
      </c>
      <c r="I212" s="240"/>
      <c r="J212" s="236"/>
      <c r="K212" s="236"/>
      <c r="L212" s="241"/>
      <c r="M212" s="242"/>
      <c r="N212" s="243"/>
      <c r="O212" s="243"/>
      <c r="P212" s="243"/>
      <c r="Q212" s="243"/>
      <c r="R212" s="243"/>
      <c r="S212" s="243"/>
      <c r="T212" s="24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5" t="s">
        <v>141</v>
      </c>
      <c r="AU212" s="245" t="s">
        <v>81</v>
      </c>
      <c r="AV212" s="14" t="s">
        <v>81</v>
      </c>
      <c r="AW212" s="14" t="s">
        <v>33</v>
      </c>
      <c r="AX212" s="14" t="s">
        <v>71</v>
      </c>
      <c r="AY212" s="245" t="s">
        <v>129</v>
      </c>
    </row>
    <row r="213" spans="1:51" s="14" customFormat="1" ht="12">
      <c r="A213" s="14"/>
      <c r="B213" s="235"/>
      <c r="C213" s="236"/>
      <c r="D213" s="226" t="s">
        <v>141</v>
      </c>
      <c r="E213" s="237" t="s">
        <v>19</v>
      </c>
      <c r="F213" s="238" t="s">
        <v>241</v>
      </c>
      <c r="G213" s="236"/>
      <c r="H213" s="239">
        <v>3.053</v>
      </c>
      <c r="I213" s="240"/>
      <c r="J213" s="236"/>
      <c r="K213" s="236"/>
      <c r="L213" s="241"/>
      <c r="M213" s="242"/>
      <c r="N213" s="243"/>
      <c r="O213" s="243"/>
      <c r="P213" s="243"/>
      <c r="Q213" s="243"/>
      <c r="R213" s="243"/>
      <c r="S213" s="243"/>
      <c r="T213" s="24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45" t="s">
        <v>141</v>
      </c>
      <c r="AU213" s="245" t="s">
        <v>81</v>
      </c>
      <c r="AV213" s="14" t="s">
        <v>81</v>
      </c>
      <c r="AW213" s="14" t="s">
        <v>33</v>
      </c>
      <c r="AX213" s="14" t="s">
        <v>71</v>
      </c>
      <c r="AY213" s="245" t="s">
        <v>129</v>
      </c>
    </row>
    <row r="214" spans="1:51" s="14" customFormat="1" ht="12">
      <c r="A214" s="14"/>
      <c r="B214" s="235"/>
      <c r="C214" s="236"/>
      <c r="D214" s="226" t="s">
        <v>141</v>
      </c>
      <c r="E214" s="237" t="s">
        <v>19</v>
      </c>
      <c r="F214" s="238" t="s">
        <v>242</v>
      </c>
      <c r="G214" s="236"/>
      <c r="H214" s="239">
        <v>2.86</v>
      </c>
      <c r="I214" s="240"/>
      <c r="J214" s="236"/>
      <c r="K214" s="236"/>
      <c r="L214" s="241"/>
      <c r="M214" s="242"/>
      <c r="N214" s="243"/>
      <c r="O214" s="243"/>
      <c r="P214" s="243"/>
      <c r="Q214" s="243"/>
      <c r="R214" s="243"/>
      <c r="S214" s="243"/>
      <c r="T214" s="24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5" t="s">
        <v>141</v>
      </c>
      <c r="AU214" s="245" t="s">
        <v>81</v>
      </c>
      <c r="AV214" s="14" t="s">
        <v>81</v>
      </c>
      <c r="AW214" s="14" t="s">
        <v>33</v>
      </c>
      <c r="AX214" s="14" t="s">
        <v>71</v>
      </c>
      <c r="AY214" s="245" t="s">
        <v>129</v>
      </c>
    </row>
    <row r="215" spans="1:51" s="14" customFormat="1" ht="12">
      <c r="A215" s="14"/>
      <c r="B215" s="235"/>
      <c r="C215" s="236"/>
      <c r="D215" s="226" t="s">
        <v>141</v>
      </c>
      <c r="E215" s="237" t="s">
        <v>19</v>
      </c>
      <c r="F215" s="238" t="s">
        <v>243</v>
      </c>
      <c r="G215" s="236"/>
      <c r="H215" s="239">
        <v>0.15</v>
      </c>
      <c r="I215" s="240"/>
      <c r="J215" s="236"/>
      <c r="K215" s="236"/>
      <c r="L215" s="241"/>
      <c r="M215" s="242"/>
      <c r="N215" s="243"/>
      <c r="O215" s="243"/>
      <c r="P215" s="243"/>
      <c r="Q215" s="243"/>
      <c r="R215" s="243"/>
      <c r="S215" s="243"/>
      <c r="T215" s="24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5" t="s">
        <v>141</v>
      </c>
      <c r="AU215" s="245" t="s">
        <v>81</v>
      </c>
      <c r="AV215" s="14" t="s">
        <v>81</v>
      </c>
      <c r="AW215" s="14" t="s">
        <v>33</v>
      </c>
      <c r="AX215" s="14" t="s">
        <v>71</v>
      </c>
      <c r="AY215" s="245" t="s">
        <v>129</v>
      </c>
    </row>
    <row r="216" spans="1:51" s="14" customFormat="1" ht="12">
      <c r="A216" s="14"/>
      <c r="B216" s="235"/>
      <c r="C216" s="236"/>
      <c r="D216" s="226" t="s">
        <v>141</v>
      </c>
      <c r="E216" s="237" t="s">
        <v>19</v>
      </c>
      <c r="F216" s="238" t="s">
        <v>244</v>
      </c>
      <c r="G216" s="236"/>
      <c r="H216" s="239">
        <v>0.21</v>
      </c>
      <c r="I216" s="240"/>
      <c r="J216" s="236"/>
      <c r="K216" s="236"/>
      <c r="L216" s="241"/>
      <c r="M216" s="242"/>
      <c r="N216" s="243"/>
      <c r="O216" s="243"/>
      <c r="P216" s="243"/>
      <c r="Q216" s="243"/>
      <c r="R216" s="243"/>
      <c r="S216" s="243"/>
      <c r="T216" s="24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45" t="s">
        <v>141</v>
      </c>
      <c r="AU216" s="245" t="s">
        <v>81</v>
      </c>
      <c r="AV216" s="14" t="s">
        <v>81</v>
      </c>
      <c r="AW216" s="14" t="s">
        <v>33</v>
      </c>
      <c r="AX216" s="14" t="s">
        <v>71</v>
      </c>
      <c r="AY216" s="245" t="s">
        <v>129</v>
      </c>
    </row>
    <row r="217" spans="1:51" s="15" customFormat="1" ht="12">
      <c r="A217" s="15"/>
      <c r="B217" s="246"/>
      <c r="C217" s="247"/>
      <c r="D217" s="226" t="s">
        <v>141</v>
      </c>
      <c r="E217" s="248" t="s">
        <v>19</v>
      </c>
      <c r="F217" s="249" t="s">
        <v>144</v>
      </c>
      <c r="G217" s="247"/>
      <c r="H217" s="250">
        <v>21.852</v>
      </c>
      <c r="I217" s="251"/>
      <c r="J217" s="247"/>
      <c r="K217" s="247"/>
      <c r="L217" s="252"/>
      <c r="M217" s="253"/>
      <c r="N217" s="254"/>
      <c r="O217" s="254"/>
      <c r="P217" s="254"/>
      <c r="Q217" s="254"/>
      <c r="R217" s="254"/>
      <c r="S217" s="254"/>
      <c r="T217" s="25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56" t="s">
        <v>141</v>
      </c>
      <c r="AU217" s="256" t="s">
        <v>81</v>
      </c>
      <c r="AV217" s="15" t="s">
        <v>137</v>
      </c>
      <c r="AW217" s="15" t="s">
        <v>33</v>
      </c>
      <c r="AX217" s="15" t="s">
        <v>79</v>
      </c>
      <c r="AY217" s="256" t="s">
        <v>129</v>
      </c>
    </row>
    <row r="218" spans="1:65" s="2" customFormat="1" ht="24.15" customHeight="1">
      <c r="A218" s="40"/>
      <c r="B218" s="41"/>
      <c r="C218" s="206" t="s">
        <v>8</v>
      </c>
      <c r="D218" s="206" t="s">
        <v>132</v>
      </c>
      <c r="E218" s="207" t="s">
        <v>250</v>
      </c>
      <c r="F218" s="208" t="s">
        <v>251</v>
      </c>
      <c r="G218" s="209" t="s">
        <v>135</v>
      </c>
      <c r="H218" s="210">
        <v>1.55</v>
      </c>
      <c r="I218" s="211"/>
      <c r="J218" s="212">
        <f>ROUND(I218*H218,2)</f>
        <v>0</v>
      </c>
      <c r="K218" s="208" t="s">
        <v>136</v>
      </c>
      <c r="L218" s="46"/>
      <c r="M218" s="213" t="s">
        <v>19</v>
      </c>
      <c r="N218" s="214" t="s">
        <v>42</v>
      </c>
      <c r="O218" s="86"/>
      <c r="P218" s="215">
        <f>O218*H218</f>
        <v>0</v>
      </c>
      <c r="Q218" s="215">
        <v>0</v>
      </c>
      <c r="R218" s="215">
        <f>Q218*H218</f>
        <v>0</v>
      </c>
      <c r="S218" s="215">
        <v>0.131</v>
      </c>
      <c r="T218" s="216">
        <f>S218*H218</f>
        <v>0.20305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17" t="s">
        <v>137</v>
      </c>
      <c r="AT218" s="217" t="s">
        <v>132</v>
      </c>
      <c r="AU218" s="217" t="s">
        <v>81</v>
      </c>
      <c r="AY218" s="19" t="s">
        <v>129</v>
      </c>
      <c r="BE218" s="218">
        <f>IF(N218="základní",J218,0)</f>
        <v>0</v>
      </c>
      <c r="BF218" s="218">
        <f>IF(N218="snížená",J218,0)</f>
        <v>0</v>
      </c>
      <c r="BG218" s="218">
        <f>IF(N218="zákl. přenesená",J218,0)</f>
        <v>0</v>
      </c>
      <c r="BH218" s="218">
        <f>IF(N218="sníž. přenesená",J218,0)</f>
        <v>0</v>
      </c>
      <c r="BI218" s="218">
        <f>IF(N218="nulová",J218,0)</f>
        <v>0</v>
      </c>
      <c r="BJ218" s="19" t="s">
        <v>79</v>
      </c>
      <c r="BK218" s="218">
        <f>ROUND(I218*H218,2)</f>
        <v>0</v>
      </c>
      <c r="BL218" s="19" t="s">
        <v>137</v>
      </c>
      <c r="BM218" s="217" t="s">
        <v>252</v>
      </c>
    </row>
    <row r="219" spans="1:47" s="2" customFormat="1" ht="12">
      <c r="A219" s="40"/>
      <c r="B219" s="41"/>
      <c r="C219" s="42"/>
      <c r="D219" s="219" t="s">
        <v>139</v>
      </c>
      <c r="E219" s="42"/>
      <c r="F219" s="220" t="s">
        <v>253</v>
      </c>
      <c r="G219" s="42"/>
      <c r="H219" s="42"/>
      <c r="I219" s="221"/>
      <c r="J219" s="42"/>
      <c r="K219" s="42"/>
      <c r="L219" s="46"/>
      <c r="M219" s="222"/>
      <c r="N219" s="223"/>
      <c r="O219" s="86"/>
      <c r="P219" s="86"/>
      <c r="Q219" s="86"/>
      <c r="R219" s="86"/>
      <c r="S219" s="86"/>
      <c r="T219" s="87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T219" s="19" t="s">
        <v>139</v>
      </c>
      <c r="AU219" s="19" t="s">
        <v>81</v>
      </c>
    </row>
    <row r="220" spans="1:51" s="13" customFormat="1" ht="12">
      <c r="A220" s="13"/>
      <c r="B220" s="224"/>
      <c r="C220" s="225"/>
      <c r="D220" s="226" t="s">
        <v>141</v>
      </c>
      <c r="E220" s="227" t="s">
        <v>19</v>
      </c>
      <c r="F220" s="228" t="s">
        <v>254</v>
      </c>
      <c r="G220" s="225"/>
      <c r="H220" s="227" t="s">
        <v>19</v>
      </c>
      <c r="I220" s="229"/>
      <c r="J220" s="225"/>
      <c r="K220" s="225"/>
      <c r="L220" s="230"/>
      <c r="M220" s="231"/>
      <c r="N220" s="232"/>
      <c r="O220" s="232"/>
      <c r="P220" s="232"/>
      <c r="Q220" s="232"/>
      <c r="R220" s="232"/>
      <c r="S220" s="232"/>
      <c r="T220" s="23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4" t="s">
        <v>141</v>
      </c>
      <c r="AU220" s="234" t="s">
        <v>81</v>
      </c>
      <c r="AV220" s="13" t="s">
        <v>79</v>
      </c>
      <c r="AW220" s="13" t="s">
        <v>33</v>
      </c>
      <c r="AX220" s="13" t="s">
        <v>71</v>
      </c>
      <c r="AY220" s="234" t="s">
        <v>129</v>
      </c>
    </row>
    <row r="221" spans="1:51" s="14" customFormat="1" ht="12">
      <c r="A221" s="14"/>
      <c r="B221" s="235"/>
      <c r="C221" s="236"/>
      <c r="D221" s="226" t="s">
        <v>141</v>
      </c>
      <c r="E221" s="237" t="s">
        <v>19</v>
      </c>
      <c r="F221" s="238" t="s">
        <v>255</v>
      </c>
      <c r="G221" s="236"/>
      <c r="H221" s="239">
        <v>1.55</v>
      </c>
      <c r="I221" s="240"/>
      <c r="J221" s="236"/>
      <c r="K221" s="236"/>
      <c r="L221" s="241"/>
      <c r="M221" s="242"/>
      <c r="N221" s="243"/>
      <c r="O221" s="243"/>
      <c r="P221" s="243"/>
      <c r="Q221" s="243"/>
      <c r="R221" s="243"/>
      <c r="S221" s="243"/>
      <c r="T221" s="24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5" t="s">
        <v>141</v>
      </c>
      <c r="AU221" s="245" t="s">
        <v>81</v>
      </c>
      <c r="AV221" s="14" t="s">
        <v>81</v>
      </c>
      <c r="AW221" s="14" t="s">
        <v>33</v>
      </c>
      <c r="AX221" s="14" t="s">
        <v>71</v>
      </c>
      <c r="AY221" s="245" t="s">
        <v>129</v>
      </c>
    </row>
    <row r="222" spans="1:51" s="15" customFormat="1" ht="12">
      <c r="A222" s="15"/>
      <c r="B222" s="246"/>
      <c r="C222" s="247"/>
      <c r="D222" s="226" t="s">
        <v>141</v>
      </c>
      <c r="E222" s="248" t="s">
        <v>19</v>
      </c>
      <c r="F222" s="249" t="s">
        <v>144</v>
      </c>
      <c r="G222" s="247"/>
      <c r="H222" s="250">
        <v>1.55</v>
      </c>
      <c r="I222" s="251"/>
      <c r="J222" s="247"/>
      <c r="K222" s="247"/>
      <c r="L222" s="252"/>
      <c r="M222" s="253"/>
      <c r="N222" s="254"/>
      <c r="O222" s="254"/>
      <c r="P222" s="254"/>
      <c r="Q222" s="254"/>
      <c r="R222" s="254"/>
      <c r="S222" s="254"/>
      <c r="T222" s="25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56" t="s">
        <v>141</v>
      </c>
      <c r="AU222" s="256" t="s">
        <v>81</v>
      </c>
      <c r="AV222" s="15" t="s">
        <v>137</v>
      </c>
      <c r="AW222" s="15" t="s">
        <v>33</v>
      </c>
      <c r="AX222" s="15" t="s">
        <v>79</v>
      </c>
      <c r="AY222" s="256" t="s">
        <v>129</v>
      </c>
    </row>
    <row r="223" spans="1:65" s="2" customFormat="1" ht="24.15" customHeight="1">
      <c r="A223" s="40"/>
      <c r="B223" s="41"/>
      <c r="C223" s="206" t="s">
        <v>256</v>
      </c>
      <c r="D223" s="206" t="s">
        <v>132</v>
      </c>
      <c r="E223" s="207" t="s">
        <v>257</v>
      </c>
      <c r="F223" s="208" t="s">
        <v>258</v>
      </c>
      <c r="G223" s="209" t="s">
        <v>259</v>
      </c>
      <c r="H223" s="210">
        <v>0.311</v>
      </c>
      <c r="I223" s="211"/>
      <c r="J223" s="212">
        <f>ROUND(I223*H223,2)</f>
        <v>0</v>
      </c>
      <c r="K223" s="208" t="s">
        <v>136</v>
      </c>
      <c r="L223" s="46"/>
      <c r="M223" s="213" t="s">
        <v>19</v>
      </c>
      <c r="N223" s="214" t="s">
        <v>42</v>
      </c>
      <c r="O223" s="86"/>
      <c r="P223" s="215">
        <f>O223*H223</f>
        <v>0</v>
      </c>
      <c r="Q223" s="215">
        <v>0</v>
      </c>
      <c r="R223" s="215">
        <f>Q223*H223</f>
        <v>0</v>
      </c>
      <c r="S223" s="215">
        <v>1.8</v>
      </c>
      <c r="T223" s="216">
        <f>S223*H223</f>
        <v>0.5598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17" t="s">
        <v>137</v>
      </c>
      <c r="AT223" s="217" t="s">
        <v>132</v>
      </c>
      <c r="AU223" s="217" t="s">
        <v>81</v>
      </c>
      <c r="AY223" s="19" t="s">
        <v>129</v>
      </c>
      <c r="BE223" s="218">
        <f>IF(N223="základní",J223,0)</f>
        <v>0</v>
      </c>
      <c r="BF223" s="218">
        <f>IF(N223="snížená",J223,0)</f>
        <v>0</v>
      </c>
      <c r="BG223" s="218">
        <f>IF(N223="zákl. přenesená",J223,0)</f>
        <v>0</v>
      </c>
      <c r="BH223" s="218">
        <f>IF(N223="sníž. přenesená",J223,0)</f>
        <v>0</v>
      </c>
      <c r="BI223" s="218">
        <f>IF(N223="nulová",J223,0)</f>
        <v>0</v>
      </c>
      <c r="BJ223" s="19" t="s">
        <v>79</v>
      </c>
      <c r="BK223" s="218">
        <f>ROUND(I223*H223,2)</f>
        <v>0</v>
      </c>
      <c r="BL223" s="19" t="s">
        <v>137</v>
      </c>
      <c r="BM223" s="217" t="s">
        <v>260</v>
      </c>
    </row>
    <row r="224" spans="1:47" s="2" customFormat="1" ht="12">
      <c r="A224" s="40"/>
      <c r="B224" s="41"/>
      <c r="C224" s="42"/>
      <c r="D224" s="219" t="s">
        <v>139</v>
      </c>
      <c r="E224" s="42"/>
      <c r="F224" s="220" t="s">
        <v>261</v>
      </c>
      <c r="G224" s="42"/>
      <c r="H224" s="42"/>
      <c r="I224" s="221"/>
      <c r="J224" s="42"/>
      <c r="K224" s="42"/>
      <c r="L224" s="46"/>
      <c r="M224" s="222"/>
      <c r="N224" s="223"/>
      <c r="O224" s="86"/>
      <c r="P224" s="86"/>
      <c r="Q224" s="86"/>
      <c r="R224" s="86"/>
      <c r="S224" s="86"/>
      <c r="T224" s="87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T224" s="19" t="s">
        <v>139</v>
      </c>
      <c r="AU224" s="19" t="s">
        <v>81</v>
      </c>
    </row>
    <row r="225" spans="1:51" s="13" customFormat="1" ht="12">
      <c r="A225" s="13"/>
      <c r="B225" s="224"/>
      <c r="C225" s="225"/>
      <c r="D225" s="226" t="s">
        <v>141</v>
      </c>
      <c r="E225" s="227" t="s">
        <v>19</v>
      </c>
      <c r="F225" s="228" t="s">
        <v>254</v>
      </c>
      <c r="G225" s="225"/>
      <c r="H225" s="227" t="s">
        <v>19</v>
      </c>
      <c r="I225" s="229"/>
      <c r="J225" s="225"/>
      <c r="K225" s="225"/>
      <c r="L225" s="230"/>
      <c r="M225" s="231"/>
      <c r="N225" s="232"/>
      <c r="O225" s="232"/>
      <c r="P225" s="232"/>
      <c r="Q225" s="232"/>
      <c r="R225" s="232"/>
      <c r="S225" s="232"/>
      <c r="T225" s="23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4" t="s">
        <v>141</v>
      </c>
      <c r="AU225" s="234" t="s">
        <v>81</v>
      </c>
      <c r="AV225" s="13" t="s">
        <v>79</v>
      </c>
      <c r="AW225" s="13" t="s">
        <v>33</v>
      </c>
      <c r="AX225" s="13" t="s">
        <v>71</v>
      </c>
      <c r="AY225" s="234" t="s">
        <v>129</v>
      </c>
    </row>
    <row r="226" spans="1:51" s="13" customFormat="1" ht="12">
      <c r="A226" s="13"/>
      <c r="B226" s="224"/>
      <c r="C226" s="225"/>
      <c r="D226" s="226" t="s">
        <v>141</v>
      </c>
      <c r="E226" s="227" t="s">
        <v>19</v>
      </c>
      <c r="F226" s="228" t="s">
        <v>163</v>
      </c>
      <c r="G226" s="225"/>
      <c r="H226" s="227" t="s">
        <v>19</v>
      </c>
      <c r="I226" s="229"/>
      <c r="J226" s="225"/>
      <c r="K226" s="225"/>
      <c r="L226" s="230"/>
      <c r="M226" s="231"/>
      <c r="N226" s="232"/>
      <c r="O226" s="232"/>
      <c r="P226" s="232"/>
      <c r="Q226" s="232"/>
      <c r="R226" s="232"/>
      <c r="S226" s="232"/>
      <c r="T226" s="23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4" t="s">
        <v>141</v>
      </c>
      <c r="AU226" s="234" t="s">
        <v>81</v>
      </c>
      <c r="AV226" s="13" t="s">
        <v>79</v>
      </c>
      <c r="AW226" s="13" t="s">
        <v>33</v>
      </c>
      <c r="AX226" s="13" t="s">
        <v>71</v>
      </c>
      <c r="AY226" s="234" t="s">
        <v>129</v>
      </c>
    </row>
    <row r="227" spans="1:51" s="14" customFormat="1" ht="12">
      <c r="A227" s="14"/>
      <c r="B227" s="235"/>
      <c r="C227" s="236"/>
      <c r="D227" s="226" t="s">
        <v>141</v>
      </c>
      <c r="E227" s="237" t="s">
        <v>19</v>
      </c>
      <c r="F227" s="238" t="s">
        <v>262</v>
      </c>
      <c r="G227" s="236"/>
      <c r="H227" s="239">
        <v>0.311</v>
      </c>
      <c r="I227" s="240"/>
      <c r="J227" s="236"/>
      <c r="K227" s="236"/>
      <c r="L227" s="241"/>
      <c r="M227" s="242"/>
      <c r="N227" s="243"/>
      <c r="O227" s="243"/>
      <c r="P227" s="243"/>
      <c r="Q227" s="243"/>
      <c r="R227" s="243"/>
      <c r="S227" s="243"/>
      <c r="T227" s="24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45" t="s">
        <v>141</v>
      </c>
      <c r="AU227" s="245" t="s">
        <v>81</v>
      </c>
      <c r="AV227" s="14" t="s">
        <v>81</v>
      </c>
      <c r="AW227" s="14" t="s">
        <v>33</v>
      </c>
      <c r="AX227" s="14" t="s">
        <v>71</v>
      </c>
      <c r="AY227" s="245" t="s">
        <v>129</v>
      </c>
    </row>
    <row r="228" spans="1:51" s="15" customFormat="1" ht="12">
      <c r="A228" s="15"/>
      <c r="B228" s="246"/>
      <c r="C228" s="247"/>
      <c r="D228" s="226" t="s">
        <v>141</v>
      </c>
      <c r="E228" s="248" t="s">
        <v>19</v>
      </c>
      <c r="F228" s="249" t="s">
        <v>144</v>
      </c>
      <c r="G228" s="247"/>
      <c r="H228" s="250">
        <v>0.311</v>
      </c>
      <c r="I228" s="251"/>
      <c r="J228" s="247"/>
      <c r="K228" s="247"/>
      <c r="L228" s="252"/>
      <c r="M228" s="253"/>
      <c r="N228" s="254"/>
      <c r="O228" s="254"/>
      <c r="P228" s="254"/>
      <c r="Q228" s="254"/>
      <c r="R228" s="254"/>
      <c r="S228" s="254"/>
      <c r="T228" s="25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56" t="s">
        <v>141</v>
      </c>
      <c r="AU228" s="256" t="s">
        <v>81</v>
      </c>
      <c r="AV228" s="15" t="s">
        <v>137</v>
      </c>
      <c r="AW228" s="15" t="s">
        <v>33</v>
      </c>
      <c r="AX228" s="15" t="s">
        <v>79</v>
      </c>
      <c r="AY228" s="256" t="s">
        <v>129</v>
      </c>
    </row>
    <row r="229" spans="1:65" s="2" customFormat="1" ht="24.15" customHeight="1">
      <c r="A229" s="40"/>
      <c r="B229" s="41"/>
      <c r="C229" s="206" t="s">
        <v>263</v>
      </c>
      <c r="D229" s="206" t="s">
        <v>132</v>
      </c>
      <c r="E229" s="207" t="s">
        <v>264</v>
      </c>
      <c r="F229" s="208" t="s">
        <v>265</v>
      </c>
      <c r="G229" s="209" t="s">
        <v>135</v>
      </c>
      <c r="H229" s="210">
        <v>5.319</v>
      </c>
      <c r="I229" s="211"/>
      <c r="J229" s="212">
        <f>ROUND(I229*H229,2)</f>
        <v>0</v>
      </c>
      <c r="K229" s="208" t="s">
        <v>136</v>
      </c>
      <c r="L229" s="46"/>
      <c r="M229" s="213" t="s">
        <v>19</v>
      </c>
      <c r="N229" s="214" t="s">
        <v>42</v>
      </c>
      <c r="O229" s="86"/>
      <c r="P229" s="215">
        <f>O229*H229</f>
        <v>0</v>
      </c>
      <c r="Q229" s="215">
        <v>0</v>
      </c>
      <c r="R229" s="215">
        <f>Q229*H229</f>
        <v>0</v>
      </c>
      <c r="S229" s="215">
        <v>0.076</v>
      </c>
      <c r="T229" s="216">
        <f>S229*H229</f>
        <v>0.404244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17" t="s">
        <v>137</v>
      </c>
      <c r="AT229" s="217" t="s">
        <v>132</v>
      </c>
      <c r="AU229" s="217" t="s">
        <v>81</v>
      </c>
      <c r="AY229" s="19" t="s">
        <v>129</v>
      </c>
      <c r="BE229" s="218">
        <f>IF(N229="základní",J229,0)</f>
        <v>0</v>
      </c>
      <c r="BF229" s="218">
        <f>IF(N229="snížená",J229,0)</f>
        <v>0</v>
      </c>
      <c r="BG229" s="218">
        <f>IF(N229="zákl. přenesená",J229,0)</f>
        <v>0</v>
      </c>
      <c r="BH229" s="218">
        <f>IF(N229="sníž. přenesená",J229,0)</f>
        <v>0</v>
      </c>
      <c r="BI229" s="218">
        <f>IF(N229="nulová",J229,0)</f>
        <v>0</v>
      </c>
      <c r="BJ229" s="19" t="s">
        <v>79</v>
      </c>
      <c r="BK229" s="218">
        <f>ROUND(I229*H229,2)</f>
        <v>0</v>
      </c>
      <c r="BL229" s="19" t="s">
        <v>137</v>
      </c>
      <c r="BM229" s="217" t="s">
        <v>266</v>
      </c>
    </row>
    <row r="230" spans="1:47" s="2" customFormat="1" ht="12">
      <c r="A230" s="40"/>
      <c r="B230" s="41"/>
      <c r="C230" s="42"/>
      <c r="D230" s="219" t="s">
        <v>139</v>
      </c>
      <c r="E230" s="42"/>
      <c r="F230" s="220" t="s">
        <v>267</v>
      </c>
      <c r="G230" s="42"/>
      <c r="H230" s="42"/>
      <c r="I230" s="221"/>
      <c r="J230" s="42"/>
      <c r="K230" s="42"/>
      <c r="L230" s="46"/>
      <c r="M230" s="222"/>
      <c r="N230" s="223"/>
      <c r="O230" s="86"/>
      <c r="P230" s="86"/>
      <c r="Q230" s="86"/>
      <c r="R230" s="86"/>
      <c r="S230" s="86"/>
      <c r="T230" s="87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T230" s="19" t="s">
        <v>139</v>
      </c>
      <c r="AU230" s="19" t="s">
        <v>81</v>
      </c>
    </row>
    <row r="231" spans="1:51" s="13" customFormat="1" ht="12">
      <c r="A231" s="13"/>
      <c r="B231" s="224"/>
      <c r="C231" s="225"/>
      <c r="D231" s="226" t="s">
        <v>141</v>
      </c>
      <c r="E231" s="227" t="s">
        <v>19</v>
      </c>
      <c r="F231" s="228" t="s">
        <v>254</v>
      </c>
      <c r="G231" s="225"/>
      <c r="H231" s="227" t="s">
        <v>19</v>
      </c>
      <c r="I231" s="229"/>
      <c r="J231" s="225"/>
      <c r="K231" s="225"/>
      <c r="L231" s="230"/>
      <c r="M231" s="231"/>
      <c r="N231" s="232"/>
      <c r="O231" s="232"/>
      <c r="P231" s="232"/>
      <c r="Q231" s="232"/>
      <c r="R231" s="232"/>
      <c r="S231" s="232"/>
      <c r="T231" s="23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4" t="s">
        <v>141</v>
      </c>
      <c r="AU231" s="234" t="s">
        <v>81</v>
      </c>
      <c r="AV231" s="13" t="s">
        <v>79</v>
      </c>
      <c r="AW231" s="13" t="s">
        <v>33</v>
      </c>
      <c r="AX231" s="13" t="s">
        <v>71</v>
      </c>
      <c r="AY231" s="234" t="s">
        <v>129</v>
      </c>
    </row>
    <row r="232" spans="1:51" s="14" customFormat="1" ht="12">
      <c r="A232" s="14"/>
      <c r="B232" s="235"/>
      <c r="C232" s="236"/>
      <c r="D232" s="226" t="s">
        <v>141</v>
      </c>
      <c r="E232" s="237" t="s">
        <v>19</v>
      </c>
      <c r="F232" s="238" t="s">
        <v>268</v>
      </c>
      <c r="G232" s="236"/>
      <c r="H232" s="239">
        <v>1.773</v>
      </c>
      <c r="I232" s="240"/>
      <c r="J232" s="236"/>
      <c r="K232" s="236"/>
      <c r="L232" s="241"/>
      <c r="M232" s="242"/>
      <c r="N232" s="243"/>
      <c r="O232" s="243"/>
      <c r="P232" s="243"/>
      <c r="Q232" s="243"/>
      <c r="R232" s="243"/>
      <c r="S232" s="243"/>
      <c r="T232" s="24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45" t="s">
        <v>141</v>
      </c>
      <c r="AU232" s="245" t="s">
        <v>81</v>
      </c>
      <c r="AV232" s="14" t="s">
        <v>81</v>
      </c>
      <c r="AW232" s="14" t="s">
        <v>33</v>
      </c>
      <c r="AX232" s="14" t="s">
        <v>71</v>
      </c>
      <c r="AY232" s="245" t="s">
        <v>129</v>
      </c>
    </row>
    <row r="233" spans="1:51" s="14" customFormat="1" ht="12">
      <c r="A233" s="14"/>
      <c r="B233" s="235"/>
      <c r="C233" s="236"/>
      <c r="D233" s="226" t="s">
        <v>141</v>
      </c>
      <c r="E233" s="237" t="s">
        <v>19</v>
      </c>
      <c r="F233" s="238" t="s">
        <v>268</v>
      </c>
      <c r="G233" s="236"/>
      <c r="H233" s="239">
        <v>1.773</v>
      </c>
      <c r="I233" s="240"/>
      <c r="J233" s="236"/>
      <c r="K233" s="236"/>
      <c r="L233" s="241"/>
      <c r="M233" s="242"/>
      <c r="N233" s="243"/>
      <c r="O233" s="243"/>
      <c r="P233" s="243"/>
      <c r="Q233" s="243"/>
      <c r="R233" s="243"/>
      <c r="S233" s="243"/>
      <c r="T233" s="24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45" t="s">
        <v>141</v>
      </c>
      <c r="AU233" s="245" t="s">
        <v>81</v>
      </c>
      <c r="AV233" s="14" t="s">
        <v>81</v>
      </c>
      <c r="AW233" s="14" t="s">
        <v>33</v>
      </c>
      <c r="AX233" s="14" t="s">
        <v>71</v>
      </c>
      <c r="AY233" s="245" t="s">
        <v>129</v>
      </c>
    </row>
    <row r="234" spans="1:51" s="14" customFormat="1" ht="12">
      <c r="A234" s="14"/>
      <c r="B234" s="235"/>
      <c r="C234" s="236"/>
      <c r="D234" s="226" t="s">
        <v>141</v>
      </c>
      <c r="E234" s="237" t="s">
        <v>19</v>
      </c>
      <c r="F234" s="238" t="s">
        <v>268</v>
      </c>
      <c r="G234" s="236"/>
      <c r="H234" s="239">
        <v>1.773</v>
      </c>
      <c r="I234" s="240"/>
      <c r="J234" s="236"/>
      <c r="K234" s="236"/>
      <c r="L234" s="241"/>
      <c r="M234" s="242"/>
      <c r="N234" s="243"/>
      <c r="O234" s="243"/>
      <c r="P234" s="243"/>
      <c r="Q234" s="243"/>
      <c r="R234" s="243"/>
      <c r="S234" s="243"/>
      <c r="T234" s="24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45" t="s">
        <v>141</v>
      </c>
      <c r="AU234" s="245" t="s">
        <v>81</v>
      </c>
      <c r="AV234" s="14" t="s">
        <v>81</v>
      </c>
      <c r="AW234" s="14" t="s">
        <v>33</v>
      </c>
      <c r="AX234" s="14" t="s">
        <v>71</v>
      </c>
      <c r="AY234" s="245" t="s">
        <v>129</v>
      </c>
    </row>
    <row r="235" spans="1:51" s="15" customFormat="1" ht="12">
      <c r="A235" s="15"/>
      <c r="B235" s="246"/>
      <c r="C235" s="247"/>
      <c r="D235" s="226" t="s">
        <v>141</v>
      </c>
      <c r="E235" s="248" t="s">
        <v>19</v>
      </c>
      <c r="F235" s="249" t="s">
        <v>144</v>
      </c>
      <c r="G235" s="247"/>
      <c r="H235" s="250">
        <v>5.319</v>
      </c>
      <c r="I235" s="251"/>
      <c r="J235" s="247"/>
      <c r="K235" s="247"/>
      <c r="L235" s="252"/>
      <c r="M235" s="253"/>
      <c r="N235" s="254"/>
      <c r="O235" s="254"/>
      <c r="P235" s="254"/>
      <c r="Q235" s="254"/>
      <c r="R235" s="254"/>
      <c r="S235" s="254"/>
      <c r="T235" s="25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56" t="s">
        <v>141</v>
      </c>
      <c r="AU235" s="256" t="s">
        <v>81</v>
      </c>
      <c r="AV235" s="15" t="s">
        <v>137</v>
      </c>
      <c r="AW235" s="15" t="s">
        <v>33</v>
      </c>
      <c r="AX235" s="15" t="s">
        <v>79</v>
      </c>
      <c r="AY235" s="256" t="s">
        <v>129</v>
      </c>
    </row>
    <row r="236" spans="1:65" s="2" customFormat="1" ht="24.15" customHeight="1">
      <c r="A236" s="40"/>
      <c r="B236" s="41"/>
      <c r="C236" s="206" t="s">
        <v>269</v>
      </c>
      <c r="D236" s="206" t="s">
        <v>132</v>
      </c>
      <c r="E236" s="207" t="s">
        <v>270</v>
      </c>
      <c r="F236" s="208" t="s">
        <v>271</v>
      </c>
      <c r="G236" s="209" t="s">
        <v>135</v>
      </c>
      <c r="H236" s="210">
        <v>63.494</v>
      </c>
      <c r="I236" s="211"/>
      <c r="J236" s="212">
        <f>ROUND(I236*H236,2)</f>
        <v>0</v>
      </c>
      <c r="K236" s="208" t="s">
        <v>136</v>
      </c>
      <c r="L236" s="46"/>
      <c r="M236" s="213" t="s">
        <v>19</v>
      </c>
      <c r="N236" s="214" t="s">
        <v>42</v>
      </c>
      <c r="O236" s="86"/>
      <c r="P236" s="215">
        <f>O236*H236</f>
        <v>0</v>
      </c>
      <c r="Q236" s="215">
        <v>0</v>
      </c>
      <c r="R236" s="215">
        <f>Q236*H236</f>
        <v>0</v>
      </c>
      <c r="S236" s="215">
        <v>0.046</v>
      </c>
      <c r="T236" s="216">
        <f>S236*H236</f>
        <v>2.920724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17" t="s">
        <v>137</v>
      </c>
      <c r="AT236" s="217" t="s">
        <v>132</v>
      </c>
      <c r="AU236" s="217" t="s">
        <v>81</v>
      </c>
      <c r="AY236" s="19" t="s">
        <v>129</v>
      </c>
      <c r="BE236" s="218">
        <f>IF(N236="základní",J236,0)</f>
        <v>0</v>
      </c>
      <c r="BF236" s="218">
        <f>IF(N236="snížená",J236,0)</f>
        <v>0</v>
      </c>
      <c r="BG236" s="218">
        <f>IF(N236="zákl. přenesená",J236,0)</f>
        <v>0</v>
      </c>
      <c r="BH236" s="218">
        <f>IF(N236="sníž. přenesená",J236,0)</f>
        <v>0</v>
      </c>
      <c r="BI236" s="218">
        <f>IF(N236="nulová",J236,0)</f>
        <v>0</v>
      </c>
      <c r="BJ236" s="19" t="s">
        <v>79</v>
      </c>
      <c r="BK236" s="218">
        <f>ROUND(I236*H236,2)</f>
        <v>0</v>
      </c>
      <c r="BL236" s="19" t="s">
        <v>137</v>
      </c>
      <c r="BM236" s="217" t="s">
        <v>272</v>
      </c>
    </row>
    <row r="237" spans="1:47" s="2" customFormat="1" ht="12">
      <c r="A237" s="40"/>
      <c r="B237" s="41"/>
      <c r="C237" s="42"/>
      <c r="D237" s="219" t="s">
        <v>139</v>
      </c>
      <c r="E237" s="42"/>
      <c r="F237" s="220" t="s">
        <v>273</v>
      </c>
      <c r="G237" s="42"/>
      <c r="H237" s="42"/>
      <c r="I237" s="221"/>
      <c r="J237" s="42"/>
      <c r="K237" s="42"/>
      <c r="L237" s="46"/>
      <c r="M237" s="222"/>
      <c r="N237" s="223"/>
      <c r="O237" s="86"/>
      <c r="P237" s="86"/>
      <c r="Q237" s="86"/>
      <c r="R237" s="86"/>
      <c r="S237" s="86"/>
      <c r="T237" s="87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T237" s="19" t="s">
        <v>139</v>
      </c>
      <c r="AU237" s="19" t="s">
        <v>81</v>
      </c>
    </row>
    <row r="238" spans="1:51" s="13" customFormat="1" ht="12">
      <c r="A238" s="13"/>
      <c r="B238" s="224"/>
      <c r="C238" s="225"/>
      <c r="D238" s="226" t="s">
        <v>141</v>
      </c>
      <c r="E238" s="227" t="s">
        <v>19</v>
      </c>
      <c r="F238" s="228" t="s">
        <v>254</v>
      </c>
      <c r="G238" s="225"/>
      <c r="H238" s="227" t="s">
        <v>19</v>
      </c>
      <c r="I238" s="229"/>
      <c r="J238" s="225"/>
      <c r="K238" s="225"/>
      <c r="L238" s="230"/>
      <c r="M238" s="231"/>
      <c r="N238" s="232"/>
      <c r="O238" s="232"/>
      <c r="P238" s="232"/>
      <c r="Q238" s="232"/>
      <c r="R238" s="232"/>
      <c r="S238" s="232"/>
      <c r="T238" s="23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4" t="s">
        <v>141</v>
      </c>
      <c r="AU238" s="234" t="s">
        <v>81</v>
      </c>
      <c r="AV238" s="13" t="s">
        <v>79</v>
      </c>
      <c r="AW238" s="13" t="s">
        <v>33</v>
      </c>
      <c r="AX238" s="13" t="s">
        <v>71</v>
      </c>
      <c r="AY238" s="234" t="s">
        <v>129</v>
      </c>
    </row>
    <row r="239" spans="1:51" s="14" customFormat="1" ht="12">
      <c r="A239" s="14"/>
      <c r="B239" s="235"/>
      <c r="C239" s="236"/>
      <c r="D239" s="226" t="s">
        <v>141</v>
      </c>
      <c r="E239" s="237" t="s">
        <v>19</v>
      </c>
      <c r="F239" s="238" t="s">
        <v>274</v>
      </c>
      <c r="G239" s="236"/>
      <c r="H239" s="239">
        <v>58.438</v>
      </c>
      <c r="I239" s="240"/>
      <c r="J239" s="236"/>
      <c r="K239" s="236"/>
      <c r="L239" s="241"/>
      <c r="M239" s="242"/>
      <c r="N239" s="243"/>
      <c r="O239" s="243"/>
      <c r="P239" s="243"/>
      <c r="Q239" s="243"/>
      <c r="R239" s="243"/>
      <c r="S239" s="243"/>
      <c r="T239" s="24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45" t="s">
        <v>141</v>
      </c>
      <c r="AU239" s="245" t="s">
        <v>81</v>
      </c>
      <c r="AV239" s="14" t="s">
        <v>81</v>
      </c>
      <c r="AW239" s="14" t="s">
        <v>33</v>
      </c>
      <c r="AX239" s="14" t="s">
        <v>71</v>
      </c>
      <c r="AY239" s="245" t="s">
        <v>129</v>
      </c>
    </row>
    <row r="240" spans="1:51" s="14" customFormat="1" ht="12">
      <c r="A240" s="14"/>
      <c r="B240" s="235"/>
      <c r="C240" s="236"/>
      <c r="D240" s="226" t="s">
        <v>141</v>
      </c>
      <c r="E240" s="237" t="s">
        <v>19</v>
      </c>
      <c r="F240" s="238" t="s">
        <v>275</v>
      </c>
      <c r="G240" s="236"/>
      <c r="H240" s="239">
        <v>1.495</v>
      </c>
      <c r="I240" s="240"/>
      <c r="J240" s="236"/>
      <c r="K240" s="236"/>
      <c r="L240" s="241"/>
      <c r="M240" s="242"/>
      <c r="N240" s="243"/>
      <c r="O240" s="243"/>
      <c r="P240" s="243"/>
      <c r="Q240" s="243"/>
      <c r="R240" s="243"/>
      <c r="S240" s="243"/>
      <c r="T240" s="24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45" t="s">
        <v>141</v>
      </c>
      <c r="AU240" s="245" t="s">
        <v>81</v>
      </c>
      <c r="AV240" s="14" t="s">
        <v>81</v>
      </c>
      <c r="AW240" s="14" t="s">
        <v>33</v>
      </c>
      <c r="AX240" s="14" t="s">
        <v>71</v>
      </c>
      <c r="AY240" s="245" t="s">
        <v>129</v>
      </c>
    </row>
    <row r="241" spans="1:51" s="14" customFormat="1" ht="12">
      <c r="A241" s="14"/>
      <c r="B241" s="235"/>
      <c r="C241" s="236"/>
      <c r="D241" s="226" t="s">
        <v>141</v>
      </c>
      <c r="E241" s="237" t="s">
        <v>19</v>
      </c>
      <c r="F241" s="238" t="s">
        <v>180</v>
      </c>
      <c r="G241" s="236"/>
      <c r="H241" s="239">
        <v>-5.319</v>
      </c>
      <c r="I241" s="240"/>
      <c r="J241" s="236"/>
      <c r="K241" s="236"/>
      <c r="L241" s="241"/>
      <c r="M241" s="242"/>
      <c r="N241" s="243"/>
      <c r="O241" s="243"/>
      <c r="P241" s="243"/>
      <c r="Q241" s="243"/>
      <c r="R241" s="243"/>
      <c r="S241" s="243"/>
      <c r="T241" s="24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45" t="s">
        <v>141</v>
      </c>
      <c r="AU241" s="245" t="s">
        <v>81</v>
      </c>
      <c r="AV241" s="14" t="s">
        <v>81</v>
      </c>
      <c r="AW241" s="14" t="s">
        <v>33</v>
      </c>
      <c r="AX241" s="14" t="s">
        <v>71</v>
      </c>
      <c r="AY241" s="245" t="s">
        <v>129</v>
      </c>
    </row>
    <row r="242" spans="1:51" s="14" customFormat="1" ht="12">
      <c r="A242" s="14"/>
      <c r="B242" s="235"/>
      <c r="C242" s="236"/>
      <c r="D242" s="226" t="s">
        <v>141</v>
      </c>
      <c r="E242" s="237" t="s">
        <v>19</v>
      </c>
      <c r="F242" s="238" t="s">
        <v>181</v>
      </c>
      <c r="G242" s="236"/>
      <c r="H242" s="239">
        <v>8.88</v>
      </c>
      <c r="I242" s="240"/>
      <c r="J242" s="236"/>
      <c r="K242" s="236"/>
      <c r="L242" s="241"/>
      <c r="M242" s="242"/>
      <c r="N242" s="243"/>
      <c r="O242" s="243"/>
      <c r="P242" s="243"/>
      <c r="Q242" s="243"/>
      <c r="R242" s="243"/>
      <c r="S242" s="243"/>
      <c r="T242" s="24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45" t="s">
        <v>141</v>
      </c>
      <c r="AU242" s="245" t="s">
        <v>81</v>
      </c>
      <c r="AV242" s="14" t="s">
        <v>81</v>
      </c>
      <c r="AW242" s="14" t="s">
        <v>33</v>
      </c>
      <c r="AX242" s="14" t="s">
        <v>71</v>
      </c>
      <c r="AY242" s="245" t="s">
        <v>129</v>
      </c>
    </row>
    <row r="243" spans="1:51" s="15" customFormat="1" ht="12">
      <c r="A243" s="15"/>
      <c r="B243" s="246"/>
      <c r="C243" s="247"/>
      <c r="D243" s="226" t="s">
        <v>141</v>
      </c>
      <c r="E243" s="248" t="s">
        <v>19</v>
      </c>
      <c r="F243" s="249" t="s">
        <v>144</v>
      </c>
      <c r="G243" s="247"/>
      <c r="H243" s="250">
        <v>63.494</v>
      </c>
      <c r="I243" s="251"/>
      <c r="J243" s="247"/>
      <c r="K243" s="247"/>
      <c r="L243" s="252"/>
      <c r="M243" s="253"/>
      <c r="N243" s="254"/>
      <c r="O243" s="254"/>
      <c r="P243" s="254"/>
      <c r="Q243" s="254"/>
      <c r="R243" s="254"/>
      <c r="S243" s="254"/>
      <c r="T243" s="25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56" t="s">
        <v>141</v>
      </c>
      <c r="AU243" s="256" t="s">
        <v>81</v>
      </c>
      <c r="AV243" s="15" t="s">
        <v>137</v>
      </c>
      <c r="AW243" s="15" t="s">
        <v>33</v>
      </c>
      <c r="AX243" s="15" t="s">
        <v>79</v>
      </c>
      <c r="AY243" s="256" t="s">
        <v>129</v>
      </c>
    </row>
    <row r="244" spans="1:63" s="12" customFormat="1" ht="22.8" customHeight="1">
      <c r="A244" s="12"/>
      <c r="B244" s="190"/>
      <c r="C244" s="191"/>
      <c r="D244" s="192" t="s">
        <v>70</v>
      </c>
      <c r="E244" s="204" t="s">
        <v>276</v>
      </c>
      <c r="F244" s="204" t="s">
        <v>277</v>
      </c>
      <c r="G244" s="191"/>
      <c r="H244" s="191"/>
      <c r="I244" s="194"/>
      <c r="J244" s="205">
        <f>BK244</f>
        <v>0</v>
      </c>
      <c r="K244" s="191"/>
      <c r="L244" s="196"/>
      <c r="M244" s="197"/>
      <c r="N244" s="198"/>
      <c r="O244" s="198"/>
      <c r="P244" s="199">
        <f>SUM(P245:P254)</f>
        <v>0</v>
      </c>
      <c r="Q244" s="198"/>
      <c r="R244" s="199">
        <f>SUM(R245:R254)</f>
        <v>0</v>
      </c>
      <c r="S244" s="198"/>
      <c r="T244" s="200">
        <f>SUM(T245:T254)</f>
        <v>0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201" t="s">
        <v>79</v>
      </c>
      <c r="AT244" s="202" t="s">
        <v>70</v>
      </c>
      <c r="AU244" s="202" t="s">
        <v>79</v>
      </c>
      <c r="AY244" s="201" t="s">
        <v>129</v>
      </c>
      <c r="BK244" s="203">
        <f>SUM(BK245:BK254)</f>
        <v>0</v>
      </c>
    </row>
    <row r="245" spans="1:65" s="2" customFormat="1" ht="24.15" customHeight="1">
      <c r="A245" s="40"/>
      <c r="B245" s="41"/>
      <c r="C245" s="206" t="s">
        <v>278</v>
      </c>
      <c r="D245" s="206" t="s">
        <v>132</v>
      </c>
      <c r="E245" s="207" t="s">
        <v>279</v>
      </c>
      <c r="F245" s="208" t="s">
        <v>280</v>
      </c>
      <c r="G245" s="209" t="s">
        <v>281</v>
      </c>
      <c r="H245" s="210">
        <v>4.93</v>
      </c>
      <c r="I245" s="211"/>
      <c r="J245" s="212">
        <f>ROUND(I245*H245,2)</f>
        <v>0</v>
      </c>
      <c r="K245" s="208" t="s">
        <v>136</v>
      </c>
      <c r="L245" s="46"/>
      <c r="M245" s="213" t="s">
        <v>19</v>
      </c>
      <c r="N245" s="214" t="s">
        <v>42</v>
      </c>
      <c r="O245" s="86"/>
      <c r="P245" s="215">
        <f>O245*H245</f>
        <v>0</v>
      </c>
      <c r="Q245" s="215">
        <v>0</v>
      </c>
      <c r="R245" s="215">
        <f>Q245*H245</f>
        <v>0</v>
      </c>
      <c r="S245" s="215">
        <v>0</v>
      </c>
      <c r="T245" s="216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17" t="s">
        <v>137</v>
      </c>
      <c r="AT245" s="217" t="s">
        <v>132</v>
      </c>
      <c r="AU245" s="217" t="s">
        <v>81</v>
      </c>
      <c r="AY245" s="19" t="s">
        <v>129</v>
      </c>
      <c r="BE245" s="218">
        <f>IF(N245="základní",J245,0)</f>
        <v>0</v>
      </c>
      <c r="BF245" s="218">
        <f>IF(N245="snížená",J245,0)</f>
        <v>0</v>
      </c>
      <c r="BG245" s="218">
        <f>IF(N245="zákl. přenesená",J245,0)</f>
        <v>0</v>
      </c>
      <c r="BH245" s="218">
        <f>IF(N245="sníž. přenesená",J245,0)</f>
        <v>0</v>
      </c>
      <c r="BI245" s="218">
        <f>IF(N245="nulová",J245,0)</f>
        <v>0</v>
      </c>
      <c r="BJ245" s="19" t="s">
        <v>79</v>
      </c>
      <c r="BK245" s="218">
        <f>ROUND(I245*H245,2)</f>
        <v>0</v>
      </c>
      <c r="BL245" s="19" t="s">
        <v>137</v>
      </c>
      <c r="BM245" s="217" t="s">
        <v>282</v>
      </c>
    </row>
    <row r="246" spans="1:47" s="2" customFormat="1" ht="12">
      <c r="A246" s="40"/>
      <c r="B246" s="41"/>
      <c r="C246" s="42"/>
      <c r="D246" s="219" t="s">
        <v>139</v>
      </c>
      <c r="E246" s="42"/>
      <c r="F246" s="220" t="s">
        <v>283</v>
      </c>
      <c r="G246" s="42"/>
      <c r="H246" s="42"/>
      <c r="I246" s="221"/>
      <c r="J246" s="42"/>
      <c r="K246" s="42"/>
      <c r="L246" s="46"/>
      <c r="M246" s="222"/>
      <c r="N246" s="223"/>
      <c r="O246" s="86"/>
      <c r="P246" s="86"/>
      <c r="Q246" s="86"/>
      <c r="R246" s="86"/>
      <c r="S246" s="86"/>
      <c r="T246" s="87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T246" s="19" t="s">
        <v>139</v>
      </c>
      <c r="AU246" s="19" t="s">
        <v>81</v>
      </c>
    </row>
    <row r="247" spans="1:65" s="2" customFormat="1" ht="21.75" customHeight="1">
      <c r="A247" s="40"/>
      <c r="B247" s="41"/>
      <c r="C247" s="206" t="s">
        <v>284</v>
      </c>
      <c r="D247" s="206" t="s">
        <v>132</v>
      </c>
      <c r="E247" s="207" t="s">
        <v>285</v>
      </c>
      <c r="F247" s="208" t="s">
        <v>286</v>
      </c>
      <c r="G247" s="209" t="s">
        <v>281</v>
      </c>
      <c r="H247" s="210">
        <v>4.93</v>
      </c>
      <c r="I247" s="211"/>
      <c r="J247" s="212">
        <f>ROUND(I247*H247,2)</f>
        <v>0</v>
      </c>
      <c r="K247" s="208" t="s">
        <v>136</v>
      </c>
      <c r="L247" s="46"/>
      <c r="M247" s="213" t="s">
        <v>19</v>
      </c>
      <c r="N247" s="214" t="s">
        <v>42</v>
      </c>
      <c r="O247" s="86"/>
      <c r="P247" s="215">
        <f>O247*H247</f>
        <v>0</v>
      </c>
      <c r="Q247" s="215">
        <v>0</v>
      </c>
      <c r="R247" s="215">
        <f>Q247*H247</f>
        <v>0</v>
      </c>
      <c r="S247" s="215">
        <v>0</v>
      </c>
      <c r="T247" s="216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17" t="s">
        <v>137</v>
      </c>
      <c r="AT247" s="217" t="s">
        <v>132</v>
      </c>
      <c r="AU247" s="217" t="s">
        <v>81</v>
      </c>
      <c r="AY247" s="19" t="s">
        <v>129</v>
      </c>
      <c r="BE247" s="218">
        <f>IF(N247="základní",J247,0)</f>
        <v>0</v>
      </c>
      <c r="BF247" s="218">
        <f>IF(N247="snížená",J247,0)</f>
        <v>0</v>
      </c>
      <c r="BG247" s="218">
        <f>IF(N247="zákl. přenesená",J247,0)</f>
        <v>0</v>
      </c>
      <c r="BH247" s="218">
        <f>IF(N247="sníž. přenesená",J247,0)</f>
        <v>0</v>
      </c>
      <c r="BI247" s="218">
        <f>IF(N247="nulová",J247,0)</f>
        <v>0</v>
      </c>
      <c r="BJ247" s="19" t="s">
        <v>79</v>
      </c>
      <c r="BK247" s="218">
        <f>ROUND(I247*H247,2)</f>
        <v>0</v>
      </c>
      <c r="BL247" s="19" t="s">
        <v>137</v>
      </c>
      <c r="BM247" s="217" t="s">
        <v>287</v>
      </c>
    </row>
    <row r="248" spans="1:47" s="2" customFormat="1" ht="12">
      <c r="A248" s="40"/>
      <c r="B248" s="41"/>
      <c r="C248" s="42"/>
      <c r="D248" s="219" t="s">
        <v>139</v>
      </c>
      <c r="E248" s="42"/>
      <c r="F248" s="220" t="s">
        <v>288</v>
      </c>
      <c r="G248" s="42"/>
      <c r="H248" s="42"/>
      <c r="I248" s="221"/>
      <c r="J248" s="42"/>
      <c r="K248" s="42"/>
      <c r="L248" s="46"/>
      <c r="M248" s="222"/>
      <c r="N248" s="223"/>
      <c r="O248" s="86"/>
      <c r="P248" s="86"/>
      <c r="Q248" s="86"/>
      <c r="R248" s="86"/>
      <c r="S248" s="86"/>
      <c r="T248" s="87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T248" s="19" t="s">
        <v>139</v>
      </c>
      <c r="AU248" s="19" t="s">
        <v>81</v>
      </c>
    </row>
    <row r="249" spans="1:65" s="2" customFormat="1" ht="24.15" customHeight="1">
      <c r="A249" s="40"/>
      <c r="B249" s="41"/>
      <c r="C249" s="206" t="s">
        <v>7</v>
      </c>
      <c r="D249" s="206" t="s">
        <v>132</v>
      </c>
      <c r="E249" s="207" t="s">
        <v>289</v>
      </c>
      <c r="F249" s="208" t="s">
        <v>290</v>
      </c>
      <c r="G249" s="209" t="s">
        <v>281</v>
      </c>
      <c r="H249" s="210">
        <v>69.02</v>
      </c>
      <c r="I249" s="211"/>
      <c r="J249" s="212">
        <f>ROUND(I249*H249,2)</f>
        <v>0</v>
      </c>
      <c r="K249" s="208" t="s">
        <v>136</v>
      </c>
      <c r="L249" s="46"/>
      <c r="M249" s="213" t="s">
        <v>19</v>
      </c>
      <c r="N249" s="214" t="s">
        <v>42</v>
      </c>
      <c r="O249" s="86"/>
      <c r="P249" s="215">
        <f>O249*H249</f>
        <v>0</v>
      </c>
      <c r="Q249" s="215">
        <v>0</v>
      </c>
      <c r="R249" s="215">
        <f>Q249*H249</f>
        <v>0</v>
      </c>
      <c r="S249" s="215">
        <v>0</v>
      </c>
      <c r="T249" s="216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17" t="s">
        <v>137</v>
      </c>
      <c r="AT249" s="217" t="s">
        <v>132</v>
      </c>
      <c r="AU249" s="217" t="s">
        <v>81</v>
      </c>
      <c r="AY249" s="19" t="s">
        <v>129</v>
      </c>
      <c r="BE249" s="218">
        <f>IF(N249="základní",J249,0)</f>
        <v>0</v>
      </c>
      <c r="BF249" s="218">
        <f>IF(N249="snížená",J249,0)</f>
        <v>0</v>
      </c>
      <c r="BG249" s="218">
        <f>IF(N249="zákl. přenesená",J249,0)</f>
        <v>0</v>
      </c>
      <c r="BH249" s="218">
        <f>IF(N249="sníž. přenesená",J249,0)</f>
        <v>0</v>
      </c>
      <c r="BI249" s="218">
        <f>IF(N249="nulová",J249,0)</f>
        <v>0</v>
      </c>
      <c r="BJ249" s="19" t="s">
        <v>79</v>
      </c>
      <c r="BK249" s="218">
        <f>ROUND(I249*H249,2)</f>
        <v>0</v>
      </c>
      <c r="BL249" s="19" t="s">
        <v>137</v>
      </c>
      <c r="BM249" s="217" t="s">
        <v>291</v>
      </c>
    </row>
    <row r="250" spans="1:47" s="2" customFormat="1" ht="12">
      <c r="A250" s="40"/>
      <c r="B250" s="41"/>
      <c r="C250" s="42"/>
      <c r="D250" s="219" t="s">
        <v>139</v>
      </c>
      <c r="E250" s="42"/>
      <c r="F250" s="220" t="s">
        <v>292</v>
      </c>
      <c r="G250" s="42"/>
      <c r="H250" s="42"/>
      <c r="I250" s="221"/>
      <c r="J250" s="42"/>
      <c r="K250" s="42"/>
      <c r="L250" s="46"/>
      <c r="M250" s="222"/>
      <c r="N250" s="223"/>
      <c r="O250" s="86"/>
      <c r="P250" s="86"/>
      <c r="Q250" s="86"/>
      <c r="R250" s="86"/>
      <c r="S250" s="86"/>
      <c r="T250" s="87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T250" s="19" t="s">
        <v>139</v>
      </c>
      <c r="AU250" s="19" t="s">
        <v>81</v>
      </c>
    </row>
    <row r="251" spans="1:51" s="14" customFormat="1" ht="12">
      <c r="A251" s="14"/>
      <c r="B251" s="235"/>
      <c r="C251" s="236"/>
      <c r="D251" s="226" t="s">
        <v>141</v>
      </c>
      <c r="E251" s="237" t="s">
        <v>19</v>
      </c>
      <c r="F251" s="238" t="s">
        <v>293</v>
      </c>
      <c r="G251" s="236"/>
      <c r="H251" s="239">
        <v>69.02</v>
      </c>
      <c r="I251" s="240"/>
      <c r="J251" s="236"/>
      <c r="K251" s="236"/>
      <c r="L251" s="241"/>
      <c r="M251" s="242"/>
      <c r="N251" s="243"/>
      <c r="O251" s="243"/>
      <c r="P251" s="243"/>
      <c r="Q251" s="243"/>
      <c r="R251" s="243"/>
      <c r="S251" s="243"/>
      <c r="T251" s="24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45" t="s">
        <v>141</v>
      </c>
      <c r="AU251" s="245" t="s">
        <v>81</v>
      </c>
      <c r="AV251" s="14" t="s">
        <v>81</v>
      </c>
      <c r="AW251" s="14" t="s">
        <v>33</v>
      </c>
      <c r="AX251" s="14" t="s">
        <v>71</v>
      </c>
      <c r="AY251" s="245" t="s">
        <v>129</v>
      </c>
    </row>
    <row r="252" spans="1:51" s="15" customFormat="1" ht="12">
      <c r="A252" s="15"/>
      <c r="B252" s="246"/>
      <c r="C252" s="247"/>
      <c r="D252" s="226" t="s">
        <v>141</v>
      </c>
      <c r="E252" s="248" t="s">
        <v>19</v>
      </c>
      <c r="F252" s="249" t="s">
        <v>144</v>
      </c>
      <c r="G252" s="247"/>
      <c r="H252" s="250">
        <v>69.02</v>
      </c>
      <c r="I252" s="251"/>
      <c r="J252" s="247"/>
      <c r="K252" s="247"/>
      <c r="L252" s="252"/>
      <c r="M252" s="253"/>
      <c r="N252" s="254"/>
      <c r="O252" s="254"/>
      <c r="P252" s="254"/>
      <c r="Q252" s="254"/>
      <c r="R252" s="254"/>
      <c r="S252" s="254"/>
      <c r="T252" s="25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56" t="s">
        <v>141</v>
      </c>
      <c r="AU252" s="256" t="s">
        <v>81</v>
      </c>
      <c r="AV252" s="15" t="s">
        <v>137</v>
      </c>
      <c r="AW252" s="15" t="s">
        <v>33</v>
      </c>
      <c r="AX252" s="15" t="s">
        <v>79</v>
      </c>
      <c r="AY252" s="256" t="s">
        <v>129</v>
      </c>
    </row>
    <row r="253" spans="1:65" s="2" customFormat="1" ht="24.15" customHeight="1">
      <c r="A253" s="40"/>
      <c r="B253" s="41"/>
      <c r="C253" s="206" t="s">
        <v>294</v>
      </c>
      <c r="D253" s="206" t="s">
        <v>132</v>
      </c>
      <c r="E253" s="207" t="s">
        <v>295</v>
      </c>
      <c r="F253" s="208" t="s">
        <v>296</v>
      </c>
      <c r="G253" s="209" t="s">
        <v>281</v>
      </c>
      <c r="H253" s="210">
        <v>4.93</v>
      </c>
      <c r="I253" s="211"/>
      <c r="J253" s="212">
        <f>ROUND(I253*H253,2)</f>
        <v>0</v>
      </c>
      <c r="K253" s="208" t="s">
        <v>136</v>
      </c>
      <c r="L253" s="46"/>
      <c r="M253" s="213" t="s">
        <v>19</v>
      </c>
      <c r="N253" s="214" t="s">
        <v>42</v>
      </c>
      <c r="O253" s="86"/>
      <c r="P253" s="215">
        <f>O253*H253</f>
        <v>0</v>
      </c>
      <c r="Q253" s="215">
        <v>0</v>
      </c>
      <c r="R253" s="215">
        <f>Q253*H253</f>
        <v>0</v>
      </c>
      <c r="S253" s="215">
        <v>0</v>
      </c>
      <c r="T253" s="216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17" t="s">
        <v>137</v>
      </c>
      <c r="AT253" s="217" t="s">
        <v>132</v>
      </c>
      <c r="AU253" s="217" t="s">
        <v>81</v>
      </c>
      <c r="AY253" s="19" t="s">
        <v>129</v>
      </c>
      <c r="BE253" s="218">
        <f>IF(N253="základní",J253,0)</f>
        <v>0</v>
      </c>
      <c r="BF253" s="218">
        <f>IF(N253="snížená",J253,0)</f>
        <v>0</v>
      </c>
      <c r="BG253" s="218">
        <f>IF(N253="zákl. přenesená",J253,0)</f>
        <v>0</v>
      </c>
      <c r="BH253" s="218">
        <f>IF(N253="sníž. přenesená",J253,0)</f>
        <v>0</v>
      </c>
      <c r="BI253" s="218">
        <f>IF(N253="nulová",J253,0)</f>
        <v>0</v>
      </c>
      <c r="BJ253" s="19" t="s">
        <v>79</v>
      </c>
      <c r="BK253" s="218">
        <f>ROUND(I253*H253,2)</f>
        <v>0</v>
      </c>
      <c r="BL253" s="19" t="s">
        <v>137</v>
      </c>
      <c r="BM253" s="217" t="s">
        <v>297</v>
      </c>
    </row>
    <row r="254" spans="1:47" s="2" customFormat="1" ht="12">
      <c r="A254" s="40"/>
      <c r="B254" s="41"/>
      <c r="C254" s="42"/>
      <c r="D254" s="219" t="s">
        <v>139</v>
      </c>
      <c r="E254" s="42"/>
      <c r="F254" s="220" t="s">
        <v>298</v>
      </c>
      <c r="G254" s="42"/>
      <c r="H254" s="42"/>
      <c r="I254" s="221"/>
      <c r="J254" s="42"/>
      <c r="K254" s="42"/>
      <c r="L254" s="46"/>
      <c r="M254" s="222"/>
      <c r="N254" s="223"/>
      <c r="O254" s="86"/>
      <c r="P254" s="86"/>
      <c r="Q254" s="86"/>
      <c r="R254" s="86"/>
      <c r="S254" s="86"/>
      <c r="T254" s="87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T254" s="19" t="s">
        <v>139</v>
      </c>
      <c r="AU254" s="19" t="s">
        <v>81</v>
      </c>
    </row>
    <row r="255" spans="1:63" s="12" customFormat="1" ht="22.8" customHeight="1">
      <c r="A255" s="12"/>
      <c r="B255" s="190"/>
      <c r="C255" s="191"/>
      <c r="D255" s="192" t="s">
        <v>70</v>
      </c>
      <c r="E255" s="204" t="s">
        <v>299</v>
      </c>
      <c r="F255" s="204" t="s">
        <v>300</v>
      </c>
      <c r="G255" s="191"/>
      <c r="H255" s="191"/>
      <c r="I255" s="194"/>
      <c r="J255" s="205">
        <f>BK255</f>
        <v>0</v>
      </c>
      <c r="K255" s="191"/>
      <c r="L255" s="196"/>
      <c r="M255" s="197"/>
      <c r="N255" s="198"/>
      <c r="O255" s="198"/>
      <c r="P255" s="199">
        <f>SUM(P256:P257)</f>
        <v>0</v>
      </c>
      <c r="Q255" s="198"/>
      <c r="R255" s="199">
        <f>SUM(R256:R257)</f>
        <v>0</v>
      </c>
      <c r="S255" s="198"/>
      <c r="T255" s="200">
        <f>SUM(T256:T257)</f>
        <v>0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201" t="s">
        <v>79</v>
      </c>
      <c r="AT255" s="202" t="s">
        <v>70</v>
      </c>
      <c r="AU255" s="202" t="s">
        <v>79</v>
      </c>
      <c r="AY255" s="201" t="s">
        <v>129</v>
      </c>
      <c r="BK255" s="203">
        <f>SUM(BK256:BK257)</f>
        <v>0</v>
      </c>
    </row>
    <row r="256" spans="1:65" s="2" customFormat="1" ht="33" customHeight="1">
      <c r="A256" s="40"/>
      <c r="B256" s="41"/>
      <c r="C256" s="206" t="s">
        <v>301</v>
      </c>
      <c r="D256" s="206" t="s">
        <v>132</v>
      </c>
      <c r="E256" s="207" t="s">
        <v>302</v>
      </c>
      <c r="F256" s="208" t="s">
        <v>303</v>
      </c>
      <c r="G256" s="209" t="s">
        <v>281</v>
      </c>
      <c r="H256" s="210">
        <v>3.449</v>
      </c>
      <c r="I256" s="211"/>
      <c r="J256" s="212">
        <f>ROUND(I256*H256,2)</f>
        <v>0</v>
      </c>
      <c r="K256" s="208" t="s">
        <v>136</v>
      </c>
      <c r="L256" s="46"/>
      <c r="M256" s="213" t="s">
        <v>19</v>
      </c>
      <c r="N256" s="214" t="s">
        <v>42</v>
      </c>
      <c r="O256" s="86"/>
      <c r="P256" s="215">
        <f>O256*H256</f>
        <v>0</v>
      </c>
      <c r="Q256" s="215">
        <v>0</v>
      </c>
      <c r="R256" s="215">
        <f>Q256*H256</f>
        <v>0</v>
      </c>
      <c r="S256" s="215">
        <v>0</v>
      </c>
      <c r="T256" s="216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17" t="s">
        <v>137</v>
      </c>
      <c r="AT256" s="217" t="s">
        <v>132</v>
      </c>
      <c r="AU256" s="217" t="s">
        <v>81</v>
      </c>
      <c r="AY256" s="19" t="s">
        <v>129</v>
      </c>
      <c r="BE256" s="218">
        <f>IF(N256="základní",J256,0)</f>
        <v>0</v>
      </c>
      <c r="BF256" s="218">
        <f>IF(N256="snížená",J256,0)</f>
        <v>0</v>
      </c>
      <c r="BG256" s="218">
        <f>IF(N256="zákl. přenesená",J256,0)</f>
        <v>0</v>
      </c>
      <c r="BH256" s="218">
        <f>IF(N256="sníž. přenesená",J256,0)</f>
        <v>0</v>
      </c>
      <c r="BI256" s="218">
        <f>IF(N256="nulová",J256,0)</f>
        <v>0</v>
      </c>
      <c r="BJ256" s="19" t="s">
        <v>79</v>
      </c>
      <c r="BK256" s="218">
        <f>ROUND(I256*H256,2)</f>
        <v>0</v>
      </c>
      <c r="BL256" s="19" t="s">
        <v>137</v>
      </c>
      <c r="BM256" s="217" t="s">
        <v>304</v>
      </c>
    </row>
    <row r="257" spans="1:47" s="2" customFormat="1" ht="12">
      <c r="A257" s="40"/>
      <c r="B257" s="41"/>
      <c r="C257" s="42"/>
      <c r="D257" s="219" t="s">
        <v>139</v>
      </c>
      <c r="E257" s="42"/>
      <c r="F257" s="220" t="s">
        <v>305</v>
      </c>
      <c r="G257" s="42"/>
      <c r="H257" s="42"/>
      <c r="I257" s="221"/>
      <c r="J257" s="42"/>
      <c r="K257" s="42"/>
      <c r="L257" s="46"/>
      <c r="M257" s="222"/>
      <c r="N257" s="223"/>
      <c r="O257" s="86"/>
      <c r="P257" s="86"/>
      <c r="Q257" s="86"/>
      <c r="R257" s="86"/>
      <c r="S257" s="86"/>
      <c r="T257" s="87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T257" s="19" t="s">
        <v>139</v>
      </c>
      <c r="AU257" s="19" t="s">
        <v>81</v>
      </c>
    </row>
    <row r="258" spans="1:63" s="12" customFormat="1" ht="25.9" customHeight="1">
      <c r="A258" s="12"/>
      <c r="B258" s="190"/>
      <c r="C258" s="191"/>
      <c r="D258" s="192" t="s">
        <v>70</v>
      </c>
      <c r="E258" s="193" t="s">
        <v>306</v>
      </c>
      <c r="F258" s="193" t="s">
        <v>307</v>
      </c>
      <c r="G258" s="191"/>
      <c r="H258" s="191"/>
      <c r="I258" s="194"/>
      <c r="J258" s="195">
        <f>BK258</f>
        <v>0</v>
      </c>
      <c r="K258" s="191"/>
      <c r="L258" s="196"/>
      <c r="M258" s="197"/>
      <c r="N258" s="198"/>
      <c r="O258" s="198"/>
      <c r="P258" s="199">
        <f>P259+P319+P399+P405+P491+P510+P598</f>
        <v>0</v>
      </c>
      <c r="Q258" s="198"/>
      <c r="R258" s="199">
        <f>R259+R319+R399+R405+R491+R510+R598</f>
        <v>2.32608384</v>
      </c>
      <c r="S258" s="198"/>
      <c r="T258" s="200">
        <f>T259+T319+T399+T405+T491+T510+T598</f>
        <v>0.84251925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201" t="s">
        <v>81</v>
      </c>
      <c r="AT258" s="202" t="s">
        <v>70</v>
      </c>
      <c r="AU258" s="202" t="s">
        <v>71</v>
      </c>
      <c r="AY258" s="201" t="s">
        <v>129</v>
      </c>
      <c r="BK258" s="203">
        <f>BK259+BK319+BK399+BK405+BK491+BK510+BK598</f>
        <v>0</v>
      </c>
    </row>
    <row r="259" spans="1:63" s="12" customFormat="1" ht="22.8" customHeight="1">
      <c r="A259" s="12"/>
      <c r="B259" s="190"/>
      <c r="C259" s="191"/>
      <c r="D259" s="192" t="s">
        <v>70</v>
      </c>
      <c r="E259" s="204" t="s">
        <v>308</v>
      </c>
      <c r="F259" s="204" t="s">
        <v>309</v>
      </c>
      <c r="G259" s="191"/>
      <c r="H259" s="191"/>
      <c r="I259" s="194"/>
      <c r="J259" s="205">
        <f>BK259</f>
        <v>0</v>
      </c>
      <c r="K259" s="191"/>
      <c r="L259" s="196"/>
      <c r="M259" s="197"/>
      <c r="N259" s="198"/>
      <c r="O259" s="198"/>
      <c r="P259" s="199">
        <f>SUM(P260:P318)</f>
        <v>0</v>
      </c>
      <c r="Q259" s="198"/>
      <c r="R259" s="199">
        <f>SUM(R260:R318)</f>
        <v>0.39119566</v>
      </c>
      <c r="S259" s="198"/>
      <c r="T259" s="200">
        <f>SUM(T260:T318)</f>
        <v>0</v>
      </c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R259" s="201" t="s">
        <v>81</v>
      </c>
      <c r="AT259" s="202" t="s">
        <v>70</v>
      </c>
      <c r="AU259" s="202" t="s">
        <v>79</v>
      </c>
      <c r="AY259" s="201" t="s">
        <v>129</v>
      </c>
      <c r="BK259" s="203">
        <f>SUM(BK260:BK318)</f>
        <v>0</v>
      </c>
    </row>
    <row r="260" spans="1:65" s="2" customFormat="1" ht="24.15" customHeight="1">
      <c r="A260" s="40"/>
      <c r="B260" s="41"/>
      <c r="C260" s="206" t="s">
        <v>310</v>
      </c>
      <c r="D260" s="206" t="s">
        <v>132</v>
      </c>
      <c r="E260" s="207" t="s">
        <v>311</v>
      </c>
      <c r="F260" s="208" t="s">
        <v>312</v>
      </c>
      <c r="G260" s="209" t="s">
        <v>313</v>
      </c>
      <c r="H260" s="210">
        <v>4.4</v>
      </c>
      <c r="I260" s="211"/>
      <c r="J260" s="212">
        <f>ROUND(I260*H260,2)</f>
        <v>0</v>
      </c>
      <c r="K260" s="208" t="s">
        <v>136</v>
      </c>
      <c r="L260" s="46"/>
      <c r="M260" s="213" t="s">
        <v>19</v>
      </c>
      <c r="N260" s="214" t="s">
        <v>42</v>
      </c>
      <c r="O260" s="86"/>
      <c r="P260" s="215">
        <f>O260*H260</f>
        <v>0</v>
      </c>
      <c r="Q260" s="215">
        <v>0.00201</v>
      </c>
      <c r="R260" s="215">
        <f>Q260*H260</f>
        <v>0.008844000000000001</v>
      </c>
      <c r="S260" s="215">
        <v>0</v>
      </c>
      <c r="T260" s="216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17" t="s">
        <v>256</v>
      </c>
      <c r="AT260" s="217" t="s">
        <v>132</v>
      </c>
      <c r="AU260" s="217" t="s">
        <v>81</v>
      </c>
      <c r="AY260" s="19" t="s">
        <v>129</v>
      </c>
      <c r="BE260" s="218">
        <f>IF(N260="základní",J260,0)</f>
        <v>0</v>
      </c>
      <c r="BF260" s="218">
        <f>IF(N260="snížená",J260,0)</f>
        <v>0</v>
      </c>
      <c r="BG260" s="218">
        <f>IF(N260="zákl. přenesená",J260,0)</f>
        <v>0</v>
      </c>
      <c r="BH260" s="218">
        <f>IF(N260="sníž. přenesená",J260,0)</f>
        <v>0</v>
      </c>
      <c r="BI260" s="218">
        <f>IF(N260="nulová",J260,0)</f>
        <v>0</v>
      </c>
      <c r="BJ260" s="19" t="s">
        <v>79</v>
      </c>
      <c r="BK260" s="218">
        <f>ROUND(I260*H260,2)</f>
        <v>0</v>
      </c>
      <c r="BL260" s="19" t="s">
        <v>256</v>
      </c>
      <c r="BM260" s="217" t="s">
        <v>314</v>
      </c>
    </row>
    <row r="261" spans="1:47" s="2" customFormat="1" ht="12">
      <c r="A261" s="40"/>
      <c r="B261" s="41"/>
      <c r="C261" s="42"/>
      <c r="D261" s="219" t="s">
        <v>139</v>
      </c>
      <c r="E261" s="42"/>
      <c r="F261" s="220" t="s">
        <v>315</v>
      </c>
      <c r="G261" s="42"/>
      <c r="H261" s="42"/>
      <c r="I261" s="221"/>
      <c r="J261" s="42"/>
      <c r="K261" s="42"/>
      <c r="L261" s="46"/>
      <c r="M261" s="222"/>
      <c r="N261" s="223"/>
      <c r="O261" s="86"/>
      <c r="P261" s="86"/>
      <c r="Q261" s="86"/>
      <c r="R261" s="86"/>
      <c r="S261" s="86"/>
      <c r="T261" s="87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T261" s="19" t="s">
        <v>139</v>
      </c>
      <c r="AU261" s="19" t="s">
        <v>81</v>
      </c>
    </row>
    <row r="262" spans="1:51" s="13" customFormat="1" ht="12">
      <c r="A262" s="13"/>
      <c r="B262" s="224"/>
      <c r="C262" s="225"/>
      <c r="D262" s="226" t="s">
        <v>141</v>
      </c>
      <c r="E262" s="227" t="s">
        <v>19</v>
      </c>
      <c r="F262" s="228" t="s">
        <v>316</v>
      </c>
      <c r="G262" s="225"/>
      <c r="H262" s="227" t="s">
        <v>19</v>
      </c>
      <c r="I262" s="229"/>
      <c r="J262" s="225"/>
      <c r="K262" s="225"/>
      <c r="L262" s="230"/>
      <c r="M262" s="231"/>
      <c r="N262" s="232"/>
      <c r="O262" s="232"/>
      <c r="P262" s="232"/>
      <c r="Q262" s="232"/>
      <c r="R262" s="232"/>
      <c r="S262" s="232"/>
      <c r="T262" s="23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4" t="s">
        <v>141</v>
      </c>
      <c r="AU262" s="234" t="s">
        <v>81</v>
      </c>
      <c r="AV262" s="13" t="s">
        <v>79</v>
      </c>
      <c r="AW262" s="13" t="s">
        <v>33</v>
      </c>
      <c r="AX262" s="13" t="s">
        <v>71</v>
      </c>
      <c r="AY262" s="234" t="s">
        <v>129</v>
      </c>
    </row>
    <row r="263" spans="1:51" s="14" customFormat="1" ht="12">
      <c r="A263" s="14"/>
      <c r="B263" s="235"/>
      <c r="C263" s="236"/>
      <c r="D263" s="226" t="s">
        <v>141</v>
      </c>
      <c r="E263" s="237" t="s">
        <v>19</v>
      </c>
      <c r="F263" s="238" t="s">
        <v>317</v>
      </c>
      <c r="G263" s="236"/>
      <c r="H263" s="239">
        <v>4.4</v>
      </c>
      <c r="I263" s="240"/>
      <c r="J263" s="236"/>
      <c r="K263" s="236"/>
      <c r="L263" s="241"/>
      <c r="M263" s="242"/>
      <c r="N263" s="243"/>
      <c r="O263" s="243"/>
      <c r="P263" s="243"/>
      <c r="Q263" s="243"/>
      <c r="R263" s="243"/>
      <c r="S263" s="243"/>
      <c r="T263" s="24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45" t="s">
        <v>141</v>
      </c>
      <c r="AU263" s="245" t="s">
        <v>81</v>
      </c>
      <c r="AV263" s="14" t="s">
        <v>81</v>
      </c>
      <c r="AW263" s="14" t="s">
        <v>33</v>
      </c>
      <c r="AX263" s="14" t="s">
        <v>71</v>
      </c>
      <c r="AY263" s="245" t="s">
        <v>129</v>
      </c>
    </row>
    <row r="264" spans="1:51" s="15" customFormat="1" ht="12">
      <c r="A264" s="15"/>
      <c r="B264" s="246"/>
      <c r="C264" s="247"/>
      <c r="D264" s="226" t="s">
        <v>141</v>
      </c>
      <c r="E264" s="248" t="s">
        <v>19</v>
      </c>
      <c r="F264" s="249" t="s">
        <v>144</v>
      </c>
      <c r="G264" s="247"/>
      <c r="H264" s="250">
        <v>4.4</v>
      </c>
      <c r="I264" s="251"/>
      <c r="J264" s="247"/>
      <c r="K264" s="247"/>
      <c r="L264" s="252"/>
      <c r="M264" s="253"/>
      <c r="N264" s="254"/>
      <c r="O264" s="254"/>
      <c r="P264" s="254"/>
      <c r="Q264" s="254"/>
      <c r="R264" s="254"/>
      <c r="S264" s="254"/>
      <c r="T264" s="25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56" t="s">
        <v>141</v>
      </c>
      <c r="AU264" s="256" t="s">
        <v>81</v>
      </c>
      <c r="AV264" s="15" t="s">
        <v>137</v>
      </c>
      <c r="AW264" s="15" t="s">
        <v>33</v>
      </c>
      <c r="AX264" s="15" t="s">
        <v>79</v>
      </c>
      <c r="AY264" s="256" t="s">
        <v>129</v>
      </c>
    </row>
    <row r="265" spans="1:65" s="2" customFormat="1" ht="16.5" customHeight="1">
      <c r="A265" s="40"/>
      <c r="B265" s="41"/>
      <c r="C265" s="257" t="s">
        <v>318</v>
      </c>
      <c r="D265" s="257" t="s">
        <v>319</v>
      </c>
      <c r="E265" s="258" t="s">
        <v>320</v>
      </c>
      <c r="F265" s="259" t="s">
        <v>321</v>
      </c>
      <c r="G265" s="260" t="s">
        <v>313</v>
      </c>
      <c r="H265" s="261">
        <v>4.4</v>
      </c>
      <c r="I265" s="262"/>
      <c r="J265" s="263">
        <f>ROUND(I265*H265,2)</f>
        <v>0</v>
      </c>
      <c r="K265" s="259" t="s">
        <v>136</v>
      </c>
      <c r="L265" s="264"/>
      <c r="M265" s="265" t="s">
        <v>19</v>
      </c>
      <c r="N265" s="266" t="s">
        <v>42</v>
      </c>
      <c r="O265" s="86"/>
      <c r="P265" s="215">
        <f>O265*H265</f>
        <v>0</v>
      </c>
      <c r="Q265" s="215">
        <v>0.0105</v>
      </c>
      <c r="R265" s="215">
        <f>Q265*H265</f>
        <v>0.046200000000000005</v>
      </c>
      <c r="S265" s="215">
        <v>0</v>
      </c>
      <c r="T265" s="216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17" t="s">
        <v>322</v>
      </c>
      <c r="AT265" s="217" t="s">
        <v>319</v>
      </c>
      <c r="AU265" s="217" t="s">
        <v>81</v>
      </c>
      <c r="AY265" s="19" t="s">
        <v>129</v>
      </c>
      <c r="BE265" s="218">
        <f>IF(N265="základní",J265,0)</f>
        <v>0</v>
      </c>
      <c r="BF265" s="218">
        <f>IF(N265="snížená",J265,0)</f>
        <v>0</v>
      </c>
      <c r="BG265" s="218">
        <f>IF(N265="zákl. přenesená",J265,0)</f>
        <v>0</v>
      </c>
      <c r="BH265" s="218">
        <f>IF(N265="sníž. přenesená",J265,0)</f>
        <v>0</v>
      </c>
      <c r="BI265" s="218">
        <f>IF(N265="nulová",J265,0)</f>
        <v>0</v>
      </c>
      <c r="BJ265" s="19" t="s">
        <v>79</v>
      </c>
      <c r="BK265" s="218">
        <f>ROUND(I265*H265,2)</f>
        <v>0</v>
      </c>
      <c r="BL265" s="19" t="s">
        <v>256</v>
      </c>
      <c r="BM265" s="217" t="s">
        <v>323</v>
      </c>
    </row>
    <row r="266" spans="1:51" s="13" customFormat="1" ht="12">
      <c r="A266" s="13"/>
      <c r="B266" s="224"/>
      <c r="C266" s="225"/>
      <c r="D266" s="226" t="s">
        <v>141</v>
      </c>
      <c r="E266" s="227" t="s">
        <v>19</v>
      </c>
      <c r="F266" s="228" t="s">
        <v>316</v>
      </c>
      <c r="G266" s="225"/>
      <c r="H266" s="227" t="s">
        <v>19</v>
      </c>
      <c r="I266" s="229"/>
      <c r="J266" s="225"/>
      <c r="K266" s="225"/>
      <c r="L266" s="230"/>
      <c r="M266" s="231"/>
      <c r="N266" s="232"/>
      <c r="O266" s="232"/>
      <c r="P266" s="232"/>
      <c r="Q266" s="232"/>
      <c r="R266" s="232"/>
      <c r="S266" s="232"/>
      <c r="T266" s="23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4" t="s">
        <v>141</v>
      </c>
      <c r="AU266" s="234" t="s">
        <v>81</v>
      </c>
      <c r="AV266" s="13" t="s">
        <v>79</v>
      </c>
      <c r="AW266" s="13" t="s">
        <v>33</v>
      </c>
      <c r="AX266" s="13" t="s">
        <v>71</v>
      </c>
      <c r="AY266" s="234" t="s">
        <v>129</v>
      </c>
    </row>
    <row r="267" spans="1:51" s="14" customFormat="1" ht="12">
      <c r="A267" s="14"/>
      <c r="B267" s="235"/>
      <c r="C267" s="236"/>
      <c r="D267" s="226" t="s">
        <v>141</v>
      </c>
      <c r="E267" s="237" t="s">
        <v>19</v>
      </c>
      <c r="F267" s="238" t="s">
        <v>317</v>
      </c>
      <c r="G267" s="236"/>
      <c r="H267" s="239">
        <v>4.4</v>
      </c>
      <c r="I267" s="240"/>
      <c r="J267" s="236"/>
      <c r="K267" s="236"/>
      <c r="L267" s="241"/>
      <c r="M267" s="242"/>
      <c r="N267" s="243"/>
      <c r="O267" s="243"/>
      <c r="P267" s="243"/>
      <c r="Q267" s="243"/>
      <c r="R267" s="243"/>
      <c r="S267" s="243"/>
      <c r="T267" s="24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45" t="s">
        <v>141</v>
      </c>
      <c r="AU267" s="245" t="s">
        <v>81</v>
      </c>
      <c r="AV267" s="14" t="s">
        <v>81</v>
      </c>
      <c r="AW267" s="14" t="s">
        <v>33</v>
      </c>
      <c r="AX267" s="14" t="s">
        <v>71</v>
      </c>
      <c r="AY267" s="245" t="s">
        <v>129</v>
      </c>
    </row>
    <row r="268" spans="1:51" s="15" customFormat="1" ht="12">
      <c r="A268" s="15"/>
      <c r="B268" s="246"/>
      <c r="C268" s="247"/>
      <c r="D268" s="226" t="s">
        <v>141</v>
      </c>
      <c r="E268" s="248" t="s">
        <v>19</v>
      </c>
      <c r="F268" s="249" t="s">
        <v>144</v>
      </c>
      <c r="G268" s="247"/>
      <c r="H268" s="250">
        <v>4.4</v>
      </c>
      <c r="I268" s="251"/>
      <c r="J268" s="247"/>
      <c r="K268" s="247"/>
      <c r="L268" s="252"/>
      <c r="M268" s="253"/>
      <c r="N268" s="254"/>
      <c r="O268" s="254"/>
      <c r="P268" s="254"/>
      <c r="Q268" s="254"/>
      <c r="R268" s="254"/>
      <c r="S268" s="254"/>
      <c r="T268" s="25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56" t="s">
        <v>141</v>
      </c>
      <c r="AU268" s="256" t="s">
        <v>81</v>
      </c>
      <c r="AV268" s="15" t="s">
        <v>137</v>
      </c>
      <c r="AW268" s="15" t="s">
        <v>33</v>
      </c>
      <c r="AX268" s="15" t="s">
        <v>79</v>
      </c>
      <c r="AY268" s="256" t="s">
        <v>129</v>
      </c>
    </row>
    <row r="269" spans="1:65" s="2" customFormat="1" ht="24.15" customHeight="1">
      <c r="A269" s="40"/>
      <c r="B269" s="41"/>
      <c r="C269" s="206" t="s">
        <v>324</v>
      </c>
      <c r="D269" s="206" t="s">
        <v>132</v>
      </c>
      <c r="E269" s="207" t="s">
        <v>325</v>
      </c>
      <c r="F269" s="208" t="s">
        <v>326</v>
      </c>
      <c r="G269" s="209" t="s">
        <v>135</v>
      </c>
      <c r="H269" s="210">
        <v>18.154</v>
      </c>
      <c r="I269" s="211"/>
      <c r="J269" s="212">
        <f>ROUND(I269*H269,2)</f>
        <v>0</v>
      </c>
      <c r="K269" s="208" t="s">
        <v>136</v>
      </c>
      <c r="L269" s="46"/>
      <c r="M269" s="213" t="s">
        <v>19</v>
      </c>
      <c r="N269" s="214" t="s">
        <v>42</v>
      </c>
      <c r="O269" s="86"/>
      <c r="P269" s="215">
        <f>O269*H269</f>
        <v>0</v>
      </c>
      <c r="Q269" s="215">
        <v>0.01259</v>
      </c>
      <c r="R269" s="215">
        <f>Q269*H269</f>
        <v>0.22855886</v>
      </c>
      <c r="S269" s="215">
        <v>0</v>
      </c>
      <c r="T269" s="216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17" t="s">
        <v>256</v>
      </c>
      <c r="AT269" s="217" t="s">
        <v>132</v>
      </c>
      <c r="AU269" s="217" t="s">
        <v>81</v>
      </c>
      <c r="AY269" s="19" t="s">
        <v>129</v>
      </c>
      <c r="BE269" s="218">
        <f>IF(N269="základní",J269,0)</f>
        <v>0</v>
      </c>
      <c r="BF269" s="218">
        <f>IF(N269="snížená",J269,0)</f>
        <v>0</v>
      </c>
      <c r="BG269" s="218">
        <f>IF(N269="zákl. přenesená",J269,0)</f>
        <v>0</v>
      </c>
      <c r="BH269" s="218">
        <f>IF(N269="sníž. přenesená",J269,0)</f>
        <v>0</v>
      </c>
      <c r="BI269" s="218">
        <f>IF(N269="nulová",J269,0)</f>
        <v>0</v>
      </c>
      <c r="BJ269" s="19" t="s">
        <v>79</v>
      </c>
      <c r="BK269" s="218">
        <f>ROUND(I269*H269,2)</f>
        <v>0</v>
      </c>
      <c r="BL269" s="19" t="s">
        <v>256</v>
      </c>
      <c r="BM269" s="217" t="s">
        <v>327</v>
      </c>
    </row>
    <row r="270" spans="1:47" s="2" customFormat="1" ht="12">
      <c r="A270" s="40"/>
      <c r="B270" s="41"/>
      <c r="C270" s="42"/>
      <c r="D270" s="219" t="s">
        <v>139</v>
      </c>
      <c r="E270" s="42"/>
      <c r="F270" s="220" t="s">
        <v>328</v>
      </c>
      <c r="G270" s="42"/>
      <c r="H270" s="42"/>
      <c r="I270" s="221"/>
      <c r="J270" s="42"/>
      <c r="K270" s="42"/>
      <c r="L270" s="46"/>
      <c r="M270" s="222"/>
      <c r="N270" s="223"/>
      <c r="O270" s="86"/>
      <c r="P270" s="86"/>
      <c r="Q270" s="86"/>
      <c r="R270" s="86"/>
      <c r="S270" s="86"/>
      <c r="T270" s="87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T270" s="19" t="s">
        <v>139</v>
      </c>
      <c r="AU270" s="19" t="s">
        <v>81</v>
      </c>
    </row>
    <row r="271" spans="1:51" s="13" customFormat="1" ht="12">
      <c r="A271" s="13"/>
      <c r="B271" s="224"/>
      <c r="C271" s="225"/>
      <c r="D271" s="226" t="s">
        <v>141</v>
      </c>
      <c r="E271" s="227" t="s">
        <v>19</v>
      </c>
      <c r="F271" s="228" t="s">
        <v>329</v>
      </c>
      <c r="G271" s="225"/>
      <c r="H271" s="227" t="s">
        <v>19</v>
      </c>
      <c r="I271" s="229"/>
      <c r="J271" s="225"/>
      <c r="K271" s="225"/>
      <c r="L271" s="230"/>
      <c r="M271" s="231"/>
      <c r="N271" s="232"/>
      <c r="O271" s="232"/>
      <c r="P271" s="232"/>
      <c r="Q271" s="232"/>
      <c r="R271" s="232"/>
      <c r="S271" s="232"/>
      <c r="T271" s="23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4" t="s">
        <v>141</v>
      </c>
      <c r="AU271" s="234" t="s">
        <v>81</v>
      </c>
      <c r="AV271" s="13" t="s">
        <v>79</v>
      </c>
      <c r="AW271" s="13" t="s">
        <v>33</v>
      </c>
      <c r="AX271" s="13" t="s">
        <v>71</v>
      </c>
      <c r="AY271" s="234" t="s">
        <v>129</v>
      </c>
    </row>
    <row r="272" spans="1:51" s="14" customFormat="1" ht="12">
      <c r="A272" s="14"/>
      <c r="B272" s="235"/>
      <c r="C272" s="236"/>
      <c r="D272" s="226" t="s">
        <v>141</v>
      </c>
      <c r="E272" s="237" t="s">
        <v>19</v>
      </c>
      <c r="F272" s="238" t="s">
        <v>330</v>
      </c>
      <c r="G272" s="236"/>
      <c r="H272" s="239">
        <v>9.712</v>
      </c>
      <c r="I272" s="240"/>
      <c r="J272" s="236"/>
      <c r="K272" s="236"/>
      <c r="L272" s="241"/>
      <c r="M272" s="242"/>
      <c r="N272" s="243"/>
      <c r="O272" s="243"/>
      <c r="P272" s="243"/>
      <c r="Q272" s="243"/>
      <c r="R272" s="243"/>
      <c r="S272" s="243"/>
      <c r="T272" s="24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45" t="s">
        <v>141</v>
      </c>
      <c r="AU272" s="245" t="s">
        <v>81</v>
      </c>
      <c r="AV272" s="14" t="s">
        <v>81</v>
      </c>
      <c r="AW272" s="14" t="s">
        <v>33</v>
      </c>
      <c r="AX272" s="14" t="s">
        <v>71</v>
      </c>
      <c r="AY272" s="245" t="s">
        <v>129</v>
      </c>
    </row>
    <row r="273" spans="1:51" s="14" customFormat="1" ht="12">
      <c r="A273" s="14"/>
      <c r="B273" s="235"/>
      <c r="C273" s="236"/>
      <c r="D273" s="226" t="s">
        <v>141</v>
      </c>
      <c r="E273" s="237" t="s">
        <v>19</v>
      </c>
      <c r="F273" s="238" t="s">
        <v>331</v>
      </c>
      <c r="G273" s="236"/>
      <c r="H273" s="239">
        <v>0.5</v>
      </c>
      <c r="I273" s="240"/>
      <c r="J273" s="236"/>
      <c r="K273" s="236"/>
      <c r="L273" s="241"/>
      <c r="M273" s="242"/>
      <c r="N273" s="243"/>
      <c r="O273" s="243"/>
      <c r="P273" s="243"/>
      <c r="Q273" s="243"/>
      <c r="R273" s="243"/>
      <c r="S273" s="243"/>
      <c r="T273" s="24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45" t="s">
        <v>141</v>
      </c>
      <c r="AU273" s="245" t="s">
        <v>81</v>
      </c>
      <c r="AV273" s="14" t="s">
        <v>81</v>
      </c>
      <c r="AW273" s="14" t="s">
        <v>33</v>
      </c>
      <c r="AX273" s="14" t="s">
        <v>71</v>
      </c>
      <c r="AY273" s="245" t="s">
        <v>129</v>
      </c>
    </row>
    <row r="274" spans="1:51" s="14" customFormat="1" ht="12">
      <c r="A274" s="14"/>
      <c r="B274" s="235"/>
      <c r="C274" s="236"/>
      <c r="D274" s="226" t="s">
        <v>141</v>
      </c>
      <c r="E274" s="237" t="s">
        <v>19</v>
      </c>
      <c r="F274" s="238" t="s">
        <v>332</v>
      </c>
      <c r="G274" s="236"/>
      <c r="H274" s="239">
        <v>7.762</v>
      </c>
      <c r="I274" s="240"/>
      <c r="J274" s="236"/>
      <c r="K274" s="236"/>
      <c r="L274" s="241"/>
      <c r="M274" s="242"/>
      <c r="N274" s="243"/>
      <c r="O274" s="243"/>
      <c r="P274" s="243"/>
      <c r="Q274" s="243"/>
      <c r="R274" s="243"/>
      <c r="S274" s="243"/>
      <c r="T274" s="24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45" t="s">
        <v>141</v>
      </c>
      <c r="AU274" s="245" t="s">
        <v>81</v>
      </c>
      <c r="AV274" s="14" t="s">
        <v>81</v>
      </c>
      <c r="AW274" s="14" t="s">
        <v>33</v>
      </c>
      <c r="AX274" s="14" t="s">
        <v>71</v>
      </c>
      <c r="AY274" s="245" t="s">
        <v>129</v>
      </c>
    </row>
    <row r="275" spans="1:51" s="14" customFormat="1" ht="12">
      <c r="A275" s="14"/>
      <c r="B275" s="235"/>
      <c r="C275" s="236"/>
      <c r="D275" s="226" t="s">
        <v>141</v>
      </c>
      <c r="E275" s="237" t="s">
        <v>19</v>
      </c>
      <c r="F275" s="238" t="s">
        <v>333</v>
      </c>
      <c r="G275" s="236"/>
      <c r="H275" s="239">
        <v>0.18</v>
      </c>
      <c r="I275" s="240"/>
      <c r="J275" s="236"/>
      <c r="K275" s="236"/>
      <c r="L275" s="241"/>
      <c r="M275" s="242"/>
      <c r="N275" s="243"/>
      <c r="O275" s="243"/>
      <c r="P275" s="243"/>
      <c r="Q275" s="243"/>
      <c r="R275" s="243"/>
      <c r="S275" s="243"/>
      <c r="T275" s="24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45" t="s">
        <v>141</v>
      </c>
      <c r="AU275" s="245" t="s">
        <v>81</v>
      </c>
      <c r="AV275" s="14" t="s">
        <v>81</v>
      </c>
      <c r="AW275" s="14" t="s">
        <v>33</v>
      </c>
      <c r="AX275" s="14" t="s">
        <v>71</v>
      </c>
      <c r="AY275" s="245" t="s">
        <v>129</v>
      </c>
    </row>
    <row r="276" spans="1:51" s="15" customFormat="1" ht="12">
      <c r="A276" s="15"/>
      <c r="B276" s="246"/>
      <c r="C276" s="247"/>
      <c r="D276" s="226" t="s">
        <v>141</v>
      </c>
      <c r="E276" s="248" t="s">
        <v>19</v>
      </c>
      <c r="F276" s="249" t="s">
        <v>144</v>
      </c>
      <c r="G276" s="247"/>
      <c r="H276" s="250">
        <v>18.154</v>
      </c>
      <c r="I276" s="251"/>
      <c r="J276" s="247"/>
      <c r="K276" s="247"/>
      <c r="L276" s="252"/>
      <c r="M276" s="253"/>
      <c r="N276" s="254"/>
      <c r="O276" s="254"/>
      <c r="P276" s="254"/>
      <c r="Q276" s="254"/>
      <c r="R276" s="254"/>
      <c r="S276" s="254"/>
      <c r="T276" s="25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T276" s="256" t="s">
        <v>141</v>
      </c>
      <c r="AU276" s="256" t="s">
        <v>81</v>
      </c>
      <c r="AV276" s="15" t="s">
        <v>137</v>
      </c>
      <c r="AW276" s="15" t="s">
        <v>33</v>
      </c>
      <c r="AX276" s="15" t="s">
        <v>79</v>
      </c>
      <c r="AY276" s="256" t="s">
        <v>129</v>
      </c>
    </row>
    <row r="277" spans="1:65" s="2" customFormat="1" ht="24.15" customHeight="1">
      <c r="A277" s="40"/>
      <c r="B277" s="41"/>
      <c r="C277" s="206" t="s">
        <v>334</v>
      </c>
      <c r="D277" s="206" t="s">
        <v>132</v>
      </c>
      <c r="E277" s="207" t="s">
        <v>335</v>
      </c>
      <c r="F277" s="208" t="s">
        <v>336</v>
      </c>
      <c r="G277" s="209" t="s">
        <v>135</v>
      </c>
      <c r="H277" s="210">
        <v>4.56</v>
      </c>
      <c r="I277" s="211"/>
      <c r="J277" s="212">
        <f>ROUND(I277*H277,2)</f>
        <v>0</v>
      </c>
      <c r="K277" s="208" t="s">
        <v>136</v>
      </c>
      <c r="L277" s="46"/>
      <c r="M277" s="213" t="s">
        <v>19</v>
      </c>
      <c r="N277" s="214" t="s">
        <v>42</v>
      </c>
      <c r="O277" s="86"/>
      <c r="P277" s="215">
        <f>O277*H277</f>
        <v>0</v>
      </c>
      <c r="Q277" s="215">
        <v>0.0118</v>
      </c>
      <c r="R277" s="215">
        <f>Q277*H277</f>
        <v>0.053807999999999995</v>
      </c>
      <c r="S277" s="215">
        <v>0</v>
      </c>
      <c r="T277" s="216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17" t="s">
        <v>256</v>
      </c>
      <c r="AT277" s="217" t="s">
        <v>132</v>
      </c>
      <c r="AU277" s="217" t="s">
        <v>81</v>
      </c>
      <c r="AY277" s="19" t="s">
        <v>129</v>
      </c>
      <c r="BE277" s="218">
        <f>IF(N277="základní",J277,0)</f>
        <v>0</v>
      </c>
      <c r="BF277" s="218">
        <f>IF(N277="snížená",J277,0)</f>
        <v>0</v>
      </c>
      <c r="BG277" s="218">
        <f>IF(N277="zákl. přenesená",J277,0)</f>
        <v>0</v>
      </c>
      <c r="BH277" s="218">
        <f>IF(N277="sníž. přenesená",J277,0)</f>
        <v>0</v>
      </c>
      <c r="BI277" s="218">
        <f>IF(N277="nulová",J277,0)</f>
        <v>0</v>
      </c>
      <c r="BJ277" s="19" t="s">
        <v>79</v>
      </c>
      <c r="BK277" s="218">
        <f>ROUND(I277*H277,2)</f>
        <v>0</v>
      </c>
      <c r="BL277" s="19" t="s">
        <v>256</v>
      </c>
      <c r="BM277" s="217" t="s">
        <v>337</v>
      </c>
    </row>
    <row r="278" spans="1:47" s="2" customFormat="1" ht="12">
      <c r="A278" s="40"/>
      <c r="B278" s="41"/>
      <c r="C278" s="42"/>
      <c r="D278" s="219" t="s">
        <v>139</v>
      </c>
      <c r="E278" s="42"/>
      <c r="F278" s="220" t="s">
        <v>338</v>
      </c>
      <c r="G278" s="42"/>
      <c r="H278" s="42"/>
      <c r="I278" s="221"/>
      <c r="J278" s="42"/>
      <c r="K278" s="42"/>
      <c r="L278" s="46"/>
      <c r="M278" s="222"/>
      <c r="N278" s="223"/>
      <c r="O278" s="86"/>
      <c r="P278" s="86"/>
      <c r="Q278" s="86"/>
      <c r="R278" s="86"/>
      <c r="S278" s="86"/>
      <c r="T278" s="87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T278" s="19" t="s">
        <v>139</v>
      </c>
      <c r="AU278" s="19" t="s">
        <v>81</v>
      </c>
    </row>
    <row r="279" spans="1:51" s="13" customFormat="1" ht="12">
      <c r="A279" s="13"/>
      <c r="B279" s="224"/>
      <c r="C279" s="225"/>
      <c r="D279" s="226" t="s">
        <v>141</v>
      </c>
      <c r="E279" s="227" t="s">
        <v>19</v>
      </c>
      <c r="F279" s="228" t="s">
        <v>329</v>
      </c>
      <c r="G279" s="225"/>
      <c r="H279" s="227" t="s">
        <v>19</v>
      </c>
      <c r="I279" s="229"/>
      <c r="J279" s="225"/>
      <c r="K279" s="225"/>
      <c r="L279" s="230"/>
      <c r="M279" s="231"/>
      <c r="N279" s="232"/>
      <c r="O279" s="232"/>
      <c r="P279" s="232"/>
      <c r="Q279" s="232"/>
      <c r="R279" s="232"/>
      <c r="S279" s="232"/>
      <c r="T279" s="23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4" t="s">
        <v>141</v>
      </c>
      <c r="AU279" s="234" t="s">
        <v>81</v>
      </c>
      <c r="AV279" s="13" t="s">
        <v>79</v>
      </c>
      <c r="AW279" s="13" t="s">
        <v>33</v>
      </c>
      <c r="AX279" s="13" t="s">
        <v>71</v>
      </c>
      <c r="AY279" s="234" t="s">
        <v>129</v>
      </c>
    </row>
    <row r="280" spans="1:51" s="14" customFormat="1" ht="12">
      <c r="A280" s="14"/>
      <c r="B280" s="235"/>
      <c r="C280" s="236"/>
      <c r="D280" s="226" t="s">
        <v>141</v>
      </c>
      <c r="E280" s="237" t="s">
        <v>19</v>
      </c>
      <c r="F280" s="238" t="s">
        <v>339</v>
      </c>
      <c r="G280" s="236"/>
      <c r="H280" s="239">
        <v>2.4</v>
      </c>
      <c r="I280" s="240"/>
      <c r="J280" s="236"/>
      <c r="K280" s="236"/>
      <c r="L280" s="241"/>
      <c r="M280" s="242"/>
      <c r="N280" s="243"/>
      <c r="O280" s="243"/>
      <c r="P280" s="243"/>
      <c r="Q280" s="243"/>
      <c r="R280" s="243"/>
      <c r="S280" s="243"/>
      <c r="T280" s="24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45" t="s">
        <v>141</v>
      </c>
      <c r="AU280" s="245" t="s">
        <v>81</v>
      </c>
      <c r="AV280" s="14" t="s">
        <v>81</v>
      </c>
      <c r="AW280" s="14" t="s">
        <v>33</v>
      </c>
      <c r="AX280" s="14" t="s">
        <v>71</v>
      </c>
      <c r="AY280" s="245" t="s">
        <v>129</v>
      </c>
    </row>
    <row r="281" spans="1:51" s="14" customFormat="1" ht="12">
      <c r="A281" s="14"/>
      <c r="B281" s="235"/>
      <c r="C281" s="236"/>
      <c r="D281" s="226" t="s">
        <v>141</v>
      </c>
      <c r="E281" s="237" t="s">
        <v>19</v>
      </c>
      <c r="F281" s="238" t="s">
        <v>340</v>
      </c>
      <c r="G281" s="236"/>
      <c r="H281" s="239">
        <v>2.16</v>
      </c>
      <c r="I281" s="240"/>
      <c r="J281" s="236"/>
      <c r="K281" s="236"/>
      <c r="L281" s="241"/>
      <c r="M281" s="242"/>
      <c r="N281" s="243"/>
      <c r="O281" s="243"/>
      <c r="P281" s="243"/>
      <c r="Q281" s="243"/>
      <c r="R281" s="243"/>
      <c r="S281" s="243"/>
      <c r="T281" s="24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45" t="s">
        <v>141</v>
      </c>
      <c r="AU281" s="245" t="s">
        <v>81</v>
      </c>
      <c r="AV281" s="14" t="s">
        <v>81</v>
      </c>
      <c r="AW281" s="14" t="s">
        <v>33</v>
      </c>
      <c r="AX281" s="14" t="s">
        <v>71</v>
      </c>
      <c r="AY281" s="245" t="s">
        <v>129</v>
      </c>
    </row>
    <row r="282" spans="1:51" s="15" customFormat="1" ht="12">
      <c r="A282" s="15"/>
      <c r="B282" s="246"/>
      <c r="C282" s="247"/>
      <c r="D282" s="226" t="s">
        <v>141</v>
      </c>
      <c r="E282" s="248" t="s">
        <v>19</v>
      </c>
      <c r="F282" s="249" t="s">
        <v>144</v>
      </c>
      <c r="G282" s="247"/>
      <c r="H282" s="250">
        <v>4.5600000000000005</v>
      </c>
      <c r="I282" s="251"/>
      <c r="J282" s="247"/>
      <c r="K282" s="247"/>
      <c r="L282" s="252"/>
      <c r="M282" s="253"/>
      <c r="N282" s="254"/>
      <c r="O282" s="254"/>
      <c r="P282" s="254"/>
      <c r="Q282" s="254"/>
      <c r="R282" s="254"/>
      <c r="S282" s="254"/>
      <c r="T282" s="25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T282" s="256" t="s">
        <v>141</v>
      </c>
      <c r="AU282" s="256" t="s">
        <v>81</v>
      </c>
      <c r="AV282" s="15" t="s">
        <v>137</v>
      </c>
      <c r="AW282" s="15" t="s">
        <v>33</v>
      </c>
      <c r="AX282" s="15" t="s">
        <v>79</v>
      </c>
      <c r="AY282" s="256" t="s">
        <v>129</v>
      </c>
    </row>
    <row r="283" spans="1:65" s="2" customFormat="1" ht="24.15" customHeight="1">
      <c r="A283" s="40"/>
      <c r="B283" s="41"/>
      <c r="C283" s="206" t="s">
        <v>341</v>
      </c>
      <c r="D283" s="206" t="s">
        <v>132</v>
      </c>
      <c r="E283" s="207" t="s">
        <v>342</v>
      </c>
      <c r="F283" s="208" t="s">
        <v>343</v>
      </c>
      <c r="G283" s="209" t="s">
        <v>135</v>
      </c>
      <c r="H283" s="210">
        <v>28.798</v>
      </c>
      <c r="I283" s="211"/>
      <c r="J283" s="212">
        <f>ROUND(I283*H283,2)</f>
        <v>0</v>
      </c>
      <c r="K283" s="208" t="s">
        <v>136</v>
      </c>
      <c r="L283" s="46"/>
      <c r="M283" s="213" t="s">
        <v>19</v>
      </c>
      <c r="N283" s="214" t="s">
        <v>42</v>
      </c>
      <c r="O283" s="86"/>
      <c r="P283" s="215">
        <f>O283*H283</f>
        <v>0</v>
      </c>
      <c r="Q283" s="215">
        <v>0.0001</v>
      </c>
      <c r="R283" s="215">
        <f>Q283*H283</f>
        <v>0.0028798</v>
      </c>
      <c r="S283" s="215">
        <v>0</v>
      </c>
      <c r="T283" s="216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17" t="s">
        <v>256</v>
      </c>
      <c r="AT283" s="217" t="s">
        <v>132</v>
      </c>
      <c r="AU283" s="217" t="s">
        <v>81</v>
      </c>
      <c r="AY283" s="19" t="s">
        <v>129</v>
      </c>
      <c r="BE283" s="218">
        <f>IF(N283="základní",J283,0)</f>
        <v>0</v>
      </c>
      <c r="BF283" s="218">
        <f>IF(N283="snížená",J283,0)</f>
        <v>0</v>
      </c>
      <c r="BG283" s="218">
        <f>IF(N283="zákl. přenesená",J283,0)</f>
        <v>0</v>
      </c>
      <c r="BH283" s="218">
        <f>IF(N283="sníž. přenesená",J283,0)</f>
        <v>0</v>
      </c>
      <c r="BI283" s="218">
        <f>IF(N283="nulová",J283,0)</f>
        <v>0</v>
      </c>
      <c r="BJ283" s="19" t="s">
        <v>79</v>
      </c>
      <c r="BK283" s="218">
        <f>ROUND(I283*H283,2)</f>
        <v>0</v>
      </c>
      <c r="BL283" s="19" t="s">
        <v>256</v>
      </c>
      <c r="BM283" s="217" t="s">
        <v>344</v>
      </c>
    </row>
    <row r="284" spans="1:47" s="2" customFormat="1" ht="12">
      <c r="A284" s="40"/>
      <c r="B284" s="41"/>
      <c r="C284" s="42"/>
      <c r="D284" s="219" t="s">
        <v>139</v>
      </c>
      <c r="E284" s="42"/>
      <c r="F284" s="220" t="s">
        <v>345</v>
      </c>
      <c r="G284" s="42"/>
      <c r="H284" s="42"/>
      <c r="I284" s="221"/>
      <c r="J284" s="42"/>
      <c r="K284" s="42"/>
      <c r="L284" s="46"/>
      <c r="M284" s="222"/>
      <c r="N284" s="223"/>
      <c r="O284" s="86"/>
      <c r="P284" s="86"/>
      <c r="Q284" s="86"/>
      <c r="R284" s="86"/>
      <c r="S284" s="86"/>
      <c r="T284" s="87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T284" s="19" t="s">
        <v>139</v>
      </c>
      <c r="AU284" s="19" t="s">
        <v>81</v>
      </c>
    </row>
    <row r="285" spans="1:51" s="13" customFormat="1" ht="12">
      <c r="A285" s="13"/>
      <c r="B285" s="224"/>
      <c r="C285" s="225"/>
      <c r="D285" s="226" t="s">
        <v>141</v>
      </c>
      <c r="E285" s="227" t="s">
        <v>19</v>
      </c>
      <c r="F285" s="228" t="s">
        <v>329</v>
      </c>
      <c r="G285" s="225"/>
      <c r="H285" s="227" t="s">
        <v>19</v>
      </c>
      <c r="I285" s="229"/>
      <c r="J285" s="225"/>
      <c r="K285" s="225"/>
      <c r="L285" s="230"/>
      <c r="M285" s="231"/>
      <c r="N285" s="232"/>
      <c r="O285" s="232"/>
      <c r="P285" s="232"/>
      <c r="Q285" s="232"/>
      <c r="R285" s="232"/>
      <c r="S285" s="232"/>
      <c r="T285" s="23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34" t="s">
        <v>141</v>
      </c>
      <c r="AU285" s="234" t="s">
        <v>81</v>
      </c>
      <c r="AV285" s="13" t="s">
        <v>79</v>
      </c>
      <c r="AW285" s="13" t="s">
        <v>33</v>
      </c>
      <c r="AX285" s="13" t="s">
        <v>71</v>
      </c>
      <c r="AY285" s="234" t="s">
        <v>129</v>
      </c>
    </row>
    <row r="286" spans="1:51" s="14" customFormat="1" ht="12">
      <c r="A286" s="14"/>
      <c r="B286" s="235"/>
      <c r="C286" s="236"/>
      <c r="D286" s="226" t="s">
        <v>141</v>
      </c>
      <c r="E286" s="237" t="s">
        <v>19</v>
      </c>
      <c r="F286" s="238" t="s">
        <v>330</v>
      </c>
      <c r="G286" s="236"/>
      <c r="H286" s="239">
        <v>9.712</v>
      </c>
      <c r="I286" s="240"/>
      <c r="J286" s="236"/>
      <c r="K286" s="236"/>
      <c r="L286" s="241"/>
      <c r="M286" s="242"/>
      <c r="N286" s="243"/>
      <c r="O286" s="243"/>
      <c r="P286" s="243"/>
      <c r="Q286" s="243"/>
      <c r="R286" s="243"/>
      <c r="S286" s="243"/>
      <c r="T286" s="24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45" t="s">
        <v>141</v>
      </c>
      <c r="AU286" s="245" t="s">
        <v>81</v>
      </c>
      <c r="AV286" s="14" t="s">
        <v>81</v>
      </c>
      <c r="AW286" s="14" t="s">
        <v>33</v>
      </c>
      <c r="AX286" s="14" t="s">
        <v>71</v>
      </c>
      <c r="AY286" s="245" t="s">
        <v>129</v>
      </c>
    </row>
    <row r="287" spans="1:51" s="14" customFormat="1" ht="12">
      <c r="A287" s="14"/>
      <c r="B287" s="235"/>
      <c r="C287" s="236"/>
      <c r="D287" s="226" t="s">
        <v>141</v>
      </c>
      <c r="E287" s="237" t="s">
        <v>19</v>
      </c>
      <c r="F287" s="238" t="s">
        <v>331</v>
      </c>
      <c r="G287" s="236"/>
      <c r="H287" s="239">
        <v>0.5</v>
      </c>
      <c r="I287" s="240"/>
      <c r="J287" s="236"/>
      <c r="K287" s="236"/>
      <c r="L287" s="241"/>
      <c r="M287" s="242"/>
      <c r="N287" s="243"/>
      <c r="O287" s="243"/>
      <c r="P287" s="243"/>
      <c r="Q287" s="243"/>
      <c r="R287" s="243"/>
      <c r="S287" s="243"/>
      <c r="T287" s="24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45" t="s">
        <v>141</v>
      </c>
      <c r="AU287" s="245" t="s">
        <v>81</v>
      </c>
      <c r="AV287" s="14" t="s">
        <v>81</v>
      </c>
      <c r="AW287" s="14" t="s">
        <v>33</v>
      </c>
      <c r="AX287" s="14" t="s">
        <v>71</v>
      </c>
      <c r="AY287" s="245" t="s">
        <v>129</v>
      </c>
    </row>
    <row r="288" spans="1:51" s="14" customFormat="1" ht="12">
      <c r="A288" s="14"/>
      <c r="B288" s="235"/>
      <c r="C288" s="236"/>
      <c r="D288" s="226" t="s">
        <v>141</v>
      </c>
      <c r="E288" s="237" t="s">
        <v>19</v>
      </c>
      <c r="F288" s="238" t="s">
        <v>332</v>
      </c>
      <c r="G288" s="236"/>
      <c r="H288" s="239">
        <v>7.762</v>
      </c>
      <c r="I288" s="240"/>
      <c r="J288" s="236"/>
      <c r="K288" s="236"/>
      <c r="L288" s="241"/>
      <c r="M288" s="242"/>
      <c r="N288" s="243"/>
      <c r="O288" s="243"/>
      <c r="P288" s="243"/>
      <c r="Q288" s="243"/>
      <c r="R288" s="243"/>
      <c r="S288" s="243"/>
      <c r="T288" s="24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45" t="s">
        <v>141</v>
      </c>
      <c r="AU288" s="245" t="s">
        <v>81</v>
      </c>
      <c r="AV288" s="14" t="s">
        <v>81</v>
      </c>
      <c r="AW288" s="14" t="s">
        <v>33</v>
      </c>
      <c r="AX288" s="14" t="s">
        <v>71</v>
      </c>
      <c r="AY288" s="245" t="s">
        <v>129</v>
      </c>
    </row>
    <row r="289" spans="1:51" s="14" customFormat="1" ht="12">
      <c r="A289" s="14"/>
      <c r="B289" s="235"/>
      <c r="C289" s="236"/>
      <c r="D289" s="226" t="s">
        <v>141</v>
      </c>
      <c r="E289" s="237" t="s">
        <v>19</v>
      </c>
      <c r="F289" s="238" t="s">
        <v>333</v>
      </c>
      <c r="G289" s="236"/>
      <c r="H289" s="239">
        <v>0.18</v>
      </c>
      <c r="I289" s="240"/>
      <c r="J289" s="236"/>
      <c r="K289" s="236"/>
      <c r="L289" s="241"/>
      <c r="M289" s="242"/>
      <c r="N289" s="243"/>
      <c r="O289" s="243"/>
      <c r="P289" s="243"/>
      <c r="Q289" s="243"/>
      <c r="R289" s="243"/>
      <c r="S289" s="243"/>
      <c r="T289" s="24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45" t="s">
        <v>141</v>
      </c>
      <c r="AU289" s="245" t="s">
        <v>81</v>
      </c>
      <c r="AV289" s="14" t="s">
        <v>81</v>
      </c>
      <c r="AW289" s="14" t="s">
        <v>33</v>
      </c>
      <c r="AX289" s="14" t="s">
        <v>71</v>
      </c>
      <c r="AY289" s="245" t="s">
        <v>129</v>
      </c>
    </row>
    <row r="290" spans="1:51" s="14" customFormat="1" ht="12">
      <c r="A290" s="14"/>
      <c r="B290" s="235"/>
      <c r="C290" s="236"/>
      <c r="D290" s="226" t="s">
        <v>141</v>
      </c>
      <c r="E290" s="237" t="s">
        <v>19</v>
      </c>
      <c r="F290" s="238" t="s">
        <v>339</v>
      </c>
      <c r="G290" s="236"/>
      <c r="H290" s="239">
        <v>2.4</v>
      </c>
      <c r="I290" s="240"/>
      <c r="J290" s="236"/>
      <c r="K290" s="236"/>
      <c r="L290" s="241"/>
      <c r="M290" s="242"/>
      <c r="N290" s="243"/>
      <c r="O290" s="243"/>
      <c r="P290" s="243"/>
      <c r="Q290" s="243"/>
      <c r="R290" s="243"/>
      <c r="S290" s="243"/>
      <c r="T290" s="24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45" t="s">
        <v>141</v>
      </c>
      <c r="AU290" s="245" t="s">
        <v>81</v>
      </c>
      <c r="AV290" s="14" t="s">
        <v>81</v>
      </c>
      <c r="AW290" s="14" t="s">
        <v>33</v>
      </c>
      <c r="AX290" s="14" t="s">
        <v>71</v>
      </c>
      <c r="AY290" s="245" t="s">
        <v>129</v>
      </c>
    </row>
    <row r="291" spans="1:51" s="14" customFormat="1" ht="12">
      <c r="A291" s="14"/>
      <c r="B291" s="235"/>
      <c r="C291" s="236"/>
      <c r="D291" s="226" t="s">
        <v>141</v>
      </c>
      <c r="E291" s="237" t="s">
        <v>19</v>
      </c>
      <c r="F291" s="238" t="s">
        <v>340</v>
      </c>
      <c r="G291" s="236"/>
      <c r="H291" s="239">
        <v>2.16</v>
      </c>
      <c r="I291" s="240"/>
      <c r="J291" s="236"/>
      <c r="K291" s="236"/>
      <c r="L291" s="241"/>
      <c r="M291" s="242"/>
      <c r="N291" s="243"/>
      <c r="O291" s="243"/>
      <c r="P291" s="243"/>
      <c r="Q291" s="243"/>
      <c r="R291" s="243"/>
      <c r="S291" s="243"/>
      <c r="T291" s="24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45" t="s">
        <v>141</v>
      </c>
      <c r="AU291" s="245" t="s">
        <v>81</v>
      </c>
      <c r="AV291" s="14" t="s">
        <v>81</v>
      </c>
      <c r="AW291" s="14" t="s">
        <v>33</v>
      </c>
      <c r="AX291" s="14" t="s">
        <v>71</v>
      </c>
      <c r="AY291" s="245" t="s">
        <v>129</v>
      </c>
    </row>
    <row r="292" spans="1:51" s="14" customFormat="1" ht="12">
      <c r="A292" s="14"/>
      <c r="B292" s="235"/>
      <c r="C292" s="236"/>
      <c r="D292" s="226" t="s">
        <v>141</v>
      </c>
      <c r="E292" s="237" t="s">
        <v>19</v>
      </c>
      <c r="F292" s="238" t="s">
        <v>346</v>
      </c>
      <c r="G292" s="236"/>
      <c r="H292" s="239">
        <v>0.76</v>
      </c>
      <c r="I292" s="240"/>
      <c r="J292" s="236"/>
      <c r="K292" s="236"/>
      <c r="L292" s="241"/>
      <c r="M292" s="242"/>
      <c r="N292" s="243"/>
      <c r="O292" s="243"/>
      <c r="P292" s="243"/>
      <c r="Q292" s="243"/>
      <c r="R292" s="243"/>
      <c r="S292" s="243"/>
      <c r="T292" s="24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45" t="s">
        <v>141</v>
      </c>
      <c r="AU292" s="245" t="s">
        <v>81</v>
      </c>
      <c r="AV292" s="14" t="s">
        <v>81</v>
      </c>
      <c r="AW292" s="14" t="s">
        <v>33</v>
      </c>
      <c r="AX292" s="14" t="s">
        <v>71</v>
      </c>
      <c r="AY292" s="245" t="s">
        <v>129</v>
      </c>
    </row>
    <row r="293" spans="1:51" s="14" customFormat="1" ht="12">
      <c r="A293" s="14"/>
      <c r="B293" s="235"/>
      <c r="C293" s="236"/>
      <c r="D293" s="226" t="s">
        <v>141</v>
      </c>
      <c r="E293" s="237" t="s">
        <v>19</v>
      </c>
      <c r="F293" s="238" t="s">
        <v>347</v>
      </c>
      <c r="G293" s="236"/>
      <c r="H293" s="239">
        <v>5.324</v>
      </c>
      <c r="I293" s="240"/>
      <c r="J293" s="236"/>
      <c r="K293" s="236"/>
      <c r="L293" s="241"/>
      <c r="M293" s="242"/>
      <c r="N293" s="243"/>
      <c r="O293" s="243"/>
      <c r="P293" s="243"/>
      <c r="Q293" s="243"/>
      <c r="R293" s="243"/>
      <c r="S293" s="243"/>
      <c r="T293" s="24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45" t="s">
        <v>141</v>
      </c>
      <c r="AU293" s="245" t="s">
        <v>81</v>
      </c>
      <c r="AV293" s="14" t="s">
        <v>81</v>
      </c>
      <c r="AW293" s="14" t="s">
        <v>33</v>
      </c>
      <c r="AX293" s="14" t="s">
        <v>71</v>
      </c>
      <c r="AY293" s="245" t="s">
        <v>129</v>
      </c>
    </row>
    <row r="294" spans="1:51" s="15" customFormat="1" ht="12">
      <c r="A294" s="15"/>
      <c r="B294" s="246"/>
      <c r="C294" s="247"/>
      <c r="D294" s="226" t="s">
        <v>141</v>
      </c>
      <c r="E294" s="248" t="s">
        <v>19</v>
      </c>
      <c r="F294" s="249" t="s">
        <v>144</v>
      </c>
      <c r="G294" s="247"/>
      <c r="H294" s="250">
        <v>28.798000000000002</v>
      </c>
      <c r="I294" s="251"/>
      <c r="J294" s="247"/>
      <c r="K294" s="247"/>
      <c r="L294" s="252"/>
      <c r="M294" s="253"/>
      <c r="N294" s="254"/>
      <c r="O294" s="254"/>
      <c r="P294" s="254"/>
      <c r="Q294" s="254"/>
      <c r="R294" s="254"/>
      <c r="S294" s="254"/>
      <c r="T294" s="25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T294" s="256" t="s">
        <v>141</v>
      </c>
      <c r="AU294" s="256" t="s">
        <v>81</v>
      </c>
      <c r="AV294" s="15" t="s">
        <v>137</v>
      </c>
      <c r="AW294" s="15" t="s">
        <v>33</v>
      </c>
      <c r="AX294" s="15" t="s">
        <v>79</v>
      </c>
      <c r="AY294" s="256" t="s">
        <v>129</v>
      </c>
    </row>
    <row r="295" spans="1:65" s="2" customFormat="1" ht="24.15" customHeight="1">
      <c r="A295" s="40"/>
      <c r="B295" s="41"/>
      <c r="C295" s="206" t="s">
        <v>348</v>
      </c>
      <c r="D295" s="206" t="s">
        <v>132</v>
      </c>
      <c r="E295" s="207" t="s">
        <v>349</v>
      </c>
      <c r="F295" s="208" t="s">
        <v>350</v>
      </c>
      <c r="G295" s="209" t="s">
        <v>313</v>
      </c>
      <c r="H295" s="210">
        <v>3.04</v>
      </c>
      <c r="I295" s="211"/>
      <c r="J295" s="212">
        <f>ROUND(I295*H295,2)</f>
        <v>0</v>
      </c>
      <c r="K295" s="208" t="s">
        <v>136</v>
      </c>
      <c r="L295" s="46"/>
      <c r="M295" s="213" t="s">
        <v>19</v>
      </c>
      <c r="N295" s="214" t="s">
        <v>42</v>
      </c>
      <c r="O295" s="86"/>
      <c r="P295" s="215">
        <f>O295*H295</f>
        <v>0</v>
      </c>
      <c r="Q295" s="215">
        <v>0.00438</v>
      </c>
      <c r="R295" s="215">
        <f>Q295*H295</f>
        <v>0.013315200000000001</v>
      </c>
      <c r="S295" s="215">
        <v>0</v>
      </c>
      <c r="T295" s="216">
        <f>S295*H295</f>
        <v>0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17" t="s">
        <v>256</v>
      </c>
      <c r="AT295" s="217" t="s">
        <v>132</v>
      </c>
      <c r="AU295" s="217" t="s">
        <v>81</v>
      </c>
      <c r="AY295" s="19" t="s">
        <v>129</v>
      </c>
      <c r="BE295" s="218">
        <f>IF(N295="základní",J295,0)</f>
        <v>0</v>
      </c>
      <c r="BF295" s="218">
        <f>IF(N295="snížená",J295,0)</f>
        <v>0</v>
      </c>
      <c r="BG295" s="218">
        <f>IF(N295="zákl. přenesená",J295,0)</f>
        <v>0</v>
      </c>
      <c r="BH295" s="218">
        <f>IF(N295="sníž. přenesená",J295,0)</f>
        <v>0</v>
      </c>
      <c r="BI295" s="218">
        <f>IF(N295="nulová",J295,0)</f>
        <v>0</v>
      </c>
      <c r="BJ295" s="19" t="s">
        <v>79</v>
      </c>
      <c r="BK295" s="218">
        <f>ROUND(I295*H295,2)</f>
        <v>0</v>
      </c>
      <c r="BL295" s="19" t="s">
        <v>256</v>
      </c>
      <c r="BM295" s="217" t="s">
        <v>351</v>
      </c>
    </row>
    <row r="296" spans="1:47" s="2" customFormat="1" ht="12">
      <c r="A296" s="40"/>
      <c r="B296" s="41"/>
      <c r="C296" s="42"/>
      <c r="D296" s="219" t="s">
        <v>139</v>
      </c>
      <c r="E296" s="42"/>
      <c r="F296" s="220" t="s">
        <v>352</v>
      </c>
      <c r="G296" s="42"/>
      <c r="H296" s="42"/>
      <c r="I296" s="221"/>
      <c r="J296" s="42"/>
      <c r="K296" s="42"/>
      <c r="L296" s="46"/>
      <c r="M296" s="222"/>
      <c r="N296" s="223"/>
      <c r="O296" s="86"/>
      <c r="P296" s="86"/>
      <c r="Q296" s="86"/>
      <c r="R296" s="86"/>
      <c r="S296" s="86"/>
      <c r="T296" s="87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T296" s="19" t="s">
        <v>139</v>
      </c>
      <c r="AU296" s="19" t="s">
        <v>81</v>
      </c>
    </row>
    <row r="297" spans="1:51" s="13" customFormat="1" ht="12">
      <c r="A297" s="13"/>
      <c r="B297" s="224"/>
      <c r="C297" s="225"/>
      <c r="D297" s="226" t="s">
        <v>141</v>
      </c>
      <c r="E297" s="227" t="s">
        <v>19</v>
      </c>
      <c r="F297" s="228" t="s">
        <v>329</v>
      </c>
      <c r="G297" s="225"/>
      <c r="H297" s="227" t="s">
        <v>19</v>
      </c>
      <c r="I297" s="229"/>
      <c r="J297" s="225"/>
      <c r="K297" s="225"/>
      <c r="L297" s="230"/>
      <c r="M297" s="231"/>
      <c r="N297" s="232"/>
      <c r="O297" s="232"/>
      <c r="P297" s="232"/>
      <c r="Q297" s="232"/>
      <c r="R297" s="232"/>
      <c r="S297" s="232"/>
      <c r="T297" s="23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4" t="s">
        <v>141</v>
      </c>
      <c r="AU297" s="234" t="s">
        <v>81</v>
      </c>
      <c r="AV297" s="13" t="s">
        <v>79</v>
      </c>
      <c r="AW297" s="13" t="s">
        <v>33</v>
      </c>
      <c r="AX297" s="13" t="s">
        <v>71</v>
      </c>
      <c r="AY297" s="234" t="s">
        <v>129</v>
      </c>
    </row>
    <row r="298" spans="1:51" s="14" customFormat="1" ht="12">
      <c r="A298" s="14"/>
      <c r="B298" s="235"/>
      <c r="C298" s="236"/>
      <c r="D298" s="226" t="s">
        <v>141</v>
      </c>
      <c r="E298" s="237" t="s">
        <v>19</v>
      </c>
      <c r="F298" s="238" t="s">
        <v>353</v>
      </c>
      <c r="G298" s="236"/>
      <c r="H298" s="239">
        <v>3.04</v>
      </c>
      <c r="I298" s="240"/>
      <c r="J298" s="236"/>
      <c r="K298" s="236"/>
      <c r="L298" s="241"/>
      <c r="M298" s="242"/>
      <c r="N298" s="243"/>
      <c r="O298" s="243"/>
      <c r="P298" s="243"/>
      <c r="Q298" s="243"/>
      <c r="R298" s="243"/>
      <c r="S298" s="243"/>
      <c r="T298" s="24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45" t="s">
        <v>141</v>
      </c>
      <c r="AU298" s="245" t="s">
        <v>81</v>
      </c>
      <c r="AV298" s="14" t="s">
        <v>81</v>
      </c>
      <c r="AW298" s="14" t="s">
        <v>33</v>
      </c>
      <c r="AX298" s="14" t="s">
        <v>71</v>
      </c>
      <c r="AY298" s="245" t="s">
        <v>129</v>
      </c>
    </row>
    <row r="299" spans="1:51" s="15" customFormat="1" ht="12">
      <c r="A299" s="15"/>
      <c r="B299" s="246"/>
      <c r="C299" s="247"/>
      <c r="D299" s="226" t="s">
        <v>141</v>
      </c>
      <c r="E299" s="248" t="s">
        <v>19</v>
      </c>
      <c r="F299" s="249" t="s">
        <v>144</v>
      </c>
      <c r="G299" s="247"/>
      <c r="H299" s="250">
        <v>3.04</v>
      </c>
      <c r="I299" s="251"/>
      <c r="J299" s="247"/>
      <c r="K299" s="247"/>
      <c r="L299" s="252"/>
      <c r="M299" s="253"/>
      <c r="N299" s="254"/>
      <c r="O299" s="254"/>
      <c r="P299" s="254"/>
      <c r="Q299" s="254"/>
      <c r="R299" s="254"/>
      <c r="S299" s="254"/>
      <c r="T299" s="25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T299" s="256" t="s">
        <v>141</v>
      </c>
      <c r="AU299" s="256" t="s">
        <v>81</v>
      </c>
      <c r="AV299" s="15" t="s">
        <v>137</v>
      </c>
      <c r="AW299" s="15" t="s">
        <v>33</v>
      </c>
      <c r="AX299" s="15" t="s">
        <v>79</v>
      </c>
      <c r="AY299" s="256" t="s">
        <v>129</v>
      </c>
    </row>
    <row r="300" spans="1:65" s="2" customFormat="1" ht="21.75" customHeight="1">
      <c r="A300" s="40"/>
      <c r="B300" s="41"/>
      <c r="C300" s="206" t="s">
        <v>354</v>
      </c>
      <c r="D300" s="206" t="s">
        <v>132</v>
      </c>
      <c r="E300" s="207" t="s">
        <v>355</v>
      </c>
      <c r="F300" s="208" t="s">
        <v>356</v>
      </c>
      <c r="G300" s="209" t="s">
        <v>135</v>
      </c>
      <c r="H300" s="210">
        <v>28.798</v>
      </c>
      <c r="I300" s="211"/>
      <c r="J300" s="212">
        <f>ROUND(I300*H300,2)</f>
        <v>0</v>
      </c>
      <c r="K300" s="208" t="s">
        <v>136</v>
      </c>
      <c r="L300" s="46"/>
      <c r="M300" s="213" t="s">
        <v>19</v>
      </c>
      <c r="N300" s="214" t="s">
        <v>42</v>
      </c>
      <c r="O300" s="86"/>
      <c r="P300" s="215">
        <f>O300*H300</f>
        <v>0</v>
      </c>
      <c r="Q300" s="215">
        <v>0.0007</v>
      </c>
      <c r="R300" s="215">
        <f>Q300*H300</f>
        <v>0.0201586</v>
      </c>
      <c r="S300" s="215">
        <v>0</v>
      </c>
      <c r="T300" s="216">
        <f>S300*H300</f>
        <v>0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17" t="s">
        <v>256</v>
      </c>
      <c r="AT300" s="217" t="s">
        <v>132</v>
      </c>
      <c r="AU300" s="217" t="s">
        <v>81</v>
      </c>
      <c r="AY300" s="19" t="s">
        <v>129</v>
      </c>
      <c r="BE300" s="218">
        <f>IF(N300="základní",J300,0)</f>
        <v>0</v>
      </c>
      <c r="BF300" s="218">
        <f>IF(N300="snížená",J300,0)</f>
        <v>0</v>
      </c>
      <c r="BG300" s="218">
        <f>IF(N300="zákl. přenesená",J300,0)</f>
        <v>0</v>
      </c>
      <c r="BH300" s="218">
        <f>IF(N300="sníž. přenesená",J300,0)</f>
        <v>0</v>
      </c>
      <c r="BI300" s="218">
        <f>IF(N300="nulová",J300,0)</f>
        <v>0</v>
      </c>
      <c r="BJ300" s="19" t="s">
        <v>79</v>
      </c>
      <c r="BK300" s="218">
        <f>ROUND(I300*H300,2)</f>
        <v>0</v>
      </c>
      <c r="BL300" s="19" t="s">
        <v>256</v>
      </c>
      <c r="BM300" s="217" t="s">
        <v>357</v>
      </c>
    </row>
    <row r="301" spans="1:47" s="2" customFormat="1" ht="12">
      <c r="A301" s="40"/>
      <c r="B301" s="41"/>
      <c r="C301" s="42"/>
      <c r="D301" s="219" t="s">
        <v>139</v>
      </c>
      <c r="E301" s="42"/>
      <c r="F301" s="220" t="s">
        <v>358</v>
      </c>
      <c r="G301" s="42"/>
      <c r="H301" s="42"/>
      <c r="I301" s="221"/>
      <c r="J301" s="42"/>
      <c r="K301" s="42"/>
      <c r="L301" s="46"/>
      <c r="M301" s="222"/>
      <c r="N301" s="223"/>
      <c r="O301" s="86"/>
      <c r="P301" s="86"/>
      <c r="Q301" s="86"/>
      <c r="R301" s="86"/>
      <c r="S301" s="86"/>
      <c r="T301" s="87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T301" s="19" t="s">
        <v>139</v>
      </c>
      <c r="AU301" s="19" t="s">
        <v>81</v>
      </c>
    </row>
    <row r="302" spans="1:51" s="13" customFormat="1" ht="12">
      <c r="A302" s="13"/>
      <c r="B302" s="224"/>
      <c r="C302" s="225"/>
      <c r="D302" s="226" t="s">
        <v>141</v>
      </c>
      <c r="E302" s="227" t="s">
        <v>19</v>
      </c>
      <c r="F302" s="228" t="s">
        <v>329</v>
      </c>
      <c r="G302" s="225"/>
      <c r="H302" s="227" t="s">
        <v>19</v>
      </c>
      <c r="I302" s="229"/>
      <c r="J302" s="225"/>
      <c r="K302" s="225"/>
      <c r="L302" s="230"/>
      <c r="M302" s="231"/>
      <c r="N302" s="232"/>
      <c r="O302" s="232"/>
      <c r="P302" s="232"/>
      <c r="Q302" s="232"/>
      <c r="R302" s="232"/>
      <c r="S302" s="232"/>
      <c r="T302" s="23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4" t="s">
        <v>141</v>
      </c>
      <c r="AU302" s="234" t="s">
        <v>81</v>
      </c>
      <c r="AV302" s="13" t="s">
        <v>79</v>
      </c>
      <c r="AW302" s="13" t="s">
        <v>33</v>
      </c>
      <c r="AX302" s="13" t="s">
        <v>71</v>
      </c>
      <c r="AY302" s="234" t="s">
        <v>129</v>
      </c>
    </row>
    <row r="303" spans="1:51" s="14" customFormat="1" ht="12">
      <c r="A303" s="14"/>
      <c r="B303" s="235"/>
      <c r="C303" s="236"/>
      <c r="D303" s="226" t="s">
        <v>141</v>
      </c>
      <c r="E303" s="237" t="s">
        <v>19</v>
      </c>
      <c r="F303" s="238" t="s">
        <v>330</v>
      </c>
      <c r="G303" s="236"/>
      <c r="H303" s="239">
        <v>9.712</v>
      </c>
      <c r="I303" s="240"/>
      <c r="J303" s="236"/>
      <c r="K303" s="236"/>
      <c r="L303" s="241"/>
      <c r="M303" s="242"/>
      <c r="N303" s="243"/>
      <c r="O303" s="243"/>
      <c r="P303" s="243"/>
      <c r="Q303" s="243"/>
      <c r="R303" s="243"/>
      <c r="S303" s="243"/>
      <c r="T303" s="24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45" t="s">
        <v>141</v>
      </c>
      <c r="AU303" s="245" t="s">
        <v>81</v>
      </c>
      <c r="AV303" s="14" t="s">
        <v>81</v>
      </c>
      <c r="AW303" s="14" t="s">
        <v>33</v>
      </c>
      <c r="AX303" s="14" t="s">
        <v>71</v>
      </c>
      <c r="AY303" s="245" t="s">
        <v>129</v>
      </c>
    </row>
    <row r="304" spans="1:51" s="14" customFormat="1" ht="12">
      <c r="A304" s="14"/>
      <c r="B304" s="235"/>
      <c r="C304" s="236"/>
      <c r="D304" s="226" t="s">
        <v>141</v>
      </c>
      <c r="E304" s="237" t="s">
        <v>19</v>
      </c>
      <c r="F304" s="238" t="s">
        <v>331</v>
      </c>
      <c r="G304" s="236"/>
      <c r="H304" s="239">
        <v>0.5</v>
      </c>
      <c r="I304" s="240"/>
      <c r="J304" s="236"/>
      <c r="K304" s="236"/>
      <c r="L304" s="241"/>
      <c r="M304" s="242"/>
      <c r="N304" s="243"/>
      <c r="O304" s="243"/>
      <c r="P304" s="243"/>
      <c r="Q304" s="243"/>
      <c r="R304" s="243"/>
      <c r="S304" s="243"/>
      <c r="T304" s="24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45" t="s">
        <v>141</v>
      </c>
      <c r="AU304" s="245" t="s">
        <v>81</v>
      </c>
      <c r="AV304" s="14" t="s">
        <v>81</v>
      </c>
      <c r="AW304" s="14" t="s">
        <v>33</v>
      </c>
      <c r="AX304" s="14" t="s">
        <v>71</v>
      </c>
      <c r="AY304" s="245" t="s">
        <v>129</v>
      </c>
    </row>
    <row r="305" spans="1:51" s="14" customFormat="1" ht="12">
      <c r="A305" s="14"/>
      <c r="B305" s="235"/>
      <c r="C305" s="236"/>
      <c r="D305" s="226" t="s">
        <v>141</v>
      </c>
      <c r="E305" s="237" t="s">
        <v>19</v>
      </c>
      <c r="F305" s="238" t="s">
        <v>332</v>
      </c>
      <c r="G305" s="236"/>
      <c r="H305" s="239">
        <v>7.762</v>
      </c>
      <c r="I305" s="240"/>
      <c r="J305" s="236"/>
      <c r="K305" s="236"/>
      <c r="L305" s="241"/>
      <c r="M305" s="242"/>
      <c r="N305" s="243"/>
      <c r="O305" s="243"/>
      <c r="P305" s="243"/>
      <c r="Q305" s="243"/>
      <c r="R305" s="243"/>
      <c r="S305" s="243"/>
      <c r="T305" s="24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45" t="s">
        <v>141</v>
      </c>
      <c r="AU305" s="245" t="s">
        <v>81</v>
      </c>
      <c r="AV305" s="14" t="s">
        <v>81</v>
      </c>
      <c r="AW305" s="14" t="s">
        <v>33</v>
      </c>
      <c r="AX305" s="14" t="s">
        <v>71</v>
      </c>
      <c r="AY305" s="245" t="s">
        <v>129</v>
      </c>
    </row>
    <row r="306" spans="1:51" s="14" customFormat="1" ht="12">
      <c r="A306" s="14"/>
      <c r="B306" s="235"/>
      <c r="C306" s="236"/>
      <c r="D306" s="226" t="s">
        <v>141</v>
      </c>
      <c r="E306" s="237" t="s">
        <v>19</v>
      </c>
      <c r="F306" s="238" t="s">
        <v>333</v>
      </c>
      <c r="G306" s="236"/>
      <c r="H306" s="239">
        <v>0.18</v>
      </c>
      <c r="I306" s="240"/>
      <c r="J306" s="236"/>
      <c r="K306" s="236"/>
      <c r="L306" s="241"/>
      <c r="M306" s="242"/>
      <c r="N306" s="243"/>
      <c r="O306" s="243"/>
      <c r="P306" s="243"/>
      <c r="Q306" s="243"/>
      <c r="R306" s="243"/>
      <c r="S306" s="243"/>
      <c r="T306" s="24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45" t="s">
        <v>141</v>
      </c>
      <c r="AU306" s="245" t="s">
        <v>81</v>
      </c>
      <c r="AV306" s="14" t="s">
        <v>81</v>
      </c>
      <c r="AW306" s="14" t="s">
        <v>33</v>
      </c>
      <c r="AX306" s="14" t="s">
        <v>71</v>
      </c>
      <c r="AY306" s="245" t="s">
        <v>129</v>
      </c>
    </row>
    <row r="307" spans="1:51" s="14" customFormat="1" ht="12">
      <c r="A307" s="14"/>
      <c r="B307" s="235"/>
      <c r="C307" s="236"/>
      <c r="D307" s="226" t="s">
        <v>141</v>
      </c>
      <c r="E307" s="237" t="s">
        <v>19</v>
      </c>
      <c r="F307" s="238" t="s">
        <v>339</v>
      </c>
      <c r="G307" s="236"/>
      <c r="H307" s="239">
        <v>2.4</v>
      </c>
      <c r="I307" s="240"/>
      <c r="J307" s="236"/>
      <c r="K307" s="236"/>
      <c r="L307" s="241"/>
      <c r="M307" s="242"/>
      <c r="N307" s="243"/>
      <c r="O307" s="243"/>
      <c r="P307" s="243"/>
      <c r="Q307" s="243"/>
      <c r="R307" s="243"/>
      <c r="S307" s="243"/>
      <c r="T307" s="24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45" t="s">
        <v>141</v>
      </c>
      <c r="AU307" s="245" t="s">
        <v>81</v>
      </c>
      <c r="AV307" s="14" t="s">
        <v>81</v>
      </c>
      <c r="AW307" s="14" t="s">
        <v>33</v>
      </c>
      <c r="AX307" s="14" t="s">
        <v>71</v>
      </c>
      <c r="AY307" s="245" t="s">
        <v>129</v>
      </c>
    </row>
    <row r="308" spans="1:51" s="14" customFormat="1" ht="12">
      <c r="A308" s="14"/>
      <c r="B308" s="235"/>
      <c r="C308" s="236"/>
      <c r="D308" s="226" t="s">
        <v>141</v>
      </c>
      <c r="E308" s="237" t="s">
        <v>19</v>
      </c>
      <c r="F308" s="238" t="s">
        <v>340</v>
      </c>
      <c r="G308" s="236"/>
      <c r="H308" s="239">
        <v>2.16</v>
      </c>
      <c r="I308" s="240"/>
      <c r="J308" s="236"/>
      <c r="K308" s="236"/>
      <c r="L308" s="241"/>
      <c r="M308" s="242"/>
      <c r="N308" s="243"/>
      <c r="O308" s="243"/>
      <c r="P308" s="243"/>
      <c r="Q308" s="243"/>
      <c r="R308" s="243"/>
      <c r="S308" s="243"/>
      <c r="T308" s="24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45" t="s">
        <v>141</v>
      </c>
      <c r="AU308" s="245" t="s">
        <v>81</v>
      </c>
      <c r="AV308" s="14" t="s">
        <v>81</v>
      </c>
      <c r="AW308" s="14" t="s">
        <v>33</v>
      </c>
      <c r="AX308" s="14" t="s">
        <v>71</v>
      </c>
      <c r="AY308" s="245" t="s">
        <v>129</v>
      </c>
    </row>
    <row r="309" spans="1:51" s="14" customFormat="1" ht="12">
      <c r="A309" s="14"/>
      <c r="B309" s="235"/>
      <c r="C309" s="236"/>
      <c r="D309" s="226" t="s">
        <v>141</v>
      </c>
      <c r="E309" s="237" t="s">
        <v>19</v>
      </c>
      <c r="F309" s="238" t="s">
        <v>346</v>
      </c>
      <c r="G309" s="236"/>
      <c r="H309" s="239">
        <v>0.76</v>
      </c>
      <c r="I309" s="240"/>
      <c r="J309" s="236"/>
      <c r="K309" s="236"/>
      <c r="L309" s="241"/>
      <c r="M309" s="242"/>
      <c r="N309" s="243"/>
      <c r="O309" s="243"/>
      <c r="P309" s="243"/>
      <c r="Q309" s="243"/>
      <c r="R309" s="243"/>
      <c r="S309" s="243"/>
      <c r="T309" s="24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45" t="s">
        <v>141</v>
      </c>
      <c r="AU309" s="245" t="s">
        <v>81</v>
      </c>
      <c r="AV309" s="14" t="s">
        <v>81</v>
      </c>
      <c r="AW309" s="14" t="s">
        <v>33</v>
      </c>
      <c r="AX309" s="14" t="s">
        <v>71</v>
      </c>
      <c r="AY309" s="245" t="s">
        <v>129</v>
      </c>
    </row>
    <row r="310" spans="1:51" s="14" customFormat="1" ht="12">
      <c r="A310" s="14"/>
      <c r="B310" s="235"/>
      <c r="C310" s="236"/>
      <c r="D310" s="226" t="s">
        <v>141</v>
      </c>
      <c r="E310" s="237" t="s">
        <v>19</v>
      </c>
      <c r="F310" s="238" t="s">
        <v>347</v>
      </c>
      <c r="G310" s="236"/>
      <c r="H310" s="239">
        <v>5.324</v>
      </c>
      <c r="I310" s="240"/>
      <c r="J310" s="236"/>
      <c r="K310" s="236"/>
      <c r="L310" s="241"/>
      <c r="M310" s="242"/>
      <c r="N310" s="243"/>
      <c r="O310" s="243"/>
      <c r="P310" s="243"/>
      <c r="Q310" s="243"/>
      <c r="R310" s="243"/>
      <c r="S310" s="243"/>
      <c r="T310" s="24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45" t="s">
        <v>141</v>
      </c>
      <c r="AU310" s="245" t="s">
        <v>81</v>
      </c>
      <c r="AV310" s="14" t="s">
        <v>81</v>
      </c>
      <c r="AW310" s="14" t="s">
        <v>33</v>
      </c>
      <c r="AX310" s="14" t="s">
        <v>71</v>
      </c>
      <c r="AY310" s="245" t="s">
        <v>129</v>
      </c>
    </row>
    <row r="311" spans="1:51" s="15" customFormat="1" ht="12">
      <c r="A311" s="15"/>
      <c r="B311" s="246"/>
      <c r="C311" s="247"/>
      <c r="D311" s="226" t="s">
        <v>141</v>
      </c>
      <c r="E311" s="248" t="s">
        <v>19</v>
      </c>
      <c r="F311" s="249" t="s">
        <v>144</v>
      </c>
      <c r="G311" s="247"/>
      <c r="H311" s="250">
        <v>28.798000000000002</v>
      </c>
      <c r="I311" s="251"/>
      <c r="J311" s="247"/>
      <c r="K311" s="247"/>
      <c r="L311" s="252"/>
      <c r="M311" s="253"/>
      <c r="N311" s="254"/>
      <c r="O311" s="254"/>
      <c r="P311" s="254"/>
      <c r="Q311" s="254"/>
      <c r="R311" s="254"/>
      <c r="S311" s="254"/>
      <c r="T311" s="25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T311" s="256" t="s">
        <v>141</v>
      </c>
      <c r="AU311" s="256" t="s">
        <v>81</v>
      </c>
      <c r="AV311" s="15" t="s">
        <v>137</v>
      </c>
      <c r="AW311" s="15" t="s">
        <v>33</v>
      </c>
      <c r="AX311" s="15" t="s">
        <v>79</v>
      </c>
      <c r="AY311" s="256" t="s">
        <v>129</v>
      </c>
    </row>
    <row r="312" spans="1:65" s="2" customFormat="1" ht="24.15" customHeight="1">
      <c r="A312" s="40"/>
      <c r="B312" s="41"/>
      <c r="C312" s="206" t="s">
        <v>359</v>
      </c>
      <c r="D312" s="206" t="s">
        <v>132</v>
      </c>
      <c r="E312" s="207" t="s">
        <v>360</v>
      </c>
      <c r="F312" s="208" t="s">
        <v>361</v>
      </c>
      <c r="G312" s="209" t="s">
        <v>135</v>
      </c>
      <c r="H312" s="210">
        <v>1.08</v>
      </c>
      <c r="I312" s="211"/>
      <c r="J312" s="212">
        <f>ROUND(I312*H312,2)</f>
        <v>0</v>
      </c>
      <c r="K312" s="208" t="s">
        <v>136</v>
      </c>
      <c r="L312" s="46"/>
      <c r="M312" s="213" t="s">
        <v>19</v>
      </c>
      <c r="N312" s="214" t="s">
        <v>42</v>
      </c>
      <c r="O312" s="86"/>
      <c r="P312" s="215">
        <f>O312*H312</f>
        <v>0</v>
      </c>
      <c r="Q312" s="215">
        <v>0.01614</v>
      </c>
      <c r="R312" s="215">
        <f>Q312*H312</f>
        <v>0.017431200000000004</v>
      </c>
      <c r="S312" s="215">
        <v>0</v>
      </c>
      <c r="T312" s="216">
        <f>S312*H312</f>
        <v>0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17" t="s">
        <v>256</v>
      </c>
      <c r="AT312" s="217" t="s">
        <v>132</v>
      </c>
      <c r="AU312" s="217" t="s">
        <v>81</v>
      </c>
      <c r="AY312" s="19" t="s">
        <v>129</v>
      </c>
      <c r="BE312" s="218">
        <f>IF(N312="základní",J312,0)</f>
        <v>0</v>
      </c>
      <c r="BF312" s="218">
        <f>IF(N312="snížená",J312,0)</f>
        <v>0</v>
      </c>
      <c r="BG312" s="218">
        <f>IF(N312="zákl. přenesená",J312,0)</f>
        <v>0</v>
      </c>
      <c r="BH312" s="218">
        <f>IF(N312="sníž. přenesená",J312,0)</f>
        <v>0</v>
      </c>
      <c r="BI312" s="218">
        <f>IF(N312="nulová",J312,0)</f>
        <v>0</v>
      </c>
      <c r="BJ312" s="19" t="s">
        <v>79</v>
      </c>
      <c r="BK312" s="218">
        <f>ROUND(I312*H312,2)</f>
        <v>0</v>
      </c>
      <c r="BL312" s="19" t="s">
        <v>256</v>
      </c>
      <c r="BM312" s="217" t="s">
        <v>362</v>
      </c>
    </row>
    <row r="313" spans="1:47" s="2" customFormat="1" ht="12">
      <c r="A313" s="40"/>
      <c r="B313" s="41"/>
      <c r="C313" s="42"/>
      <c r="D313" s="219" t="s">
        <v>139</v>
      </c>
      <c r="E313" s="42"/>
      <c r="F313" s="220" t="s">
        <v>363</v>
      </c>
      <c r="G313" s="42"/>
      <c r="H313" s="42"/>
      <c r="I313" s="221"/>
      <c r="J313" s="42"/>
      <c r="K313" s="42"/>
      <c r="L313" s="46"/>
      <c r="M313" s="222"/>
      <c r="N313" s="223"/>
      <c r="O313" s="86"/>
      <c r="P313" s="86"/>
      <c r="Q313" s="86"/>
      <c r="R313" s="86"/>
      <c r="S313" s="86"/>
      <c r="T313" s="87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T313" s="19" t="s">
        <v>139</v>
      </c>
      <c r="AU313" s="19" t="s">
        <v>81</v>
      </c>
    </row>
    <row r="314" spans="1:51" s="13" customFormat="1" ht="12">
      <c r="A314" s="13"/>
      <c r="B314" s="224"/>
      <c r="C314" s="225"/>
      <c r="D314" s="226" t="s">
        <v>141</v>
      </c>
      <c r="E314" s="227" t="s">
        <v>19</v>
      </c>
      <c r="F314" s="228" t="s">
        <v>364</v>
      </c>
      <c r="G314" s="225"/>
      <c r="H314" s="227" t="s">
        <v>19</v>
      </c>
      <c r="I314" s="229"/>
      <c r="J314" s="225"/>
      <c r="K314" s="225"/>
      <c r="L314" s="230"/>
      <c r="M314" s="231"/>
      <c r="N314" s="232"/>
      <c r="O314" s="232"/>
      <c r="P314" s="232"/>
      <c r="Q314" s="232"/>
      <c r="R314" s="232"/>
      <c r="S314" s="232"/>
      <c r="T314" s="23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4" t="s">
        <v>141</v>
      </c>
      <c r="AU314" s="234" t="s">
        <v>81</v>
      </c>
      <c r="AV314" s="13" t="s">
        <v>79</v>
      </c>
      <c r="AW314" s="13" t="s">
        <v>33</v>
      </c>
      <c r="AX314" s="13" t="s">
        <v>71</v>
      </c>
      <c r="AY314" s="234" t="s">
        <v>129</v>
      </c>
    </row>
    <row r="315" spans="1:51" s="14" customFormat="1" ht="12">
      <c r="A315" s="14"/>
      <c r="B315" s="235"/>
      <c r="C315" s="236"/>
      <c r="D315" s="226" t="s">
        <v>141</v>
      </c>
      <c r="E315" s="237" t="s">
        <v>19</v>
      </c>
      <c r="F315" s="238" t="s">
        <v>365</v>
      </c>
      <c r="G315" s="236"/>
      <c r="H315" s="239">
        <v>1.08</v>
      </c>
      <c r="I315" s="240"/>
      <c r="J315" s="236"/>
      <c r="K315" s="236"/>
      <c r="L315" s="241"/>
      <c r="M315" s="242"/>
      <c r="N315" s="243"/>
      <c r="O315" s="243"/>
      <c r="P315" s="243"/>
      <c r="Q315" s="243"/>
      <c r="R315" s="243"/>
      <c r="S315" s="243"/>
      <c r="T315" s="24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45" t="s">
        <v>141</v>
      </c>
      <c r="AU315" s="245" t="s">
        <v>81</v>
      </c>
      <c r="AV315" s="14" t="s">
        <v>81</v>
      </c>
      <c r="AW315" s="14" t="s">
        <v>33</v>
      </c>
      <c r="AX315" s="14" t="s">
        <v>71</v>
      </c>
      <c r="AY315" s="245" t="s">
        <v>129</v>
      </c>
    </row>
    <row r="316" spans="1:51" s="15" customFormat="1" ht="12">
      <c r="A316" s="15"/>
      <c r="B316" s="246"/>
      <c r="C316" s="247"/>
      <c r="D316" s="226" t="s">
        <v>141</v>
      </c>
      <c r="E316" s="248" t="s">
        <v>19</v>
      </c>
      <c r="F316" s="249" t="s">
        <v>144</v>
      </c>
      <c r="G316" s="247"/>
      <c r="H316" s="250">
        <v>1.08</v>
      </c>
      <c r="I316" s="251"/>
      <c r="J316" s="247"/>
      <c r="K316" s="247"/>
      <c r="L316" s="252"/>
      <c r="M316" s="253"/>
      <c r="N316" s="254"/>
      <c r="O316" s="254"/>
      <c r="P316" s="254"/>
      <c r="Q316" s="254"/>
      <c r="R316" s="254"/>
      <c r="S316" s="254"/>
      <c r="T316" s="25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T316" s="256" t="s">
        <v>141</v>
      </c>
      <c r="AU316" s="256" t="s">
        <v>81</v>
      </c>
      <c r="AV316" s="15" t="s">
        <v>137</v>
      </c>
      <c r="AW316" s="15" t="s">
        <v>33</v>
      </c>
      <c r="AX316" s="15" t="s">
        <v>79</v>
      </c>
      <c r="AY316" s="256" t="s">
        <v>129</v>
      </c>
    </row>
    <row r="317" spans="1:65" s="2" customFormat="1" ht="24.15" customHeight="1">
      <c r="A317" s="40"/>
      <c r="B317" s="41"/>
      <c r="C317" s="206" t="s">
        <v>322</v>
      </c>
      <c r="D317" s="206" t="s">
        <v>132</v>
      </c>
      <c r="E317" s="207" t="s">
        <v>366</v>
      </c>
      <c r="F317" s="208" t="s">
        <v>367</v>
      </c>
      <c r="G317" s="209" t="s">
        <v>368</v>
      </c>
      <c r="H317" s="267"/>
      <c r="I317" s="211"/>
      <c r="J317" s="212">
        <f>ROUND(I317*H317,2)</f>
        <v>0</v>
      </c>
      <c r="K317" s="208" t="s">
        <v>136</v>
      </c>
      <c r="L317" s="46"/>
      <c r="M317" s="213" t="s">
        <v>19</v>
      </c>
      <c r="N317" s="214" t="s">
        <v>42</v>
      </c>
      <c r="O317" s="86"/>
      <c r="P317" s="215">
        <f>O317*H317</f>
        <v>0</v>
      </c>
      <c r="Q317" s="215">
        <v>0</v>
      </c>
      <c r="R317" s="215">
        <f>Q317*H317</f>
        <v>0</v>
      </c>
      <c r="S317" s="215">
        <v>0</v>
      </c>
      <c r="T317" s="216">
        <f>S317*H317</f>
        <v>0</v>
      </c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R317" s="217" t="s">
        <v>256</v>
      </c>
      <c r="AT317" s="217" t="s">
        <v>132</v>
      </c>
      <c r="AU317" s="217" t="s">
        <v>81</v>
      </c>
      <c r="AY317" s="19" t="s">
        <v>129</v>
      </c>
      <c r="BE317" s="218">
        <f>IF(N317="základní",J317,0)</f>
        <v>0</v>
      </c>
      <c r="BF317" s="218">
        <f>IF(N317="snížená",J317,0)</f>
        <v>0</v>
      </c>
      <c r="BG317" s="218">
        <f>IF(N317="zákl. přenesená",J317,0)</f>
        <v>0</v>
      </c>
      <c r="BH317" s="218">
        <f>IF(N317="sníž. přenesená",J317,0)</f>
        <v>0</v>
      </c>
      <c r="BI317" s="218">
        <f>IF(N317="nulová",J317,0)</f>
        <v>0</v>
      </c>
      <c r="BJ317" s="19" t="s">
        <v>79</v>
      </c>
      <c r="BK317" s="218">
        <f>ROUND(I317*H317,2)</f>
        <v>0</v>
      </c>
      <c r="BL317" s="19" t="s">
        <v>256</v>
      </c>
      <c r="BM317" s="217" t="s">
        <v>369</v>
      </c>
    </row>
    <row r="318" spans="1:47" s="2" customFormat="1" ht="12">
      <c r="A318" s="40"/>
      <c r="B318" s="41"/>
      <c r="C318" s="42"/>
      <c r="D318" s="219" t="s">
        <v>139</v>
      </c>
      <c r="E318" s="42"/>
      <c r="F318" s="220" t="s">
        <v>370</v>
      </c>
      <c r="G318" s="42"/>
      <c r="H318" s="42"/>
      <c r="I318" s="221"/>
      <c r="J318" s="42"/>
      <c r="K318" s="42"/>
      <c r="L318" s="46"/>
      <c r="M318" s="222"/>
      <c r="N318" s="223"/>
      <c r="O318" s="86"/>
      <c r="P318" s="86"/>
      <c r="Q318" s="86"/>
      <c r="R318" s="86"/>
      <c r="S318" s="86"/>
      <c r="T318" s="87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T318" s="19" t="s">
        <v>139</v>
      </c>
      <c r="AU318" s="19" t="s">
        <v>81</v>
      </c>
    </row>
    <row r="319" spans="1:63" s="12" customFormat="1" ht="22.8" customHeight="1">
      <c r="A319" s="12"/>
      <c r="B319" s="190"/>
      <c r="C319" s="191"/>
      <c r="D319" s="192" t="s">
        <v>70</v>
      </c>
      <c r="E319" s="204" t="s">
        <v>371</v>
      </c>
      <c r="F319" s="204" t="s">
        <v>372</v>
      </c>
      <c r="G319" s="191"/>
      <c r="H319" s="191"/>
      <c r="I319" s="194"/>
      <c r="J319" s="205">
        <f>BK319</f>
        <v>0</v>
      </c>
      <c r="K319" s="191"/>
      <c r="L319" s="196"/>
      <c r="M319" s="197"/>
      <c r="N319" s="198"/>
      <c r="O319" s="198"/>
      <c r="P319" s="199">
        <f>SUM(P320:P398)</f>
        <v>0</v>
      </c>
      <c r="Q319" s="198"/>
      <c r="R319" s="199">
        <f>SUM(R320:R398)</f>
        <v>0.10754000000000001</v>
      </c>
      <c r="S319" s="198"/>
      <c r="T319" s="200">
        <f>SUM(T320:T398)</f>
        <v>0.61236525</v>
      </c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R319" s="201" t="s">
        <v>81</v>
      </c>
      <c r="AT319" s="202" t="s">
        <v>70</v>
      </c>
      <c r="AU319" s="202" t="s">
        <v>79</v>
      </c>
      <c r="AY319" s="201" t="s">
        <v>129</v>
      </c>
      <c r="BK319" s="203">
        <f>SUM(BK320:BK398)</f>
        <v>0</v>
      </c>
    </row>
    <row r="320" spans="1:65" s="2" customFormat="1" ht="16.5" customHeight="1">
      <c r="A320" s="40"/>
      <c r="B320" s="41"/>
      <c r="C320" s="206" t="s">
        <v>373</v>
      </c>
      <c r="D320" s="206" t="s">
        <v>132</v>
      </c>
      <c r="E320" s="207" t="s">
        <v>374</v>
      </c>
      <c r="F320" s="208" t="s">
        <v>375</v>
      </c>
      <c r="G320" s="209" t="s">
        <v>135</v>
      </c>
      <c r="H320" s="210">
        <v>9.389</v>
      </c>
      <c r="I320" s="211"/>
      <c r="J320" s="212">
        <f>ROUND(I320*H320,2)</f>
        <v>0</v>
      </c>
      <c r="K320" s="208" t="s">
        <v>136</v>
      </c>
      <c r="L320" s="46"/>
      <c r="M320" s="213" t="s">
        <v>19</v>
      </c>
      <c r="N320" s="214" t="s">
        <v>42</v>
      </c>
      <c r="O320" s="86"/>
      <c r="P320" s="215">
        <f>O320*H320</f>
        <v>0</v>
      </c>
      <c r="Q320" s="215">
        <v>0</v>
      </c>
      <c r="R320" s="215">
        <f>Q320*H320</f>
        <v>0</v>
      </c>
      <c r="S320" s="215">
        <v>0.02465</v>
      </c>
      <c r="T320" s="216">
        <f>S320*H320</f>
        <v>0.23143884999999997</v>
      </c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R320" s="217" t="s">
        <v>256</v>
      </c>
      <c r="AT320" s="217" t="s">
        <v>132</v>
      </c>
      <c r="AU320" s="217" t="s">
        <v>81</v>
      </c>
      <c r="AY320" s="19" t="s">
        <v>129</v>
      </c>
      <c r="BE320" s="218">
        <f>IF(N320="základní",J320,0)</f>
        <v>0</v>
      </c>
      <c r="BF320" s="218">
        <f>IF(N320="snížená",J320,0)</f>
        <v>0</v>
      </c>
      <c r="BG320" s="218">
        <f>IF(N320="zákl. přenesená",J320,0)</f>
        <v>0</v>
      </c>
      <c r="BH320" s="218">
        <f>IF(N320="sníž. přenesená",J320,0)</f>
        <v>0</v>
      </c>
      <c r="BI320" s="218">
        <f>IF(N320="nulová",J320,0)</f>
        <v>0</v>
      </c>
      <c r="BJ320" s="19" t="s">
        <v>79</v>
      </c>
      <c r="BK320" s="218">
        <f>ROUND(I320*H320,2)</f>
        <v>0</v>
      </c>
      <c r="BL320" s="19" t="s">
        <v>256</v>
      </c>
      <c r="BM320" s="217" t="s">
        <v>376</v>
      </c>
    </row>
    <row r="321" spans="1:47" s="2" customFormat="1" ht="12">
      <c r="A321" s="40"/>
      <c r="B321" s="41"/>
      <c r="C321" s="42"/>
      <c r="D321" s="219" t="s">
        <v>139</v>
      </c>
      <c r="E321" s="42"/>
      <c r="F321" s="220" t="s">
        <v>377</v>
      </c>
      <c r="G321" s="42"/>
      <c r="H321" s="42"/>
      <c r="I321" s="221"/>
      <c r="J321" s="42"/>
      <c r="K321" s="42"/>
      <c r="L321" s="46"/>
      <c r="M321" s="222"/>
      <c r="N321" s="223"/>
      <c r="O321" s="86"/>
      <c r="P321" s="86"/>
      <c r="Q321" s="86"/>
      <c r="R321" s="86"/>
      <c r="S321" s="86"/>
      <c r="T321" s="87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T321" s="19" t="s">
        <v>139</v>
      </c>
      <c r="AU321" s="19" t="s">
        <v>81</v>
      </c>
    </row>
    <row r="322" spans="1:51" s="13" customFormat="1" ht="12">
      <c r="A322" s="13"/>
      <c r="B322" s="224"/>
      <c r="C322" s="225"/>
      <c r="D322" s="226" t="s">
        <v>141</v>
      </c>
      <c r="E322" s="227" t="s">
        <v>19</v>
      </c>
      <c r="F322" s="228" t="s">
        <v>254</v>
      </c>
      <c r="G322" s="225"/>
      <c r="H322" s="227" t="s">
        <v>19</v>
      </c>
      <c r="I322" s="229"/>
      <c r="J322" s="225"/>
      <c r="K322" s="225"/>
      <c r="L322" s="230"/>
      <c r="M322" s="231"/>
      <c r="N322" s="232"/>
      <c r="O322" s="232"/>
      <c r="P322" s="232"/>
      <c r="Q322" s="232"/>
      <c r="R322" s="232"/>
      <c r="S322" s="232"/>
      <c r="T322" s="23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4" t="s">
        <v>141</v>
      </c>
      <c r="AU322" s="234" t="s">
        <v>81</v>
      </c>
      <c r="AV322" s="13" t="s">
        <v>79</v>
      </c>
      <c r="AW322" s="13" t="s">
        <v>33</v>
      </c>
      <c r="AX322" s="13" t="s">
        <v>71</v>
      </c>
      <c r="AY322" s="234" t="s">
        <v>129</v>
      </c>
    </row>
    <row r="323" spans="1:51" s="14" customFormat="1" ht="12">
      <c r="A323" s="14"/>
      <c r="B323" s="235"/>
      <c r="C323" s="236"/>
      <c r="D323" s="226" t="s">
        <v>141</v>
      </c>
      <c r="E323" s="237" t="s">
        <v>19</v>
      </c>
      <c r="F323" s="238" t="s">
        <v>378</v>
      </c>
      <c r="G323" s="236"/>
      <c r="H323" s="239">
        <v>9.389</v>
      </c>
      <c r="I323" s="240"/>
      <c r="J323" s="236"/>
      <c r="K323" s="236"/>
      <c r="L323" s="241"/>
      <c r="M323" s="242"/>
      <c r="N323" s="243"/>
      <c r="O323" s="243"/>
      <c r="P323" s="243"/>
      <c r="Q323" s="243"/>
      <c r="R323" s="243"/>
      <c r="S323" s="243"/>
      <c r="T323" s="24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45" t="s">
        <v>141</v>
      </c>
      <c r="AU323" s="245" t="s">
        <v>81</v>
      </c>
      <c r="AV323" s="14" t="s">
        <v>81</v>
      </c>
      <c r="AW323" s="14" t="s">
        <v>33</v>
      </c>
      <c r="AX323" s="14" t="s">
        <v>71</v>
      </c>
      <c r="AY323" s="245" t="s">
        <v>129</v>
      </c>
    </row>
    <row r="324" spans="1:51" s="15" customFormat="1" ht="12">
      <c r="A324" s="15"/>
      <c r="B324" s="246"/>
      <c r="C324" s="247"/>
      <c r="D324" s="226" t="s">
        <v>141</v>
      </c>
      <c r="E324" s="248" t="s">
        <v>19</v>
      </c>
      <c r="F324" s="249" t="s">
        <v>144</v>
      </c>
      <c r="G324" s="247"/>
      <c r="H324" s="250">
        <v>9.389</v>
      </c>
      <c r="I324" s="251"/>
      <c r="J324" s="247"/>
      <c r="K324" s="247"/>
      <c r="L324" s="252"/>
      <c r="M324" s="253"/>
      <c r="N324" s="254"/>
      <c r="O324" s="254"/>
      <c r="P324" s="254"/>
      <c r="Q324" s="254"/>
      <c r="R324" s="254"/>
      <c r="S324" s="254"/>
      <c r="T324" s="25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T324" s="256" t="s">
        <v>141</v>
      </c>
      <c r="AU324" s="256" t="s">
        <v>81</v>
      </c>
      <c r="AV324" s="15" t="s">
        <v>137</v>
      </c>
      <c r="AW324" s="15" t="s">
        <v>33</v>
      </c>
      <c r="AX324" s="15" t="s">
        <v>79</v>
      </c>
      <c r="AY324" s="256" t="s">
        <v>129</v>
      </c>
    </row>
    <row r="325" spans="1:65" s="2" customFormat="1" ht="16.5" customHeight="1">
      <c r="A325" s="40"/>
      <c r="B325" s="41"/>
      <c r="C325" s="206" t="s">
        <v>379</v>
      </c>
      <c r="D325" s="206" t="s">
        <v>132</v>
      </c>
      <c r="E325" s="207" t="s">
        <v>380</v>
      </c>
      <c r="F325" s="208" t="s">
        <v>381</v>
      </c>
      <c r="G325" s="209" t="s">
        <v>135</v>
      </c>
      <c r="H325" s="210">
        <v>6.496</v>
      </c>
      <c r="I325" s="211"/>
      <c r="J325" s="212">
        <f>ROUND(I325*H325,2)</f>
        <v>0</v>
      </c>
      <c r="K325" s="208" t="s">
        <v>136</v>
      </c>
      <c r="L325" s="46"/>
      <c r="M325" s="213" t="s">
        <v>19</v>
      </c>
      <c r="N325" s="214" t="s">
        <v>42</v>
      </c>
      <c r="O325" s="86"/>
      <c r="P325" s="215">
        <f>O325*H325</f>
        <v>0</v>
      </c>
      <c r="Q325" s="215">
        <v>0</v>
      </c>
      <c r="R325" s="215">
        <f>Q325*H325</f>
        <v>0</v>
      </c>
      <c r="S325" s="215">
        <v>0.02465</v>
      </c>
      <c r="T325" s="216">
        <f>S325*H325</f>
        <v>0.1601264</v>
      </c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R325" s="217" t="s">
        <v>256</v>
      </c>
      <c r="AT325" s="217" t="s">
        <v>132</v>
      </c>
      <c r="AU325" s="217" t="s">
        <v>81</v>
      </c>
      <c r="AY325" s="19" t="s">
        <v>129</v>
      </c>
      <c r="BE325" s="218">
        <f>IF(N325="základní",J325,0)</f>
        <v>0</v>
      </c>
      <c r="BF325" s="218">
        <f>IF(N325="snížená",J325,0)</f>
        <v>0</v>
      </c>
      <c r="BG325" s="218">
        <f>IF(N325="zákl. přenesená",J325,0)</f>
        <v>0</v>
      </c>
      <c r="BH325" s="218">
        <f>IF(N325="sníž. přenesená",J325,0)</f>
        <v>0</v>
      </c>
      <c r="BI325" s="218">
        <f>IF(N325="nulová",J325,0)</f>
        <v>0</v>
      </c>
      <c r="BJ325" s="19" t="s">
        <v>79</v>
      </c>
      <c r="BK325" s="218">
        <f>ROUND(I325*H325,2)</f>
        <v>0</v>
      </c>
      <c r="BL325" s="19" t="s">
        <v>256</v>
      </c>
      <c r="BM325" s="217" t="s">
        <v>382</v>
      </c>
    </row>
    <row r="326" spans="1:47" s="2" customFormat="1" ht="12">
      <c r="A326" s="40"/>
      <c r="B326" s="41"/>
      <c r="C326" s="42"/>
      <c r="D326" s="219" t="s">
        <v>139</v>
      </c>
      <c r="E326" s="42"/>
      <c r="F326" s="220" t="s">
        <v>383</v>
      </c>
      <c r="G326" s="42"/>
      <c r="H326" s="42"/>
      <c r="I326" s="221"/>
      <c r="J326" s="42"/>
      <c r="K326" s="42"/>
      <c r="L326" s="46"/>
      <c r="M326" s="222"/>
      <c r="N326" s="223"/>
      <c r="O326" s="86"/>
      <c r="P326" s="86"/>
      <c r="Q326" s="86"/>
      <c r="R326" s="86"/>
      <c r="S326" s="86"/>
      <c r="T326" s="87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T326" s="19" t="s">
        <v>139</v>
      </c>
      <c r="AU326" s="19" t="s">
        <v>81</v>
      </c>
    </row>
    <row r="327" spans="1:51" s="13" customFormat="1" ht="12">
      <c r="A327" s="13"/>
      <c r="B327" s="224"/>
      <c r="C327" s="225"/>
      <c r="D327" s="226" t="s">
        <v>141</v>
      </c>
      <c r="E327" s="227" t="s">
        <v>19</v>
      </c>
      <c r="F327" s="228" t="s">
        <v>254</v>
      </c>
      <c r="G327" s="225"/>
      <c r="H327" s="227" t="s">
        <v>19</v>
      </c>
      <c r="I327" s="229"/>
      <c r="J327" s="225"/>
      <c r="K327" s="225"/>
      <c r="L327" s="230"/>
      <c r="M327" s="231"/>
      <c r="N327" s="232"/>
      <c r="O327" s="232"/>
      <c r="P327" s="232"/>
      <c r="Q327" s="232"/>
      <c r="R327" s="232"/>
      <c r="S327" s="232"/>
      <c r="T327" s="23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4" t="s">
        <v>141</v>
      </c>
      <c r="AU327" s="234" t="s">
        <v>81</v>
      </c>
      <c r="AV327" s="13" t="s">
        <v>79</v>
      </c>
      <c r="AW327" s="13" t="s">
        <v>33</v>
      </c>
      <c r="AX327" s="13" t="s">
        <v>71</v>
      </c>
      <c r="AY327" s="234" t="s">
        <v>129</v>
      </c>
    </row>
    <row r="328" spans="1:51" s="14" customFormat="1" ht="12">
      <c r="A328" s="14"/>
      <c r="B328" s="235"/>
      <c r="C328" s="236"/>
      <c r="D328" s="226" t="s">
        <v>141</v>
      </c>
      <c r="E328" s="237" t="s">
        <v>19</v>
      </c>
      <c r="F328" s="238" t="s">
        <v>384</v>
      </c>
      <c r="G328" s="236"/>
      <c r="H328" s="239">
        <v>6.496</v>
      </c>
      <c r="I328" s="240"/>
      <c r="J328" s="236"/>
      <c r="K328" s="236"/>
      <c r="L328" s="241"/>
      <c r="M328" s="242"/>
      <c r="N328" s="243"/>
      <c r="O328" s="243"/>
      <c r="P328" s="243"/>
      <c r="Q328" s="243"/>
      <c r="R328" s="243"/>
      <c r="S328" s="243"/>
      <c r="T328" s="24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45" t="s">
        <v>141</v>
      </c>
      <c r="AU328" s="245" t="s">
        <v>81</v>
      </c>
      <c r="AV328" s="14" t="s">
        <v>81</v>
      </c>
      <c r="AW328" s="14" t="s">
        <v>33</v>
      </c>
      <c r="AX328" s="14" t="s">
        <v>71</v>
      </c>
      <c r="AY328" s="245" t="s">
        <v>129</v>
      </c>
    </row>
    <row r="329" spans="1:51" s="15" customFormat="1" ht="12">
      <c r="A329" s="15"/>
      <c r="B329" s="246"/>
      <c r="C329" s="247"/>
      <c r="D329" s="226" t="s">
        <v>141</v>
      </c>
      <c r="E329" s="248" t="s">
        <v>19</v>
      </c>
      <c r="F329" s="249" t="s">
        <v>144</v>
      </c>
      <c r="G329" s="247"/>
      <c r="H329" s="250">
        <v>6.496</v>
      </c>
      <c r="I329" s="251"/>
      <c r="J329" s="247"/>
      <c r="K329" s="247"/>
      <c r="L329" s="252"/>
      <c r="M329" s="253"/>
      <c r="N329" s="254"/>
      <c r="O329" s="254"/>
      <c r="P329" s="254"/>
      <c r="Q329" s="254"/>
      <c r="R329" s="254"/>
      <c r="S329" s="254"/>
      <c r="T329" s="25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T329" s="256" t="s">
        <v>141</v>
      </c>
      <c r="AU329" s="256" t="s">
        <v>81</v>
      </c>
      <c r="AV329" s="15" t="s">
        <v>137</v>
      </c>
      <c r="AW329" s="15" t="s">
        <v>33</v>
      </c>
      <c r="AX329" s="15" t="s">
        <v>79</v>
      </c>
      <c r="AY329" s="256" t="s">
        <v>129</v>
      </c>
    </row>
    <row r="330" spans="1:65" s="2" customFormat="1" ht="24.15" customHeight="1">
      <c r="A330" s="40"/>
      <c r="B330" s="41"/>
      <c r="C330" s="206" t="s">
        <v>385</v>
      </c>
      <c r="D330" s="206" t="s">
        <v>132</v>
      </c>
      <c r="E330" s="207" t="s">
        <v>386</v>
      </c>
      <c r="F330" s="208" t="s">
        <v>387</v>
      </c>
      <c r="G330" s="209" t="s">
        <v>388</v>
      </c>
      <c r="H330" s="210">
        <v>2</v>
      </c>
      <c r="I330" s="211"/>
      <c r="J330" s="212">
        <f>ROUND(I330*H330,2)</f>
        <v>0</v>
      </c>
      <c r="K330" s="208" t="s">
        <v>136</v>
      </c>
      <c r="L330" s="46"/>
      <c r="M330" s="213" t="s">
        <v>19</v>
      </c>
      <c r="N330" s="214" t="s">
        <v>42</v>
      </c>
      <c r="O330" s="86"/>
      <c r="P330" s="215">
        <f>O330*H330</f>
        <v>0</v>
      </c>
      <c r="Q330" s="215">
        <v>0</v>
      </c>
      <c r="R330" s="215">
        <f>Q330*H330</f>
        <v>0</v>
      </c>
      <c r="S330" s="215">
        <v>0</v>
      </c>
      <c r="T330" s="216">
        <f>S330*H330</f>
        <v>0</v>
      </c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R330" s="217" t="s">
        <v>256</v>
      </c>
      <c r="AT330" s="217" t="s">
        <v>132</v>
      </c>
      <c r="AU330" s="217" t="s">
        <v>81</v>
      </c>
      <c r="AY330" s="19" t="s">
        <v>129</v>
      </c>
      <c r="BE330" s="218">
        <f>IF(N330="základní",J330,0)</f>
        <v>0</v>
      </c>
      <c r="BF330" s="218">
        <f>IF(N330="snížená",J330,0)</f>
        <v>0</v>
      </c>
      <c r="BG330" s="218">
        <f>IF(N330="zákl. přenesená",J330,0)</f>
        <v>0</v>
      </c>
      <c r="BH330" s="218">
        <f>IF(N330="sníž. přenesená",J330,0)</f>
        <v>0</v>
      </c>
      <c r="BI330" s="218">
        <f>IF(N330="nulová",J330,0)</f>
        <v>0</v>
      </c>
      <c r="BJ330" s="19" t="s">
        <v>79</v>
      </c>
      <c r="BK330" s="218">
        <f>ROUND(I330*H330,2)</f>
        <v>0</v>
      </c>
      <c r="BL330" s="19" t="s">
        <v>256</v>
      </c>
      <c r="BM330" s="217" t="s">
        <v>389</v>
      </c>
    </row>
    <row r="331" spans="1:47" s="2" customFormat="1" ht="12">
      <c r="A331" s="40"/>
      <c r="B331" s="41"/>
      <c r="C331" s="42"/>
      <c r="D331" s="219" t="s">
        <v>139</v>
      </c>
      <c r="E331" s="42"/>
      <c r="F331" s="220" t="s">
        <v>390</v>
      </c>
      <c r="G331" s="42"/>
      <c r="H331" s="42"/>
      <c r="I331" s="221"/>
      <c r="J331" s="42"/>
      <c r="K331" s="42"/>
      <c r="L331" s="46"/>
      <c r="M331" s="222"/>
      <c r="N331" s="223"/>
      <c r="O331" s="86"/>
      <c r="P331" s="86"/>
      <c r="Q331" s="86"/>
      <c r="R331" s="86"/>
      <c r="S331" s="86"/>
      <c r="T331" s="87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T331" s="19" t="s">
        <v>139</v>
      </c>
      <c r="AU331" s="19" t="s">
        <v>81</v>
      </c>
    </row>
    <row r="332" spans="1:51" s="13" customFormat="1" ht="12">
      <c r="A332" s="13"/>
      <c r="B332" s="224"/>
      <c r="C332" s="225"/>
      <c r="D332" s="226" t="s">
        <v>141</v>
      </c>
      <c r="E332" s="227" t="s">
        <v>19</v>
      </c>
      <c r="F332" s="228" t="s">
        <v>178</v>
      </c>
      <c r="G332" s="225"/>
      <c r="H332" s="227" t="s">
        <v>19</v>
      </c>
      <c r="I332" s="229"/>
      <c r="J332" s="225"/>
      <c r="K332" s="225"/>
      <c r="L332" s="230"/>
      <c r="M332" s="231"/>
      <c r="N332" s="232"/>
      <c r="O332" s="232"/>
      <c r="P332" s="232"/>
      <c r="Q332" s="232"/>
      <c r="R332" s="232"/>
      <c r="S332" s="232"/>
      <c r="T332" s="23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4" t="s">
        <v>141</v>
      </c>
      <c r="AU332" s="234" t="s">
        <v>81</v>
      </c>
      <c r="AV332" s="13" t="s">
        <v>79</v>
      </c>
      <c r="AW332" s="13" t="s">
        <v>33</v>
      </c>
      <c r="AX332" s="13" t="s">
        <v>71</v>
      </c>
      <c r="AY332" s="234" t="s">
        <v>129</v>
      </c>
    </row>
    <row r="333" spans="1:51" s="13" customFormat="1" ht="12">
      <c r="A333" s="13"/>
      <c r="B333" s="224"/>
      <c r="C333" s="225"/>
      <c r="D333" s="226" t="s">
        <v>141</v>
      </c>
      <c r="E333" s="227" t="s">
        <v>19</v>
      </c>
      <c r="F333" s="228" t="s">
        <v>391</v>
      </c>
      <c r="G333" s="225"/>
      <c r="H333" s="227" t="s">
        <v>19</v>
      </c>
      <c r="I333" s="229"/>
      <c r="J333" s="225"/>
      <c r="K333" s="225"/>
      <c r="L333" s="230"/>
      <c r="M333" s="231"/>
      <c r="N333" s="232"/>
      <c r="O333" s="232"/>
      <c r="P333" s="232"/>
      <c r="Q333" s="232"/>
      <c r="R333" s="232"/>
      <c r="S333" s="232"/>
      <c r="T333" s="23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4" t="s">
        <v>141</v>
      </c>
      <c r="AU333" s="234" t="s">
        <v>81</v>
      </c>
      <c r="AV333" s="13" t="s">
        <v>79</v>
      </c>
      <c r="AW333" s="13" t="s">
        <v>33</v>
      </c>
      <c r="AX333" s="13" t="s">
        <v>71</v>
      </c>
      <c r="AY333" s="234" t="s">
        <v>129</v>
      </c>
    </row>
    <row r="334" spans="1:51" s="14" customFormat="1" ht="12">
      <c r="A334" s="14"/>
      <c r="B334" s="235"/>
      <c r="C334" s="236"/>
      <c r="D334" s="226" t="s">
        <v>141</v>
      </c>
      <c r="E334" s="237" t="s">
        <v>19</v>
      </c>
      <c r="F334" s="238" t="s">
        <v>392</v>
      </c>
      <c r="G334" s="236"/>
      <c r="H334" s="239">
        <v>2</v>
      </c>
      <c r="I334" s="240"/>
      <c r="J334" s="236"/>
      <c r="K334" s="236"/>
      <c r="L334" s="241"/>
      <c r="M334" s="242"/>
      <c r="N334" s="243"/>
      <c r="O334" s="243"/>
      <c r="P334" s="243"/>
      <c r="Q334" s="243"/>
      <c r="R334" s="243"/>
      <c r="S334" s="243"/>
      <c r="T334" s="24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45" t="s">
        <v>141</v>
      </c>
      <c r="AU334" s="245" t="s">
        <v>81</v>
      </c>
      <c r="AV334" s="14" t="s">
        <v>81</v>
      </c>
      <c r="AW334" s="14" t="s">
        <v>33</v>
      </c>
      <c r="AX334" s="14" t="s">
        <v>71</v>
      </c>
      <c r="AY334" s="245" t="s">
        <v>129</v>
      </c>
    </row>
    <row r="335" spans="1:51" s="15" customFormat="1" ht="12">
      <c r="A335" s="15"/>
      <c r="B335" s="246"/>
      <c r="C335" s="247"/>
      <c r="D335" s="226" t="s">
        <v>141</v>
      </c>
      <c r="E335" s="248" t="s">
        <v>19</v>
      </c>
      <c r="F335" s="249" t="s">
        <v>144</v>
      </c>
      <c r="G335" s="247"/>
      <c r="H335" s="250">
        <v>2</v>
      </c>
      <c r="I335" s="251"/>
      <c r="J335" s="247"/>
      <c r="K335" s="247"/>
      <c r="L335" s="252"/>
      <c r="M335" s="253"/>
      <c r="N335" s="254"/>
      <c r="O335" s="254"/>
      <c r="P335" s="254"/>
      <c r="Q335" s="254"/>
      <c r="R335" s="254"/>
      <c r="S335" s="254"/>
      <c r="T335" s="25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T335" s="256" t="s">
        <v>141</v>
      </c>
      <c r="AU335" s="256" t="s">
        <v>81</v>
      </c>
      <c r="AV335" s="15" t="s">
        <v>137</v>
      </c>
      <c r="AW335" s="15" t="s">
        <v>33</v>
      </c>
      <c r="AX335" s="15" t="s">
        <v>79</v>
      </c>
      <c r="AY335" s="256" t="s">
        <v>129</v>
      </c>
    </row>
    <row r="336" spans="1:65" s="2" customFormat="1" ht="24.15" customHeight="1">
      <c r="A336" s="40"/>
      <c r="B336" s="41"/>
      <c r="C336" s="257" t="s">
        <v>393</v>
      </c>
      <c r="D336" s="257" t="s">
        <v>319</v>
      </c>
      <c r="E336" s="258" t="s">
        <v>394</v>
      </c>
      <c r="F336" s="259" t="s">
        <v>395</v>
      </c>
      <c r="G336" s="260" t="s">
        <v>388</v>
      </c>
      <c r="H336" s="261">
        <v>2</v>
      </c>
      <c r="I336" s="262"/>
      <c r="J336" s="263">
        <f>ROUND(I336*H336,2)</f>
        <v>0</v>
      </c>
      <c r="K336" s="259" t="s">
        <v>136</v>
      </c>
      <c r="L336" s="264"/>
      <c r="M336" s="265" t="s">
        <v>19</v>
      </c>
      <c r="N336" s="266" t="s">
        <v>42</v>
      </c>
      <c r="O336" s="86"/>
      <c r="P336" s="215">
        <f>O336*H336</f>
        <v>0</v>
      </c>
      <c r="Q336" s="215">
        <v>0.026</v>
      </c>
      <c r="R336" s="215">
        <f>Q336*H336</f>
        <v>0.052</v>
      </c>
      <c r="S336" s="215">
        <v>0</v>
      </c>
      <c r="T336" s="216">
        <f>S336*H336</f>
        <v>0</v>
      </c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R336" s="217" t="s">
        <v>322</v>
      </c>
      <c r="AT336" s="217" t="s">
        <v>319</v>
      </c>
      <c r="AU336" s="217" t="s">
        <v>81</v>
      </c>
      <c r="AY336" s="19" t="s">
        <v>129</v>
      </c>
      <c r="BE336" s="218">
        <f>IF(N336="základní",J336,0)</f>
        <v>0</v>
      </c>
      <c r="BF336" s="218">
        <f>IF(N336="snížená",J336,0)</f>
        <v>0</v>
      </c>
      <c r="BG336" s="218">
        <f>IF(N336="zákl. přenesená",J336,0)</f>
        <v>0</v>
      </c>
      <c r="BH336" s="218">
        <f>IF(N336="sníž. přenesená",J336,0)</f>
        <v>0</v>
      </c>
      <c r="BI336" s="218">
        <f>IF(N336="nulová",J336,0)</f>
        <v>0</v>
      </c>
      <c r="BJ336" s="19" t="s">
        <v>79</v>
      </c>
      <c r="BK336" s="218">
        <f>ROUND(I336*H336,2)</f>
        <v>0</v>
      </c>
      <c r="BL336" s="19" t="s">
        <v>256</v>
      </c>
      <c r="BM336" s="217" t="s">
        <v>396</v>
      </c>
    </row>
    <row r="337" spans="1:51" s="13" customFormat="1" ht="12">
      <c r="A337" s="13"/>
      <c r="B337" s="224"/>
      <c r="C337" s="225"/>
      <c r="D337" s="226" t="s">
        <v>141</v>
      </c>
      <c r="E337" s="227" t="s">
        <v>19</v>
      </c>
      <c r="F337" s="228" t="s">
        <v>178</v>
      </c>
      <c r="G337" s="225"/>
      <c r="H337" s="227" t="s">
        <v>19</v>
      </c>
      <c r="I337" s="229"/>
      <c r="J337" s="225"/>
      <c r="K337" s="225"/>
      <c r="L337" s="230"/>
      <c r="M337" s="231"/>
      <c r="N337" s="232"/>
      <c r="O337" s="232"/>
      <c r="P337" s="232"/>
      <c r="Q337" s="232"/>
      <c r="R337" s="232"/>
      <c r="S337" s="232"/>
      <c r="T337" s="23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4" t="s">
        <v>141</v>
      </c>
      <c r="AU337" s="234" t="s">
        <v>81</v>
      </c>
      <c r="AV337" s="13" t="s">
        <v>79</v>
      </c>
      <c r="AW337" s="13" t="s">
        <v>33</v>
      </c>
      <c r="AX337" s="13" t="s">
        <v>71</v>
      </c>
      <c r="AY337" s="234" t="s">
        <v>129</v>
      </c>
    </row>
    <row r="338" spans="1:51" s="13" customFormat="1" ht="12">
      <c r="A338" s="13"/>
      <c r="B338" s="224"/>
      <c r="C338" s="225"/>
      <c r="D338" s="226" t="s">
        <v>141</v>
      </c>
      <c r="E338" s="227" t="s">
        <v>19</v>
      </c>
      <c r="F338" s="228" t="s">
        <v>391</v>
      </c>
      <c r="G338" s="225"/>
      <c r="H338" s="227" t="s">
        <v>19</v>
      </c>
      <c r="I338" s="229"/>
      <c r="J338" s="225"/>
      <c r="K338" s="225"/>
      <c r="L338" s="230"/>
      <c r="M338" s="231"/>
      <c r="N338" s="232"/>
      <c r="O338" s="232"/>
      <c r="P338" s="232"/>
      <c r="Q338" s="232"/>
      <c r="R338" s="232"/>
      <c r="S338" s="232"/>
      <c r="T338" s="23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4" t="s">
        <v>141</v>
      </c>
      <c r="AU338" s="234" t="s">
        <v>81</v>
      </c>
      <c r="AV338" s="13" t="s">
        <v>79</v>
      </c>
      <c r="AW338" s="13" t="s">
        <v>33</v>
      </c>
      <c r="AX338" s="13" t="s">
        <v>71</v>
      </c>
      <c r="AY338" s="234" t="s">
        <v>129</v>
      </c>
    </row>
    <row r="339" spans="1:51" s="14" customFormat="1" ht="12">
      <c r="A339" s="14"/>
      <c r="B339" s="235"/>
      <c r="C339" s="236"/>
      <c r="D339" s="226" t="s">
        <v>141</v>
      </c>
      <c r="E339" s="237" t="s">
        <v>19</v>
      </c>
      <c r="F339" s="238" t="s">
        <v>392</v>
      </c>
      <c r="G339" s="236"/>
      <c r="H339" s="239">
        <v>2</v>
      </c>
      <c r="I339" s="240"/>
      <c r="J339" s="236"/>
      <c r="K339" s="236"/>
      <c r="L339" s="241"/>
      <c r="M339" s="242"/>
      <c r="N339" s="243"/>
      <c r="O339" s="243"/>
      <c r="P339" s="243"/>
      <c r="Q339" s="243"/>
      <c r="R339" s="243"/>
      <c r="S339" s="243"/>
      <c r="T339" s="24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45" t="s">
        <v>141</v>
      </c>
      <c r="AU339" s="245" t="s">
        <v>81</v>
      </c>
      <c r="AV339" s="14" t="s">
        <v>81</v>
      </c>
      <c r="AW339" s="14" t="s">
        <v>33</v>
      </c>
      <c r="AX339" s="14" t="s">
        <v>71</v>
      </c>
      <c r="AY339" s="245" t="s">
        <v>129</v>
      </c>
    </row>
    <row r="340" spans="1:51" s="15" customFormat="1" ht="12">
      <c r="A340" s="15"/>
      <c r="B340" s="246"/>
      <c r="C340" s="247"/>
      <c r="D340" s="226" t="s">
        <v>141</v>
      </c>
      <c r="E340" s="248" t="s">
        <v>19</v>
      </c>
      <c r="F340" s="249" t="s">
        <v>144</v>
      </c>
      <c r="G340" s="247"/>
      <c r="H340" s="250">
        <v>2</v>
      </c>
      <c r="I340" s="251"/>
      <c r="J340" s="247"/>
      <c r="K340" s="247"/>
      <c r="L340" s="252"/>
      <c r="M340" s="253"/>
      <c r="N340" s="254"/>
      <c r="O340" s="254"/>
      <c r="P340" s="254"/>
      <c r="Q340" s="254"/>
      <c r="R340" s="254"/>
      <c r="S340" s="254"/>
      <c r="T340" s="25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T340" s="256" t="s">
        <v>141</v>
      </c>
      <c r="AU340" s="256" t="s">
        <v>81</v>
      </c>
      <c r="AV340" s="15" t="s">
        <v>137</v>
      </c>
      <c r="AW340" s="15" t="s">
        <v>33</v>
      </c>
      <c r="AX340" s="15" t="s">
        <v>79</v>
      </c>
      <c r="AY340" s="256" t="s">
        <v>129</v>
      </c>
    </row>
    <row r="341" spans="1:65" s="2" customFormat="1" ht="16.5" customHeight="1">
      <c r="A341" s="40"/>
      <c r="B341" s="41"/>
      <c r="C341" s="206" t="s">
        <v>397</v>
      </c>
      <c r="D341" s="206" t="s">
        <v>132</v>
      </c>
      <c r="E341" s="207" t="s">
        <v>398</v>
      </c>
      <c r="F341" s="208" t="s">
        <v>399</v>
      </c>
      <c r="G341" s="209" t="s">
        <v>388</v>
      </c>
      <c r="H341" s="210">
        <v>2</v>
      </c>
      <c r="I341" s="211"/>
      <c r="J341" s="212">
        <f>ROUND(I341*H341,2)</f>
        <v>0</v>
      </c>
      <c r="K341" s="208" t="s">
        <v>136</v>
      </c>
      <c r="L341" s="46"/>
      <c r="M341" s="213" t="s">
        <v>19</v>
      </c>
      <c r="N341" s="214" t="s">
        <v>42</v>
      </c>
      <c r="O341" s="86"/>
      <c r="P341" s="215">
        <f>O341*H341</f>
        <v>0</v>
      </c>
      <c r="Q341" s="215">
        <v>0</v>
      </c>
      <c r="R341" s="215">
        <f>Q341*H341</f>
        <v>0</v>
      </c>
      <c r="S341" s="215">
        <v>0</v>
      </c>
      <c r="T341" s="216">
        <f>S341*H341</f>
        <v>0</v>
      </c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R341" s="217" t="s">
        <v>256</v>
      </c>
      <c r="AT341" s="217" t="s">
        <v>132</v>
      </c>
      <c r="AU341" s="217" t="s">
        <v>81</v>
      </c>
      <c r="AY341" s="19" t="s">
        <v>129</v>
      </c>
      <c r="BE341" s="218">
        <f>IF(N341="základní",J341,0)</f>
        <v>0</v>
      </c>
      <c r="BF341" s="218">
        <f>IF(N341="snížená",J341,0)</f>
        <v>0</v>
      </c>
      <c r="BG341" s="218">
        <f>IF(N341="zákl. přenesená",J341,0)</f>
        <v>0</v>
      </c>
      <c r="BH341" s="218">
        <f>IF(N341="sníž. přenesená",J341,0)</f>
        <v>0</v>
      </c>
      <c r="BI341" s="218">
        <f>IF(N341="nulová",J341,0)</f>
        <v>0</v>
      </c>
      <c r="BJ341" s="19" t="s">
        <v>79</v>
      </c>
      <c r="BK341" s="218">
        <f>ROUND(I341*H341,2)</f>
        <v>0</v>
      </c>
      <c r="BL341" s="19" t="s">
        <v>256</v>
      </c>
      <c r="BM341" s="217" t="s">
        <v>400</v>
      </c>
    </row>
    <row r="342" spans="1:47" s="2" customFormat="1" ht="12">
      <c r="A342" s="40"/>
      <c r="B342" s="41"/>
      <c r="C342" s="42"/>
      <c r="D342" s="219" t="s">
        <v>139</v>
      </c>
      <c r="E342" s="42"/>
      <c r="F342" s="220" t="s">
        <v>401</v>
      </c>
      <c r="G342" s="42"/>
      <c r="H342" s="42"/>
      <c r="I342" s="221"/>
      <c r="J342" s="42"/>
      <c r="K342" s="42"/>
      <c r="L342" s="46"/>
      <c r="M342" s="222"/>
      <c r="N342" s="223"/>
      <c r="O342" s="86"/>
      <c r="P342" s="86"/>
      <c r="Q342" s="86"/>
      <c r="R342" s="86"/>
      <c r="S342" s="86"/>
      <c r="T342" s="87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T342" s="19" t="s">
        <v>139</v>
      </c>
      <c r="AU342" s="19" t="s">
        <v>81</v>
      </c>
    </row>
    <row r="343" spans="1:51" s="13" customFormat="1" ht="12">
      <c r="A343" s="13"/>
      <c r="B343" s="224"/>
      <c r="C343" s="225"/>
      <c r="D343" s="226" t="s">
        <v>141</v>
      </c>
      <c r="E343" s="227" t="s">
        <v>19</v>
      </c>
      <c r="F343" s="228" t="s">
        <v>178</v>
      </c>
      <c r="G343" s="225"/>
      <c r="H343" s="227" t="s">
        <v>19</v>
      </c>
      <c r="I343" s="229"/>
      <c r="J343" s="225"/>
      <c r="K343" s="225"/>
      <c r="L343" s="230"/>
      <c r="M343" s="231"/>
      <c r="N343" s="232"/>
      <c r="O343" s="232"/>
      <c r="P343" s="232"/>
      <c r="Q343" s="232"/>
      <c r="R343" s="232"/>
      <c r="S343" s="232"/>
      <c r="T343" s="23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34" t="s">
        <v>141</v>
      </c>
      <c r="AU343" s="234" t="s">
        <v>81</v>
      </c>
      <c r="AV343" s="13" t="s">
        <v>79</v>
      </c>
      <c r="AW343" s="13" t="s">
        <v>33</v>
      </c>
      <c r="AX343" s="13" t="s">
        <v>71</v>
      </c>
      <c r="AY343" s="234" t="s">
        <v>129</v>
      </c>
    </row>
    <row r="344" spans="1:51" s="13" customFormat="1" ht="12">
      <c r="A344" s="13"/>
      <c r="B344" s="224"/>
      <c r="C344" s="225"/>
      <c r="D344" s="226" t="s">
        <v>141</v>
      </c>
      <c r="E344" s="227" t="s">
        <v>19</v>
      </c>
      <c r="F344" s="228" t="s">
        <v>391</v>
      </c>
      <c r="G344" s="225"/>
      <c r="H344" s="227" t="s">
        <v>19</v>
      </c>
      <c r="I344" s="229"/>
      <c r="J344" s="225"/>
      <c r="K344" s="225"/>
      <c r="L344" s="230"/>
      <c r="M344" s="231"/>
      <c r="N344" s="232"/>
      <c r="O344" s="232"/>
      <c r="P344" s="232"/>
      <c r="Q344" s="232"/>
      <c r="R344" s="232"/>
      <c r="S344" s="232"/>
      <c r="T344" s="23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4" t="s">
        <v>141</v>
      </c>
      <c r="AU344" s="234" t="s">
        <v>81</v>
      </c>
      <c r="AV344" s="13" t="s">
        <v>79</v>
      </c>
      <c r="AW344" s="13" t="s">
        <v>33</v>
      </c>
      <c r="AX344" s="13" t="s">
        <v>71</v>
      </c>
      <c r="AY344" s="234" t="s">
        <v>129</v>
      </c>
    </row>
    <row r="345" spans="1:51" s="14" customFormat="1" ht="12">
      <c r="A345" s="14"/>
      <c r="B345" s="235"/>
      <c r="C345" s="236"/>
      <c r="D345" s="226" t="s">
        <v>141</v>
      </c>
      <c r="E345" s="237" t="s">
        <v>19</v>
      </c>
      <c r="F345" s="238" t="s">
        <v>392</v>
      </c>
      <c r="G345" s="236"/>
      <c r="H345" s="239">
        <v>2</v>
      </c>
      <c r="I345" s="240"/>
      <c r="J345" s="236"/>
      <c r="K345" s="236"/>
      <c r="L345" s="241"/>
      <c r="M345" s="242"/>
      <c r="N345" s="243"/>
      <c r="O345" s="243"/>
      <c r="P345" s="243"/>
      <c r="Q345" s="243"/>
      <c r="R345" s="243"/>
      <c r="S345" s="243"/>
      <c r="T345" s="24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45" t="s">
        <v>141</v>
      </c>
      <c r="AU345" s="245" t="s">
        <v>81</v>
      </c>
      <c r="AV345" s="14" t="s">
        <v>81</v>
      </c>
      <c r="AW345" s="14" t="s">
        <v>33</v>
      </c>
      <c r="AX345" s="14" t="s">
        <v>71</v>
      </c>
      <c r="AY345" s="245" t="s">
        <v>129</v>
      </c>
    </row>
    <row r="346" spans="1:51" s="15" customFormat="1" ht="12">
      <c r="A346" s="15"/>
      <c r="B346" s="246"/>
      <c r="C346" s="247"/>
      <c r="D346" s="226" t="s">
        <v>141</v>
      </c>
      <c r="E346" s="248" t="s">
        <v>19</v>
      </c>
      <c r="F346" s="249" t="s">
        <v>144</v>
      </c>
      <c r="G346" s="247"/>
      <c r="H346" s="250">
        <v>2</v>
      </c>
      <c r="I346" s="251"/>
      <c r="J346" s="247"/>
      <c r="K346" s="247"/>
      <c r="L346" s="252"/>
      <c r="M346" s="253"/>
      <c r="N346" s="254"/>
      <c r="O346" s="254"/>
      <c r="P346" s="254"/>
      <c r="Q346" s="254"/>
      <c r="R346" s="254"/>
      <c r="S346" s="254"/>
      <c r="T346" s="25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T346" s="256" t="s">
        <v>141</v>
      </c>
      <c r="AU346" s="256" t="s">
        <v>81</v>
      </c>
      <c r="AV346" s="15" t="s">
        <v>137</v>
      </c>
      <c r="AW346" s="15" t="s">
        <v>33</v>
      </c>
      <c r="AX346" s="15" t="s">
        <v>79</v>
      </c>
      <c r="AY346" s="256" t="s">
        <v>129</v>
      </c>
    </row>
    <row r="347" spans="1:65" s="2" customFormat="1" ht="16.5" customHeight="1">
      <c r="A347" s="40"/>
      <c r="B347" s="41"/>
      <c r="C347" s="257" t="s">
        <v>402</v>
      </c>
      <c r="D347" s="257" t="s">
        <v>319</v>
      </c>
      <c r="E347" s="258" t="s">
        <v>403</v>
      </c>
      <c r="F347" s="259" t="s">
        <v>404</v>
      </c>
      <c r="G347" s="260" t="s">
        <v>388</v>
      </c>
      <c r="H347" s="261">
        <v>2</v>
      </c>
      <c r="I347" s="262"/>
      <c r="J347" s="263">
        <f>ROUND(I347*H347,2)</f>
        <v>0</v>
      </c>
      <c r="K347" s="259" t="s">
        <v>136</v>
      </c>
      <c r="L347" s="264"/>
      <c r="M347" s="265" t="s">
        <v>19</v>
      </c>
      <c r="N347" s="266" t="s">
        <v>42</v>
      </c>
      <c r="O347" s="86"/>
      <c r="P347" s="215">
        <f>O347*H347</f>
        <v>0</v>
      </c>
      <c r="Q347" s="215">
        <v>0.00015</v>
      </c>
      <c r="R347" s="215">
        <f>Q347*H347</f>
        <v>0.0003</v>
      </c>
      <c r="S347" s="215">
        <v>0</v>
      </c>
      <c r="T347" s="216">
        <f>S347*H347</f>
        <v>0</v>
      </c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R347" s="217" t="s">
        <v>322</v>
      </c>
      <c r="AT347" s="217" t="s">
        <v>319</v>
      </c>
      <c r="AU347" s="217" t="s">
        <v>81</v>
      </c>
      <c r="AY347" s="19" t="s">
        <v>129</v>
      </c>
      <c r="BE347" s="218">
        <f>IF(N347="základní",J347,0)</f>
        <v>0</v>
      </c>
      <c r="BF347" s="218">
        <f>IF(N347="snížená",J347,0)</f>
        <v>0</v>
      </c>
      <c r="BG347" s="218">
        <f>IF(N347="zákl. přenesená",J347,0)</f>
        <v>0</v>
      </c>
      <c r="BH347" s="218">
        <f>IF(N347="sníž. přenesená",J347,0)</f>
        <v>0</v>
      </c>
      <c r="BI347" s="218">
        <f>IF(N347="nulová",J347,0)</f>
        <v>0</v>
      </c>
      <c r="BJ347" s="19" t="s">
        <v>79</v>
      </c>
      <c r="BK347" s="218">
        <f>ROUND(I347*H347,2)</f>
        <v>0</v>
      </c>
      <c r="BL347" s="19" t="s">
        <v>256</v>
      </c>
      <c r="BM347" s="217" t="s">
        <v>405</v>
      </c>
    </row>
    <row r="348" spans="1:51" s="13" customFormat="1" ht="12">
      <c r="A348" s="13"/>
      <c r="B348" s="224"/>
      <c r="C348" s="225"/>
      <c r="D348" s="226" t="s">
        <v>141</v>
      </c>
      <c r="E348" s="227" t="s">
        <v>19</v>
      </c>
      <c r="F348" s="228" t="s">
        <v>178</v>
      </c>
      <c r="G348" s="225"/>
      <c r="H348" s="227" t="s">
        <v>19</v>
      </c>
      <c r="I348" s="229"/>
      <c r="J348" s="225"/>
      <c r="K348" s="225"/>
      <c r="L348" s="230"/>
      <c r="M348" s="231"/>
      <c r="N348" s="232"/>
      <c r="O348" s="232"/>
      <c r="P348" s="232"/>
      <c r="Q348" s="232"/>
      <c r="R348" s="232"/>
      <c r="S348" s="232"/>
      <c r="T348" s="23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34" t="s">
        <v>141</v>
      </c>
      <c r="AU348" s="234" t="s">
        <v>81</v>
      </c>
      <c r="AV348" s="13" t="s">
        <v>79</v>
      </c>
      <c r="AW348" s="13" t="s">
        <v>33</v>
      </c>
      <c r="AX348" s="13" t="s">
        <v>71</v>
      </c>
      <c r="AY348" s="234" t="s">
        <v>129</v>
      </c>
    </row>
    <row r="349" spans="1:51" s="13" customFormat="1" ht="12">
      <c r="A349" s="13"/>
      <c r="B349" s="224"/>
      <c r="C349" s="225"/>
      <c r="D349" s="226" t="s">
        <v>141</v>
      </c>
      <c r="E349" s="227" t="s">
        <v>19</v>
      </c>
      <c r="F349" s="228" t="s">
        <v>391</v>
      </c>
      <c r="G349" s="225"/>
      <c r="H349" s="227" t="s">
        <v>19</v>
      </c>
      <c r="I349" s="229"/>
      <c r="J349" s="225"/>
      <c r="K349" s="225"/>
      <c r="L349" s="230"/>
      <c r="M349" s="231"/>
      <c r="N349" s="232"/>
      <c r="O349" s="232"/>
      <c r="P349" s="232"/>
      <c r="Q349" s="232"/>
      <c r="R349" s="232"/>
      <c r="S349" s="232"/>
      <c r="T349" s="23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34" t="s">
        <v>141</v>
      </c>
      <c r="AU349" s="234" t="s">
        <v>81</v>
      </c>
      <c r="AV349" s="13" t="s">
        <v>79</v>
      </c>
      <c r="AW349" s="13" t="s">
        <v>33</v>
      </c>
      <c r="AX349" s="13" t="s">
        <v>71</v>
      </c>
      <c r="AY349" s="234" t="s">
        <v>129</v>
      </c>
    </row>
    <row r="350" spans="1:51" s="14" customFormat="1" ht="12">
      <c r="A350" s="14"/>
      <c r="B350" s="235"/>
      <c r="C350" s="236"/>
      <c r="D350" s="226" t="s">
        <v>141</v>
      </c>
      <c r="E350" s="237" t="s">
        <v>19</v>
      </c>
      <c r="F350" s="238" t="s">
        <v>392</v>
      </c>
      <c r="G350" s="236"/>
      <c r="H350" s="239">
        <v>2</v>
      </c>
      <c r="I350" s="240"/>
      <c r="J350" s="236"/>
      <c r="K350" s="236"/>
      <c r="L350" s="241"/>
      <c r="M350" s="242"/>
      <c r="N350" s="243"/>
      <c r="O350" s="243"/>
      <c r="P350" s="243"/>
      <c r="Q350" s="243"/>
      <c r="R350" s="243"/>
      <c r="S350" s="243"/>
      <c r="T350" s="24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45" t="s">
        <v>141</v>
      </c>
      <c r="AU350" s="245" t="s">
        <v>81</v>
      </c>
      <c r="AV350" s="14" t="s">
        <v>81</v>
      </c>
      <c r="AW350" s="14" t="s">
        <v>33</v>
      </c>
      <c r="AX350" s="14" t="s">
        <v>71</v>
      </c>
      <c r="AY350" s="245" t="s">
        <v>129</v>
      </c>
    </row>
    <row r="351" spans="1:51" s="15" customFormat="1" ht="12">
      <c r="A351" s="15"/>
      <c r="B351" s="246"/>
      <c r="C351" s="247"/>
      <c r="D351" s="226" t="s">
        <v>141</v>
      </c>
      <c r="E351" s="248" t="s">
        <v>19</v>
      </c>
      <c r="F351" s="249" t="s">
        <v>144</v>
      </c>
      <c r="G351" s="247"/>
      <c r="H351" s="250">
        <v>2</v>
      </c>
      <c r="I351" s="251"/>
      <c r="J351" s="247"/>
      <c r="K351" s="247"/>
      <c r="L351" s="252"/>
      <c r="M351" s="253"/>
      <c r="N351" s="254"/>
      <c r="O351" s="254"/>
      <c r="P351" s="254"/>
      <c r="Q351" s="254"/>
      <c r="R351" s="254"/>
      <c r="S351" s="254"/>
      <c r="T351" s="25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T351" s="256" t="s">
        <v>141</v>
      </c>
      <c r="AU351" s="256" t="s">
        <v>81</v>
      </c>
      <c r="AV351" s="15" t="s">
        <v>137</v>
      </c>
      <c r="AW351" s="15" t="s">
        <v>33</v>
      </c>
      <c r="AX351" s="15" t="s">
        <v>79</v>
      </c>
      <c r="AY351" s="256" t="s">
        <v>129</v>
      </c>
    </row>
    <row r="352" spans="1:65" s="2" customFormat="1" ht="16.5" customHeight="1">
      <c r="A352" s="40"/>
      <c r="B352" s="41"/>
      <c r="C352" s="257" t="s">
        <v>406</v>
      </c>
      <c r="D352" s="257" t="s">
        <v>319</v>
      </c>
      <c r="E352" s="258" t="s">
        <v>407</v>
      </c>
      <c r="F352" s="259" t="s">
        <v>408</v>
      </c>
      <c r="G352" s="260" t="s">
        <v>388</v>
      </c>
      <c r="H352" s="261">
        <v>2</v>
      </c>
      <c r="I352" s="262"/>
      <c r="J352" s="263">
        <f>ROUND(I352*H352,2)</f>
        <v>0</v>
      </c>
      <c r="K352" s="259" t="s">
        <v>136</v>
      </c>
      <c r="L352" s="264"/>
      <c r="M352" s="265" t="s">
        <v>19</v>
      </c>
      <c r="N352" s="266" t="s">
        <v>42</v>
      </c>
      <c r="O352" s="86"/>
      <c r="P352" s="215">
        <f>O352*H352</f>
        <v>0</v>
      </c>
      <c r="Q352" s="215">
        <v>0.00015</v>
      </c>
      <c r="R352" s="215">
        <f>Q352*H352</f>
        <v>0.0003</v>
      </c>
      <c r="S352" s="215">
        <v>0</v>
      </c>
      <c r="T352" s="216">
        <f>S352*H352</f>
        <v>0</v>
      </c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R352" s="217" t="s">
        <v>322</v>
      </c>
      <c r="AT352" s="217" t="s">
        <v>319</v>
      </c>
      <c r="AU352" s="217" t="s">
        <v>81</v>
      </c>
      <c r="AY352" s="19" t="s">
        <v>129</v>
      </c>
      <c r="BE352" s="218">
        <f>IF(N352="základní",J352,0)</f>
        <v>0</v>
      </c>
      <c r="BF352" s="218">
        <f>IF(N352="snížená",J352,0)</f>
        <v>0</v>
      </c>
      <c r="BG352" s="218">
        <f>IF(N352="zákl. přenesená",J352,0)</f>
        <v>0</v>
      </c>
      <c r="BH352" s="218">
        <f>IF(N352="sníž. přenesená",J352,0)</f>
        <v>0</v>
      </c>
      <c r="BI352" s="218">
        <f>IF(N352="nulová",J352,0)</f>
        <v>0</v>
      </c>
      <c r="BJ352" s="19" t="s">
        <v>79</v>
      </c>
      <c r="BK352" s="218">
        <f>ROUND(I352*H352,2)</f>
        <v>0</v>
      </c>
      <c r="BL352" s="19" t="s">
        <v>256</v>
      </c>
      <c r="BM352" s="217" t="s">
        <v>409</v>
      </c>
    </row>
    <row r="353" spans="1:51" s="13" customFormat="1" ht="12">
      <c r="A353" s="13"/>
      <c r="B353" s="224"/>
      <c r="C353" s="225"/>
      <c r="D353" s="226" t="s">
        <v>141</v>
      </c>
      <c r="E353" s="227" t="s">
        <v>19</v>
      </c>
      <c r="F353" s="228" t="s">
        <v>178</v>
      </c>
      <c r="G353" s="225"/>
      <c r="H353" s="227" t="s">
        <v>19</v>
      </c>
      <c r="I353" s="229"/>
      <c r="J353" s="225"/>
      <c r="K353" s="225"/>
      <c r="L353" s="230"/>
      <c r="M353" s="231"/>
      <c r="N353" s="232"/>
      <c r="O353" s="232"/>
      <c r="P353" s="232"/>
      <c r="Q353" s="232"/>
      <c r="R353" s="232"/>
      <c r="S353" s="232"/>
      <c r="T353" s="23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34" t="s">
        <v>141</v>
      </c>
      <c r="AU353" s="234" t="s">
        <v>81</v>
      </c>
      <c r="AV353" s="13" t="s">
        <v>79</v>
      </c>
      <c r="AW353" s="13" t="s">
        <v>33</v>
      </c>
      <c r="AX353" s="13" t="s">
        <v>71</v>
      </c>
      <c r="AY353" s="234" t="s">
        <v>129</v>
      </c>
    </row>
    <row r="354" spans="1:51" s="13" customFormat="1" ht="12">
      <c r="A354" s="13"/>
      <c r="B354" s="224"/>
      <c r="C354" s="225"/>
      <c r="D354" s="226" t="s">
        <v>141</v>
      </c>
      <c r="E354" s="227" t="s">
        <v>19</v>
      </c>
      <c r="F354" s="228" t="s">
        <v>391</v>
      </c>
      <c r="G354" s="225"/>
      <c r="H354" s="227" t="s">
        <v>19</v>
      </c>
      <c r="I354" s="229"/>
      <c r="J354" s="225"/>
      <c r="K354" s="225"/>
      <c r="L354" s="230"/>
      <c r="M354" s="231"/>
      <c r="N354" s="232"/>
      <c r="O354" s="232"/>
      <c r="P354" s="232"/>
      <c r="Q354" s="232"/>
      <c r="R354" s="232"/>
      <c r="S354" s="232"/>
      <c r="T354" s="23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4" t="s">
        <v>141</v>
      </c>
      <c r="AU354" s="234" t="s">
        <v>81</v>
      </c>
      <c r="AV354" s="13" t="s">
        <v>79</v>
      </c>
      <c r="AW354" s="13" t="s">
        <v>33</v>
      </c>
      <c r="AX354" s="13" t="s">
        <v>71</v>
      </c>
      <c r="AY354" s="234" t="s">
        <v>129</v>
      </c>
    </row>
    <row r="355" spans="1:51" s="14" customFormat="1" ht="12">
      <c r="A355" s="14"/>
      <c r="B355" s="235"/>
      <c r="C355" s="236"/>
      <c r="D355" s="226" t="s">
        <v>141</v>
      </c>
      <c r="E355" s="237" t="s">
        <v>19</v>
      </c>
      <c r="F355" s="238" t="s">
        <v>392</v>
      </c>
      <c r="G355" s="236"/>
      <c r="H355" s="239">
        <v>2</v>
      </c>
      <c r="I355" s="240"/>
      <c r="J355" s="236"/>
      <c r="K355" s="236"/>
      <c r="L355" s="241"/>
      <c r="M355" s="242"/>
      <c r="N355" s="243"/>
      <c r="O355" s="243"/>
      <c r="P355" s="243"/>
      <c r="Q355" s="243"/>
      <c r="R355" s="243"/>
      <c r="S355" s="243"/>
      <c r="T355" s="24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45" t="s">
        <v>141</v>
      </c>
      <c r="AU355" s="245" t="s">
        <v>81</v>
      </c>
      <c r="AV355" s="14" t="s">
        <v>81</v>
      </c>
      <c r="AW355" s="14" t="s">
        <v>33</v>
      </c>
      <c r="AX355" s="14" t="s">
        <v>71</v>
      </c>
      <c r="AY355" s="245" t="s">
        <v>129</v>
      </c>
    </row>
    <row r="356" spans="1:51" s="15" customFormat="1" ht="12">
      <c r="A356" s="15"/>
      <c r="B356" s="246"/>
      <c r="C356" s="247"/>
      <c r="D356" s="226" t="s">
        <v>141</v>
      </c>
      <c r="E356" s="248" t="s">
        <v>19</v>
      </c>
      <c r="F356" s="249" t="s">
        <v>144</v>
      </c>
      <c r="G356" s="247"/>
      <c r="H356" s="250">
        <v>2</v>
      </c>
      <c r="I356" s="251"/>
      <c r="J356" s="247"/>
      <c r="K356" s="247"/>
      <c r="L356" s="252"/>
      <c r="M356" s="253"/>
      <c r="N356" s="254"/>
      <c r="O356" s="254"/>
      <c r="P356" s="254"/>
      <c r="Q356" s="254"/>
      <c r="R356" s="254"/>
      <c r="S356" s="254"/>
      <c r="T356" s="25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T356" s="256" t="s">
        <v>141</v>
      </c>
      <c r="AU356" s="256" t="s">
        <v>81</v>
      </c>
      <c r="AV356" s="15" t="s">
        <v>137</v>
      </c>
      <c r="AW356" s="15" t="s">
        <v>33</v>
      </c>
      <c r="AX356" s="15" t="s">
        <v>79</v>
      </c>
      <c r="AY356" s="256" t="s">
        <v>129</v>
      </c>
    </row>
    <row r="357" spans="1:65" s="2" customFormat="1" ht="16.5" customHeight="1">
      <c r="A357" s="40"/>
      <c r="B357" s="41"/>
      <c r="C357" s="206" t="s">
        <v>410</v>
      </c>
      <c r="D357" s="206" t="s">
        <v>132</v>
      </c>
      <c r="E357" s="207" t="s">
        <v>411</v>
      </c>
      <c r="F357" s="208" t="s">
        <v>412</v>
      </c>
      <c r="G357" s="209" t="s">
        <v>388</v>
      </c>
      <c r="H357" s="210">
        <v>2</v>
      </c>
      <c r="I357" s="211"/>
      <c r="J357" s="212">
        <f>ROUND(I357*H357,2)</f>
        <v>0</v>
      </c>
      <c r="K357" s="208" t="s">
        <v>136</v>
      </c>
      <c r="L357" s="46"/>
      <c r="M357" s="213" t="s">
        <v>19</v>
      </c>
      <c r="N357" s="214" t="s">
        <v>42</v>
      </c>
      <c r="O357" s="86"/>
      <c r="P357" s="215">
        <f>O357*H357</f>
        <v>0</v>
      </c>
      <c r="Q357" s="215">
        <v>0</v>
      </c>
      <c r="R357" s="215">
        <f>Q357*H357</f>
        <v>0</v>
      </c>
      <c r="S357" s="215">
        <v>0</v>
      </c>
      <c r="T357" s="216">
        <f>S357*H357</f>
        <v>0</v>
      </c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R357" s="217" t="s">
        <v>256</v>
      </c>
      <c r="AT357" s="217" t="s">
        <v>132</v>
      </c>
      <c r="AU357" s="217" t="s">
        <v>81</v>
      </c>
      <c r="AY357" s="19" t="s">
        <v>129</v>
      </c>
      <c r="BE357" s="218">
        <f>IF(N357="základní",J357,0)</f>
        <v>0</v>
      </c>
      <c r="BF357" s="218">
        <f>IF(N357="snížená",J357,0)</f>
        <v>0</v>
      </c>
      <c r="BG357" s="218">
        <f>IF(N357="zákl. přenesená",J357,0)</f>
        <v>0</v>
      </c>
      <c r="BH357" s="218">
        <f>IF(N357="sníž. přenesená",J357,0)</f>
        <v>0</v>
      </c>
      <c r="BI357" s="218">
        <f>IF(N357="nulová",J357,0)</f>
        <v>0</v>
      </c>
      <c r="BJ357" s="19" t="s">
        <v>79</v>
      </c>
      <c r="BK357" s="218">
        <f>ROUND(I357*H357,2)</f>
        <v>0</v>
      </c>
      <c r="BL357" s="19" t="s">
        <v>256</v>
      </c>
      <c r="BM357" s="217" t="s">
        <v>413</v>
      </c>
    </row>
    <row r="358" spans="1:47" s="2" customFormat="1" ht="12">
      <c r="A358" s="40"/>
      <c r="B358" s="41"/>
      <c r="C358" s="42"/>
      <c r="D358" s="219" t="s">
        <v>139</v>
      </c>
      <c r="E358" s="42"/>
      <c r="F358" s="220" t="s">
        <v>414</v>
      </c>
      <c r="G358" s="42"/>
      <c r="H358" s="42"/>
      <c r="I358" s="221"/>
      <c r="J358" s="42"/>
      <c r="K358" s="42"/>
      <c r="L358" s="46"/>
      <c r="M358" s="222"/>
      <c r="N358" s="223"/>
      <c r="O358" s="86"/>
      <c r="P358" s="86"/>
      <c r="Q358" s="86"/>
      <c r="R358" s="86"/>
      <c r="S358" s="86"/>
      <c r="T358" s="87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T358" s="19" t="s">
        <v>139</v>
      </c>
      <c r="AU358" s="19" t="s">
        <v>81</v>
      </c>
    </row>
    <row r="359" spans="1:51" s="13" customFormat="1" ht="12">
      <c r="A359" s="13"/>
      <c r="B359" s="224"/>
      <c r="C359" s="225"/>
      <c r="D359" s="226" t="s">
        <v>141</v>
      </c>
      <c r="E359" s="227" t="s">
        <v>19</v>
      </c>
      <c r="F359" s="228" t="s">
        <v>178</v>
      </c>
      <c r="G359" s="225"/>
      <c r="H359" s="227" t="s">
        <v>19</v>
      </c>
      <c r="I359" s="229"/>
      <c r="J359" s="225"/>
      <c r="K359" s="225"/>
      <c r="L359" s="230"/>
      <c r="M359" s="231"/>
      <c r="N359" s="232"/>
      <c r="O359" s="232"/>
      <c r="P359" s="232"/>
      <c r="Q359" s="232"/>
      <c r="R359" s="232"/>
      <c r="S359" s="232"/>
      <c r="T359" s="23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34" t="s">
        <v>141</v>
      </c>
      <c r="AU359" s="234" t="s">
        <v>81</v>
      </c>
      <c r="AV359" s="13" t="s">
        <v>79</v>
      </c>
      <c r="AW359" s="13" t="s">
        <v>33</v>
      </c>
      <c r="AX359" s="13" t="s">
        <v>71</v>
      </c>
      <c r="AY359" s="234" t="s">
        <v>129</v>
      </c>
    </row>
    <row r="360" spans="1:51" s="13" customFormat="1" ht="12">
      <c r="A360" s="13"/>
      <c r="B360" s="224"/>
      <c r="C360" s="225"/>
      <c r="D360" s="226" t="s">
        <v>141</v>
      </c>
      <c r="E360" s="227" t="s">
        <v>19</v>
      </c>
      <c r="F360" s="228" t="s">
        <v>391</v>
      </c>
      <c r="G360" s="225"/>
      <c r="H360" s="227" t="s">
        <v>19</v>
      </c>
      <c r="I360" s="229"/>
      <c r="J360" s="225"/>
      <c r="K360" s="225"/>
      <c r="L360" s="230"/>
      <c r="M360" s="231"/>
      <c r="N360" s="232"/>
      <c r="O360" s="232"/>
      <c r="P360" s="232"/>
      <c r="Q360" s="232"/>
      <c r="R360" s="232"/>
      <c r="S360" s="232"/>
      <c r="T360" s="23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34" t="s">
        <v>141</v>
      </c>
      <c r="AU360" s="234" t="s">
        <v>81</v>
      </c>
      <c r="AV360" s="13" t="s">
        <v>79</v>
      </c>
      <c r="AW360" s="13" t="s">
        <v>33</v>
      </c>
      <c r="AX360" s="13" t="s">
        <v>71</v>
      </c>
      <c r="AY360" s="234" t="s">
        <v>129</v>
      </c>
    </row>
    <row r="361" spans="1:51" s="14" customFormat="1" ht="12">
      <c r="A361" s="14"/>
      <c r="B361" s="235"/>
      <c r="C361" s="236"/>
      <c r="D361" s="226" t="s">
        <v>141</v>
      </c>
      <c r="E361" s="237" t="s">
        <v>19</v>
      </c>
      <c r="F361" s="238" t="s">
        <v>392</v>
      </c>
      <c r="G361" s="236"/>
      <c r="H361" s="239">
        <v>2</v>
      </c>
      <c r="I361" s="240"/>
      <c r="J361" s="236"/>
      <c r="K361" s="236"/>
      <c r="L361" s="241"/>
      <c r="M361" s="242"/>
      <c r="N361" s="243"/>
      <c r="O361" s="243"/>
      <c r="P361" s="243"/>
      <c r="Q361" s="243"/>
      <c r="R361" s="243"/>
      <c r="S361" s="243"/>
      <c r="T361" s="24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45" t="s">
        <v>141</v>
      </c>
      <c r="AU361" s="245" t="s">
        <v>81</v>
      </c>
      <c r="AV361" s="14" t="s">
        <v>81</v>
      </c>
      <c r="AW361" s="14" t="s">
        <v>33</v>
      </c>
      <c r="AX361" s="14" t="s">
        <v>71</v>
      </c>
      <c r="AY361" s="245" t="s">
        <v>129</v>
      </c>
    </row>
    <row r="362" spans="1:51" s="15" customFormat="1" ht="12">
      <c r="A362" s="15"/>
      <c r="B362" s="246"/>
      <c r="C362" s="247"/>
      <c r="D362" s="226" t="s">
        <v>141</v>
      </c>
      <c r="E362" s="248" t="s">
        <v>19</v>
      </c>
      <c r="F362" s="249" t="s">
        <v>144</v>
      </c>
      <c r="G362" s="247"/>
      <c r="H362" s="250">
        <v>2</v>
      </c>
      <c r="I362" s="251"/>
      <c r="J362" s="247"/>
      <c r="K362" s="247"/>
      <c r="L362" s="252"/>
      <c r="M362" s="253"/>
      <c r="N362" s="254"/>
      <c r="O362" s="254"/>
      <c r="P362" s="254"/>
      <c r="Q362" s="254"/>
      <c r="R362" s="254"/>
      <c r="S362" s="254"/>
      <c r="T362" s="25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T362" s="256" t="s">
        <v>141</v>
      </c>
      <c r="AU362" s="256" t="s">
        <v>81</v>
      </c>
      <c r="AV362" s="15" t="s">
        <v>137</v>
      </c>
      <c r="AW362" s="15" t="s">
        <v>33</v>
      </c>
      <c r="AX362" s="15" t="s">
        <v>79</v>
      </c>
      <c r="AY362" s="256" t="s">
        <v>129</v>
      </c>
    </row>
    <row r="363" spans="1:65" s="2" customFormat="1" ht="16.5" customHeight="1">
      <c r="A363" s="40"/>
      <c r="B363" s="41"/>
      <c r="C363" s="257" t="s">
        <v>415</v>
      </c>
      <c r="D363" s="257" t="s">
        <v>319</v>
      </c>
      <c r="E363" s="258" t="s">
        <v>416</v>
      </c>
      <c r="F363" s="259" t="s">
        <v>417</v>
      </c>
      <c r="G363" s="260" t="s">
        <v>388</v>
      </c>
      <c r="H363" s="261">
        <v>2</v>
      </c>
      <c r="I363" s="262"/>
      <c r="J363" s="263">
        <f>ROUND(I363*H363,2)</f>
        <v>0</v>
      </c>
      <c r="K363" s="259" t="s">
        <v>136</v>
      </c>
      <c r="L363" s="264"/>
      <c r="M363" s="265" t="s">
        <v>19</v>
      </c>
      <c r="N363" s="266" t="s">
        <v>42</v>
      </c>
      <c r="O363" s="86"/>
      <c r="P363" s="215">
        <f>O363*H363</f>
        <v>0</v>
      </c>
      <c r="Q363" s="215">
        <v>0.0022</v>
      </c>
      <c r="R363" s="215">
        <f>Q363*H363</f>
        <v>0.0044</v>
      </c>
      <c r="S363" s="215">
        <v>0</v>
      </c>
      <c r="T363" s="216">
        <f>S363*H363</f>
        <v>0</v>
      </c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R363" s="217" t="s">
        <v>322</v>
      </c>
      <c r="AT363" s="217" t="s">
        <v>319</v>
      </c>
      <c r="AU363" s="217" t="s">
        <v>81</v>
      </c>
      <c r="AY363" s="19" t="s">
        <v>129</v>
      </c>
      <c r="BE363" s="218">
        <f>IF(N363="základní",J363,0)</f>
        <v>0</v>
      </c>
      <c r="BF363" s="218">
        <f>IF(N363="snížená",J363,0)</f>
        <v>0</v>
      </c>
      <c r="BG363" s="218">
        <f>IF(N363="zákl. přenesená",J363,0)</f>
        <v>0</v>
      </c>
      <c r="BH363" s="218">
        <f>IF(N363="sníž. přenesená",J363,0)</f>
        <v>0</v>
      </c>
      <c r="BI363" s="218">
        <f>IF(N363="nulová",J363,0)</f>
        <v>0</v>
      </c>
      <c r="BJ363" s="19" t="s">
        <v>79</v>
      </c>
      <c r="BK363" s="218">
        <f>ROUND(I363*H363,2)</f>
        <v>0</v>
      </c>
      <c r="BL363" s="19" t="s">
        <v>256</v>
      </c>
      <c r="BM363" s="217" t="s">
        <v>418</v>
      </c>
    </row>
    <row r="364" spans="1:51" s="13" customFormat="1" ht="12">
      <c r="A364" s="13"/>
      <c r="B364" s="224"/>
      <c r="C364" s="225"/>
      <c r="D364" s="226" t="s">
        <v>141</v>
      </c>
      <c r="E364" s="227" t="s">
        <v>19</v>
      </c>
      <c r="F364" s="228" t="s">
        <v>178</v>
      </c>
      <c r="G364" s="225"/>
      <c r="H364" s="227" t="s">
        <v>19</v>
      </c>
      <c r="I364" s="229"/>
      <c r="J364" s="225"/>
      <c r="K364" s="225"/>
      <c r="L364" s="230"/>
      <c r="M364" s="231"/>
      <c r="N364" s="232"/>
      <c r="O364" s="232"/>
      <c r="P364" s="232"/>
      <c r="Q364" s="232"/>
      <c r="R364" s="232"/>
      <c r="S364" s="232"/>
      <c r="T364" s="23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4" t="s">
        <v>141</v>
      </c>
      <c r="AU364" s="234" t="s">
        <v>81</v>
      </c>
      <c r="AV364" s="13" t="s">
        <v>79</v>
      </c>
      <c r="AW364" s="13" t="s">
        <v>33</v>
      </c>
      <c r="AX364" s="13" t="s">
        <v>71</v>
      </c>
      <c r="AY364" s="234" t="s">
        <v>129</v>
      </c>
    </row>
    <row r="365" spans="1:51" s="13" customFormat="1" ht="12">
      <c r="A365" s="13"/>
      <c r="B365" s="224"/>
      <c r="C365" s="225"/>
      <c r="D365" s="226" t="s">
        <v>141</v>
      </c>
      <c r="E365" s="227" t="s">
        <v>19</v>
      </c>
      <c r="F365" s="228" t="s">
        <v>391</v>
      </c>
      <c r="G365" s="225"/>
      <c r="H365" s="227" t="s">
        <v>19</v>
      </c>
      <c r="I365" s="229"/>
      <c r="J365" s="225"/>
      <c r="K365" s="225"/>
      <c r="L365" s="230"/>
      <c r="M365" s="231"/>
      <c r="N365" s="232"/>
      <c r="O365" s="232"/>
      <c r="P365" s="232"/>
      <c r="Q365" s="232"/>
      <c r="R365" s="232"/>
      <c r="S365" s="232"/>
      <c r="T365" s="23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34" t="s">
        <v>141</v>
      </c>
      <c r="AU365" s="234" t="s">
        <v>81</v>
      </c>
      <c r="AV365" s="13" t="s">
        <v>79</v>
      </c>
      <c r="AW365" s="13" t="s">
        <v>33</v>
      </c>
      <c r="AX365" s="13" t="s">
        <v>71</v>
      </c>
      <c r="AY365" s="234" t="s">
        <v>129</v>
      </c>
    </row>
    <row r="366" spans="1:51" s="14" customFormat="1" ht="12">
      <c r="A366" s="14"/>
      <c r="B366" s="235"/>
      <c r="C366" s="236"/>
      <c r="D366" s="226" t="s">
        <v>141</v>
      </c>
      <c r="E366" s="237" t="s">
        <v>19</v>
      </c>
      <c r="F366" s="238" t="s">
        <v>392</v>
      </c>
      <c r="G366" s="236"/>
      <c r="H366" s="239">
        <v>2</v>
      </c>
      <c r="I366" s="240"/>
      <c r="J366" s="236"/>
      <c r="K366" s="236"/>
      <c r="L366" s="241"/>
      <c r="M366" s="242"/>
      <c r="N366" s="243"/>
      <c r="O366" s="243"/>
      <c r="P366" s="243"/>
      <c r="Q366" s="243"/>
      <c r="R366" s="243"/>
      <c r="S366" s="243"/>
      <c r="T366" s="24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45" t="s">
        <v>141</v>
      </c>
      <c r="AU366" s="245" t="s">
        <v>81</v>
      </c>
      <c r="AV366" s="14" t="s">
        <v>81</v>
      </c>
      <c r="AW366" s="14" t="s">
        <v>33</v>
      </c>
      <c r="AX366" s="14" t="s">
        <v>71</v>
      </c>
      <c r="AY366" s="245" t="s">
        <v>129</v>
      </c>
    </row>
    <row r="367" spans="1:51" s="15" customFormat="1" ht="12">
      <c r="A367" s="15"/>
      <c r="B367" s="246"/>
      <c r="C367" s="247"/>
      <c r="D367" s="226" t="s">
        <v>141</v>
      </c>
      <c r="E367" s="248" t="s">
        <v>19</v>
      </c>
      <c r="F367" s="249" t="s">
        <v>144</v>
      </c>
      <c r="G367" s="247"/>
      <c r="H367" s="250">
        <v>2</v>
      </c>
      <c r="I367" s="251"/>
      <c r="J367" s="247"/>
      <c r="K367" s="247"/>
      <c r="L367" s="252"/>
      <c r="M367" s="253"/>
      <c r="N367" s="254"/>
      <c r="O367" s="254"/>
      <c r="P367" s="254"/>
      <c r="Q367" s="254"/>
      <c r="R367" s="254"/>
      <c r="S367" s="254"/>
      <c r="T367" s="25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T367" s="256" t="s">
        <v>141</v>
      </c>
      <c r="AU367" s="256" t="s">
        <v>81</v>
      </c>
      <c r="AV367" s="15" t="s">
        <v>137</v>
      </c>
      <c r="AW367" s="15" t="s">
        <v>33</v>
      </c>
      <c r="AX367" s="15" t="s">
        <v>79</v>
      </c>
      <c r="AY367" s="256" t="s">
        <v>129</v>
      </c>
    </row>
    <row r="368" spans="1:65" s="2" customFormat="1" ht="16.5" customHeight="1">
      <c r="A368" s="40"/>
      <c r="B368" s="41"/>
      <c r="C368" s="257" t="s">
        <v>419</v>
      </c>
      <c r="D368" s="257" t="s">
        <v>319</v>
      </c>
      <c r="E368" s="258" t="s">
        <v>420</v>
      </c>
      <c r="F368" s="259" t="s">
        <v>421</v>
      </c>
      <c r="G368" s="260" t="s">
        <v>388</v>
      </c>
      <c r="H368" s="261">
        <v>2</v>
      </c>
      <c r="I368" s="262"/>
      <c r="J368" s="263">
        <f>ROUND(I368*H368,2)</f>
        <v>0</v>
      </c>
      <c r="K368" s="259" t="s">
        <v>136</v>
      </c>
      <c r="L368" s="264"/>
      <c r="M368" s="265" t="s">
        <v>19</v>
      </c>
      <c r="N368" s="266" t="s">
        <v>42</v>
      </c>
      <c r="O368" s="86"/>
      <c r="P368" s="215">
        <f>O368*H368</f>
        <v>0</v>
      </c>
      <c r="Q368" s="215">
        <v>0.0022</v>
      </c>
      <c r="R368" s="215">
        <f>Q368*H368</f>
        <v>0.0044</v>
      </c>
      <c r="S368" s="215">
        <v>0</v>
      </c>
      <c r="T368" s="216">
        <f>S368*H368</f>
        <v>0</v>
      </c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R368" s="217" t="s">
        <v>322</v>
      </c>
      <c r="AT368" s="217" t="s">
        <v>319</v>
      </c>
      <c r="AU368" s="217" t="s">
        <v>81</v>
      </c>
      <c r="AY368" s="19" t="s">
        <v>129</v>
      </c>
      <c r="BE368" s="218">
        <f>IF(N368="základní",J368,0)</f>
        <v>0</v>
      </c>
      <c r="BF368" s="218">
        <f>IF(N368="snížená",J368,0)</f>
        <v>0</v>
      </c>
      <c r="BG368" s="218">
        <f>IF(N368="zákl. přenesená",J368,0)</f>
        <v>0</v>
      </c>
      <c r="BH368" s="218">
        <f>IF(N368="sníž. přenesená",J368,0)</f>
        <v>0</v>
      </c>
      <c r="BI368" s="218">
        <f>IF(N368="nulová",J368,0)</f>
        <v>0</v>
      </c>
      <c r="BJ368" s="19" t="s">
        <v>79</v>
      </c>
      <c r="BK368" s="218">
        <f>ROUND(I368*H368,2)</f>
        <v>0</v>
      </c>
      <c r="BL368" s="19" t="s">
        <v>256</v>
      </c>
      <c r="BM368" s="217" t="s">
        <v>422</v>
      </c>
    </row>
    <row r="369" spans="1:51" s="13" customFormat="1" ht="12">
      <c r="A369" s="13"/>
      <c r="B369" s="224"/>
      <c r="C369" s="225"/>
      <c r="D369" s="226" t="s">
        <v>141</v>
      </c>
      <c r="E369" s="227" t="s">
        <v>19</v>
      </c>
      <c r="F369" s="228" t="s">
        <v>178</v>
      </c>
      <c r="G369" s="225"/>
      <c r="H369" s="227" t="s">
        <v>19</v>
      </c>
      <c r="I369" s="229"/>
      <c r="J369" s="225"/>
      <c r="K369" s="225"/>
      <c r="L369" s="230"/>
      <c r="M369" s="231"/>
      <c r="N369" s="232"/>
      <c r="O369" s="232"/>
      <c r="P369" s="232"/>
      <c r="Q369" s="232"/>
      <c r="R369" s="232"/>
      <c r="S369" s="232"/>
      <c r="T369" s="23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34" t="s">
        <v>141</v>
      </c>
      <c r="AU369" s="234" t="s">
        <v>81</v>
      </c>
      <c r="AV369" s="13" t="s">
        <v>79</v>
      </c>
      <c r="AW369" s="13" t="s">
        <v>33</v>
      </c>
      <c r="AX369" s="13" t="s">
        <v>71</v>
      </c>
      <c r="AY369" s="234" t="s">
        <v>129</v>
      </c>
    </row>
    <row r="370" spans="1:51" s="13" customFormat="1" ht="12">
      <c r="A370" s="13"/>
      <c r="B370" s="224"/>
      <c r="C370" s="225"/>
      <c r="D370" s="226" t="s">
        <v>141</v>
      </c>
      <c r="E370" s="227" t="s">
        <v>19</v>
      </c>
      <c r="F370" s="228" t="s">
        <v>391</v>
      </c>
      <c r="G370" s="225"/>
      <c r="H370" s="227" t="s">
        <v>19</v>
      </c>
      <c r="I370" s="229"/>
      <c r="J370" s="225"/>
      <c r="K370" s="225"/>
      <c r="L370" s="230"/>
      <c r="M370" s="231"/>
      <c r="N370" s="232"/>
      <c r="O370" s="232"/>
      <c r="P370" s="232"/>
      <c r="Q370" s="232"/>
      <c r="R370" s="232"/>
      <c r="S370" s="232"/>
      <c r="T370" s="23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34" t="s">
        <v>141</v>
      </c>
      <c r="AU370" s="234" t="s">
        <v>81</v>
      </c>
      <c r="AV370" s="13" t="s">
        <v>79</v>
      </c>
      <c r="AW370" s="13" t="s">
        <v>33</v>
      </c>
      <c r="AX370" s="13" t="s">
        <v>71</v>
      </c>
      <c r="AY370" s="234" t="s">
        <v>129</v>
      </c>
    </row>
    <row r="371" spans="1:51" s="14" customFormat="1" ht="12">
      <c r="A371" s="14"/>
      <c r="B371" s="235"/>
      <c r="C371" s="236"/>
      <c r="D371" s="226" t="s">
        <v>141</v>
      </c>
      <c r="E371" s="237" t="s">
        <v>19</v>
      </c>
      <c r="F371" s="238" t="s">
        <v>392</v>
      </c>
      <c r="G371" s="236"/>
      <c r="H371" s="239">
        <v>2</v>
      </c>
      <c r="I371" s="240"/>
      <c r="J371" s="236"/>
      <c r="K371" s="236"/>
      <c r="L371" s="241"/>
      <c r="M371" s="242"/>
      <c r="N371" s="243"/>
      <c r="O371" s="243"/>
      <c r="P371" s="243"/>
      <c r="Q371" s="243"/>
      <c r="R371" s="243"/>
      <c r="S371" s="243"/>
      <c r="T371" s="24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45" t="s">
        <v>141</v>
      </c>
      <c r="AU371" s="245" t="s">
        <v>81</v>
      </c>
      <c r="AV371" s="14" t="s">
        <v>81</v>
      </c>
      <c r="AW371" s="14" t="s">
        <v>33</v>
      </c>
      <c r="AX371" s="14" t="s">
        <v>71</v>
      </c>
      <c r="AY371" s="245" t="s">
        <v>129</v>
      </c>
    </row>
    <row r="372" spans="1:51" s="15" customFormat="1" ht="12">
      <c r="A372" s="15"/>
      <c r="B372" s="246"/>
      <c r="C372" s="247"/>
      <c r="D372" s="226" t="s">
        <v>141</v>
      </c>
      <c r="E372" s="248" t="s">
        <v>19</v>
      </c>
      <c r="F372" s="249" t="s">
        <v>144</v>
      </c>
      <c r="G372" s="247"/>
      <c r="H372" s="250">
        <v>2</v>
      </c>
      <c r="I372" s="251"/>
      <c r="J372" s="247"/>
      <c r="K372" s="247"/>
      <c r="L372" s="252"/>
      <c r="M372" s="253"/>
      <c r="N372" s="254"/>
      <c r="O372" s="254"/>
      <c r="P372" s="254"/>
      <c r="Q372" s="254"/>
      <c r="R372" s="254"/>
      <c r="S372" s="254"/>
      <c r="T372" s="25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T372" s="256" t="s">
        <v>141</v>
      </c>
      <c r="AU372" s="256" t="s">
        <v>81</v>
      </c>
      <c r="AV372" s="15" t="s">
        <v>137</v>
      </c>
      <c r="AW372" s="15" t="s">
        <v>33</v>
      </c>
      <c r="AX372" s="15" t="s">
        <v>79</v>
      </c>
      <c r="AY372" s="256" t="s">
        <v>129</v>
      </c>
    </row>
    <row r="373" spans="1:65" s="2" customFormat="1" ht="24.15" customHeight="1">
      <c r="A373" s="40"/>
      <c r="B373" s="41"/>
      <c r="C373" s="206" t="s">
        <v>423</v>
      </c>
      <c r="D373" s="206" t="s">
        <v>132</v>
      </c>
      <c r="E373" s="207" t="s">
        <v>424</v>
      </c>
      <c r="F373" s="208" t="s">
        <v>425</v>
      </c>
      <c r="G373" s="209" t="s">
        <v>388</v>
      </c>
      <c r="H373" s="210">
        <v>2</v>
      </c>
      <c r="I373" s="211"/>
      <c r="J373" s="212">
        <f>ROUND(I373*H373,2)</f>
        <v>0</v>
      </c>
      <c r="K373" s="208" t="s">
        <v>136</v>
      </c>
      <c r="L373" s="46"/>
      <c r="M373" s="213" t="s">
        <v>19</v>
      </c>
      <c r="N373" s="214" t="s">
        <v>42</v>
      </c>
      <c r="O373" s="86"/>
      <c r="P373" s="215">
        <f>O373*H373</f>
        <v>0</v>
      </c>
      <c r="Q373" s="215">
        <v>0.00047</v>
      </c>
      <c r="R373" s="215">
        <f>Q373*H373</f>
        <v>0.00094</v>
      </c>
      <c r="S373" s="215">
        <v>0</v>
      </c>
      <c r="T373" s="216">
        <f>S373*H373</f>
        <v>0</v>
      </c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R373" s="217" t="s">
        <v>256</v>
      </c>
      <c r="AT373" s="217" t="s">
        <v>132</v>
      </c>
      <c r="AU373" s="217" t="s">
        <v>81</v>
      </c>
      <c r="AY373" s="19" t="s">
        <v>129</v>
      </c>
      <c r="BE373" s="218">
        <f>IF(N373="základní",J373,0)</f>
        <v>0</v>
      </c>
      <c r="BF373" s="218">
        <f>IF(N373="snížená",J373,0)</f>
        <v>0</v>
      </c>
      <c r="BG373" s="218">
        <f>IF(N373="zákl. přenesená",J373,0)</f>
        <v>0</v>
      </c>
      <c r="BH373" s="218">
        <f>IF(N373="sníž. přenesená",J373,0)</f>
        <v>0</v>
      </c>
      <c r="BI373" s="218">
        <f>IF(N373="nulová",J373,0)</f>
        <v>0</v>
      </c>
      <c r="BJ373" s="19" t="s">
        <v>79</v>
      </c>
      <c r="BK373" s="218">
        <f>ROUND(I373*H373,2)</f>
        <v>0</v>
      </c>
      <c r="BL373" s="19" t="s">
        <v>256</v>
      </c>
      <c r="BM373" s="217" t="s">
        <v>426</v>
      </c>
    </row>
    <row r="374" spans="1:47" s="2" customFormat="1" ht="12">
      <c r="A374" s="40"/>
      <c r="B374" s="41"/>
      <c r="C374" s="42"/>
      <c r="D374" s="219" t="s">
        <v>139</v>
      </c>
      <c r="E374" s="42"/>
      <c r="F374" s="220" t="s">
        <v>427</v>
      </c>
      <c r="G374" s="42"/>
      <c r="H374" s="42"/>
      <c r="I374" s="221"/>
      <c r="J374" s="42"/>
      <c r="K374" s="42"/>
      <c r="L374" s="46"/>
      <c r="M374" s="222"/>
      <c r="N374" s="223"/>
      <c r="O374" s="86"/>
      <c r="P374" s="86"/>
      <c r="Q374" s="86"/>
      <c r="R374" s="86"/>
      <c r="S374" s="86"/>
      <c r="T374" s="87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T374" s="19" t="s">
        <v>139</v>
      </c>
      <c r="AU374" s="19" t="s">
        <v>81</v>
      </c>
    </row>
    <row r="375" spans="1:51" s="13" customFormat="1" ht="12">
      <c r="A375" s="13"/>
      <c r="B375" s="224"/>
      <c r="C375" s="225"/>
      <c r="D375" s="226" t="s">
        <v>141</v>
      </c>
      <c r="E375" s="227" t="s">
        <v>19</v>
      </c>
      <c r="F375" s="228" t="s">
        <v>178</v>
      </c>
      <c r="G375" s="225"/>
      <c r="H375" s="227" t="s">
        <v>19</v>
      </c>
      <c r="I375" s="229"/>
      <c r="J375" s="225"/>
      <c r="K375" s="225"/>
      <c r="L375" s="230"/>
      <c r="M375" s="231"/>
      <c r="N375" s="232"/>
      <c r="O375" s="232"/>
      <c r="P375" s="232"/>
      <c r="Q375" s="232"/>
      <c r="R375" s="232"/>
      <c r="S375" s="232"/>
      <c r="T375" s="23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34" t="s">
        <v>141</v>
      </c>
      <c r="AU375" s="234" t="s">
        <v>81</v>
      </c>
      <c r="AV375" s="13" t="s">
        <v>79</v>
      </c>
      <c r="AW375" s="13" t="s">
        <v>33</v>
      </c>
      <c r="AX375" s="13" t="s">
        <v>71</v>
      </c>
      <c r="AY375" s="234" t="s">
        <v>129</v>
      </c>
    </row>
    <row r="376" spans="1:51" s="13" customFormat="1" ht="12">
      <c r="A376" s="13"/>
      <c r="B376" s="224"/>
      <c r="C376" s="225"/>
      <c r="D376" s="226" t="s">
        <v>141</v>
      </c>
      <c r="E376" s="227" t="s">
        <v>19</v>
      </c>
      <c r="F376" s="228" t="s">
        <v>391</v>
      </c>
      <c r="G376" s="225"/>
      <c r="H376" s="227" t="s">
        <v>19</v>
      </c>
      <c r="I376" s="229"/>
      <c r="J376" s="225"/>
      <c r="K376" s="225"/>
      <c r="L376" s="230"/>
      <c r="M376" s="231"/>
      <c r="N376" s="232"/>
      <c r="O376" s="232"/>
      <c r="P376" s="232"/>
      <c r="Q376" s="232"/>
      <c r="R376" s="232"/>
      <c r="S376" s="232"/>
      <c r="T376" s="23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34" t="s">
        <v>141</v>
      </c>
      <c r="AU376" s="234" t="s">
        <v>81</v>
      </c>
      <c r="AV376" s="13" t="s">
        <v>79</v>
      </c>
      <c r="AW376" s="13" t="s">
        <v>33</v>
      </c>
      <c r="AX376" s="13" t="s">
        <v>71</v>
      </c>
      <c r="AY376" s="234" t="s">
        <v>129</v>
      </c>
    </row>
    <row r="377" spans="1:51" s="14" customFormat="1" ht="12">
      <c r="A377" s="14"/>
      <c r="B377" s="235"/>
      <c r="C377" s="236"/>
      <c r="D377" s="226" t="s">
        <v>141</v>
      </c>
      <c r="E377" s="237" t="s">
        <v>19</v>
      </c>
      <c r="F377" s="238" t="s">
        <v>392</v>
      </c>
      <c r="G377" s="236"/>
      <c r="H377" s="239">
        <v>2</v>
      </c>
      <c r="I377" s="240"/>
      <c r="J377" s="236"/>
      <c r="K377" s="236"/>
      <c r="L377" s="241"/>
      <c r="M377" s="242"/>
      <c r="N377" s="243"/>
      <c r="O377" s="243"/>
      <c r="P377" s="243"/>
      <c r="Q377" s="243"/>
      <c r="R377" s="243"/>
      <c r="S377" s="243"/>
      <c r="T377" s="24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45" t="s">
        <v>141</v>
      </c>
      <c r="AU377" s="245" t="s">
        <v>81</v>
      </c>
      <c r="AV377" s="14" t="s">
        <v>81</v>
      </c>
      <c r="AW377" s="14" t="s">
        <v>33</v>
      </c>
      <c r="AX377" s="14" t="s">
        <v>71</v>
      </c>
      <c r="AY377" s="245" t="s">
        <v>129</v>
      </c>
    </row>
    <row r="378" spans="1:51" s="15" customFormat="1" ht="12">
      <c r="A378" s="15"/>
      <c r="B378" s="246"/>
      <c r="C378" s="247"/>
      <c r="D378" s="226" t="s">
        <v>141</v>
      </c>
      <c r="E378" s="248" t="s">
        <v>19</v>
      </c>
      <c r="F378" s="249" t="s">
        <v>144</v>
      </c>
      <c r="G378" s="247"/>
      <c r="H378" s="250">
        <v>2</v>
      </c>
      <c r="I378" s="251"/>
      <c r="J378" s="247"/>
      <c r="K378" s="247"/>
      <c r="L378" s="252"/>
      <c r="M378" s="253"/>
      <c r="N378" s="254"/>
      <c r="O378" s="254"/>
      <c r="P378" s="254"/>
      <c r="Q378" s="254"/>
      <c r="R378" s="254"/>
      <c r="S378" s="254"/>
      <c r="T378" s="25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T378" s="256" t="s">
        <v>141</v>
      </c>
      <c r="AU378" s="256" t="s">
        <v>81</v>
      </c>
      <c r="AV378" s="15" t="s">
        <v>137</v>
      </c>
      <c r="AW378" s="15" t="s">
        <v>33</v>
      </c>
      <c r="AX378" s="15" t="s">
        <v>79</v>
      </c>
      <c r="AY378" s="256" t="s">
        <v>129</v>
      </c>
    </row>
    <row r="379" spans="1:65" s="2" customFormat="1" ht="21.75" customHeight="1">
      <c r="A379" s="40"/>
      <c r="B379" s="41"/>
      <c r="C379" s="257" t="s">
        <v>428</v>
      </c>
      <c r="D379" s="257" t="s">
        <v>319</v>
      </c>
      <c r="E379" s="258" t="s">
        <v>429</v>
      </c>
      <c r="F379" s="259" t="s">
        <v>430</v>
      </c>
      <c r="G379" s="260" t="s">
        <v>388</v>
      </c>
      <c r="H379" s="261">
        <v>2</v>
      </c>
      <c r="I379" s="262"/>
      <c r="J379" s="263">
        <f>ROUND(I379*H379,2)</f>
        <v>0</v>
      </c>
      <c r="K379" s="259" t="s">
        <v>136</v>
      </c>
      <c r="L379" s="264"/>
      <c r="M379" s="265" t="s">
        <v>19</v>
      </c>
      <c r="N379" s="266" t="s">
        <v>42</v>
      </c>
      <c r="O379" s="86"/>
      <c r="P379" s="215">
        <f>O379*H379</f>
        <v>0</v>
      </c>
      <c r="Q379" s="215">
        <v>0.016</v>
      </c>
      <c r="R379" s="215">
        <f>Q379*H379</f>
        <v>0.032</v>
      </c>
      <c r="S379" s="215">
        <v>0</v>
      </c>
      <c r="T379" s="216">
        <f>S379*H379</f>
        <v>0</v>
      </c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R379" s="217" t="s">
        <v>322</v>
      </c>
      <c r="AT379" s="217" t="s">
        <v>319</v>
      </c>
      <c r="AU379" s="217" t="s">
        <v>81</v>
      </c>
      <c r="AY379" s="19" t="s">
        <v>129</v>
      </c>
      <c r="BE379" s="218">
        <f>IF(N379="základní",J379,0)</f>
        <v>0</v>
      </c>
      <c r="BF379" s="218">
        <f>IF(N379="snížená",J379,0)</f>
        <v>0</v>
      </c>
      <c r="BG379" s="218">
        <f>IF(N379="zákl. přenesená",J379,0)</f>
        <v>0</v>
      </c>
      <c r="BH379" s="218">
        <f>IF(N379="sníž. přenesená",J379,0)</f>
        <v>0</v>
      </c>
      <c r="BI379" s="218">
        <f>IF(N379="nulová",J379,0)</f>
        <v>0</v>
      </c>
      <c r="BJ379" s="19" t="s">
        <v>79</v>
      </c>
      <c r="BK379" s="218">
        <f>ROUND(I379*H379,2)</f>
        <v>0</v>
      </c>
      <c r="BL379" s="19" t="s">
        <v>256</v>
      </c>
      <c r="BM379" s="217" t="s">
        <v>431</v>
      </c>
    </row>
    <row r="380" spans="1:51" s="13" customFormat="1" ht="12">
      <c r="A380" s="13"/>
      <c r="B380" s="224"/>
      <c r="C380" s="225"/>
      <c r="D380" s="226" t="s">
        <v>141</v>
      </c>
      <c r="E380" s="227" t="s">
        <v>19</v>
      </c>
      <c r="F380" s="228" t="s">
        <v>178</v>
      </c>
      <c r="G380" s="225"/>
      <c r="H380" s="227" t="s">
        <v>19</v>
      </c>
      <c r="I380" s="229"/>
      <c r="J380" s="225"/>
      <c r="K380" s="225"/>
      <c r="L380" s="230"/>
      <c r="M380" s="231"/>
      <c r="N380" s="232"/>
      <c r="O380" s="232"/>
      <c r="P380" s="232"/>
      <c r="Q380" s="232"/>
      <c r="R380" s="232"/>
      <c r="S380" s="232"/>
      <c r="T380" s="23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34" t="s">
        <v>141</v>
      </c>
      <c r="AU380" s="234" t="s">
        <v>81</v>
      </c>
      <c r="AV380" s="13" t="s">
        <v>79</v>
      </c>
      <c r="AW380" s="13" t="s">
        <v>33</v>
      </c>
      <c r="AX380" s="13" t="s">
        <v>71</v>
      </c>
      <c r="AY380" s="234" t="s">
        <v>129</v>
      </c>
    </row>
    <row r="381" spans="1:51" s="13" customFormat="1" ht="12">
      <c r="A381" s="13"/>
      <c r="B381" s="224"/>
      <c r="C381" s="225"/>
      <c r="D381" s="226" t="s">
        <v>141</v>
      </c>
      <c r="E381" s="227" t="s">
        <v>19</v>
      </c>
      <c r="F381" s="228" t="s">
        <v>391</v>
      </c>
      <c r="G381" s="225"/>
      <c r="H381" s="227" t="s">
        <v>19</v>
      </c>
      <c r="I381" s="229"/>
      <c r="J381" s="225"/>
      <c r="K381" s="225"/>
      <c r="L381" s="230"/>
      <c r="M381" s="231"/>
      <c r="N381" s="232"/>
      <c r="O381" s="232"/>
      <c r="P381" s="232"/>
      <c r="Q381" s="232"/>
      <c r="R381" s="232"/>
      <c r="S381" s="232"/>
      <c r="T381" s="23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34" t="s">
        <v>141</v>
      </c>
      <c r="AU381" s="234" t="s">
        <v>81</v>
      </c>
      <c r="AV381" s="13" t="s">
        <v>79</v>
      </c>
      <c r="AW381" s="13" t="s">
        <v>33</v>
      </c>
      <c r="AX381" s="13" t="s">
        <v>71</v>
      </c>
      <c r="AY381" s="234" t="s">
        <v>129</v>
      </c>
    </row>
    <row r="382" spans="1:51" s="14" customFormat="1" ht="12">
      <c r="A382" s="14"/>
      <c r="B382" s="235"/>
      <c r="C382" s="236"/>
      <c r="D382" s="226" t="s">
        <v>141</v>
      </c>
      <c r="E382" s="237" t="s">
        <v>19</v>
      </c>
      <c r="F382" s="238" t="s">
        <v>392</v>
      </c>
      <c r="G382" s="236"/>
      <c r="H382" s="239">
        <v>2</v>
      </c>
      <c r="I382" s="240"/>
      <c r="J382" s="236"/>
      <c r="K382" s="236"/>
      <c r="L382" s="241"/>
      <c r="M382" s="242"/>
      <c r="N382" s="243"/>
      <c r="O382" s="243"/>
      <c r="P382" s="243"/>
      <c r="Q382" s="243"/>
      <c r="R382" s="243"/>
      <c r="S382" s="243"/>
      <c r="T382" s="24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45" t="s">
        <v>141</v>
      </c>
      <c r="AU382" s="245" t="s">
        <v>81</v>
      </c>
      <c r="AV382" s="14" t="s">
        <v>81</v>
      </c>
      <c r="AW382" s="14" t="s">
        <v>33</v>
      </c>
      <c r="AX382" s="14" t="s">
        <v>71</v>
      </c>
      <c r="AY382" s="245" t="s">
        <v>129</v>
      </c>
    </row>
    <row r="383" spans="1:51" s="15" customFormat="1" ht="12">
      <c r="A383" s="15"/>
      <c r="B383" s="246"/>
      <c r="C383" s="247"/>
      <c r="D383" s="226" t="s">
        <v>141</v>
      </c>
      <c r="E383" s="248" t="s">
        <v>19</v>
      </c>
      <c r="F383" s="249" t="s">
        <v>144</v>
      </c>
      <c r="G383" s="247"/>
      <c r="H383" s="250">
        <v>2</v>
      </c>
      <c r="I383" s="251"/>
      <c r="J383" s="247"/>
      <c r="K383" s="247"/>
      <c r="L383" s="252"/>
      <c r="M383" s="253"/>
      <c r="N383" s="254"/>
      <c r="O383" s="254"/>
      <c r="P383" s="254"/>
      <c r="Q383" s="254"/>
      <c r="R383" s="254"/>
      <c r="S383" s="254"/>
      <c r="T383" s="25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T383" s="256" t="s">
        <v>141</v>
      </c>
      <c r="AU383" s="256" t="s">
        <v>81</v>
      </c>
      <c r="AV383" s="15" t="s">
        <v>137</v>
      </c>
      <c r="AW383" s="15" t="s">
        <v>33</v>
      </c>
      <c r="AX383" s="15" t="s">
        <v>79</v>
      </c>
      <c r="AY383" s="256" t="s">
        <v>129</v>
      </c>
    </row>
    <row r="384" spans="1:65" s="2" customFormat="1" ht="24.15" customHeight="1">
      <c r="A384" s="40"/>
      <c r="B384" s="41"/>
      <c r="C384" s="206" t="s">
        <v>432</v>
      </c>
      <c r="D384" s="206" t="s">
        <v>132</v>
      </c>
      <c r="E384" s="207" t="s">
        <v>433</v>
      </c>
      <c r="F384" s="208" t="s">
        <v>434</v>
      </c>
      <c r="G384" s="209" t="s">
        <v>388</v>
      </c>
      <c r="H384" s="210">
        <v>1</v>
      </c>
      <c r="I384" s="211"/>
      <c r="J384" s="212">
        <f>ROUND(I384*H384,2)</f>
        <v>0</v>
      </c>
      <c r="K384" s="208" t="s">
        <v>136</v>
      </c>
      <c r="L384" s="46"/>
      <c r="M384" s="213" t="s">
        <v>19</v>
      </c>
      <c r="N384" s="214" t="s">
        <v>42</v>
      </c>
      <c r="O384" s="86"/>
      <c r="P384" s="215">
        <f>O384*H384</f>
        <v>0</v>
      </c>
      <c r="Q384" s="215">
        <v>0</v>
      </c>
      <c r="R384" s="215">
        <f>Q384*H384</f>
        <v>0</v>
      </c>
      <c r="S384" s="215">
        <v>0</v>
      </c>
      <c r="T384" s="216">
        <f>S384*H384</f>
        <v>0</v>
      </c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R384" s="217" t="s">
        <v>256</v>
      </c>
      <c r="AT384" s="217" t="s">
        <v>132</v>
      </c>
      <c r="AU384" s="217" t="s">
        <v>81</v>
      </c>
      <c r="AY384" s="19" t="s">
        <v>129</v>
      </c>
      <c r="BE384" s="218">
        <f>IF(N384="základní",J384,0)</f>
        <v>0</v>
      </c>
      <c r="BF384" s="218">
        <f>IF(N384="snížená",J384,0)</f>
        <v>0</v>
      </c>
      <c r="BG384" s="218">
        <f>IF(N384="zákl. přenesená",J384,0)</f>
        <v>0</v>
      </c>
      <c r="BH384" s="218">
        <f>IF(N384="sníž. přenesená",J384,0)</f>
        <v>0</v>
      </c>
      <c r="BI384" s="218">
        <f>IF(N384="nulová",J384,0)</f>
        <v>0</v>
      </c>
      <c r="BJ384" s="19" t="s">
        <v>79</v>
      </c>
      <c r="BK384" s="218">
        <f>ROUND(I384*H384,2)</f>
        <v>0</v>
      </c>
      <c r="BL384" s="19" t="s">
        <v>256</v>
      </c>
      <c r="BM384" s="217" t="s">
        <v>435</v>
      </c>
    </row>
    <row r="385" spans="1:47" s="2" customFormat="1" ht="12">
      <c r="A385" s="40"/>
      <c r="B385" s="41"/>
      <c r="C385" s="42"/>
      <c r="D385" s="219" t="s">
        <v>139</v>
      </c>
      <c r="E385" s="42"/>
      <c r="F385" s="220" t="s">
        <v>436</v>
      </c>
      <c r="G385" s="42"/>
      <c r="H385" s="42"/>
      <c r="I385" s="221"/>
      <c r="J385" s="42"/>
      <c r="K385" s="42"/>
      <c r="L385" s="46"/>
      <c r="M385" s="222"/>
      <c r="N385" s="223"/>
      <c r="O385" s="86"/>
      <c r="P385" s="86"/>
      <c r="Q385" s="86"/>
      <c r="R385" s="86"/>
      <c r="S385" s="86"/>
      <c r="T385" s="87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T385" s="19" t="s">
        <v>139</v>
      </c>
      <c r="AU385" s="19" t="s">
        <v>81</v>
      </c>
    </row>
    <row r="386" spans="1:51" s="13" customFormat="1" ht="12">
      <c r="A386" s="13"/>
      <c r="B386" s="224"/>
      <c r="C386" s="225"/>
      <c r="D386" s="226" t="s">
        <v>141</v>
      </c>
      <c r="E386" s="227" t="s">
        <v>19</v>
      </c>
      <c r="F386" s="228" t="s">
        <v>437</v>
      </c>
      <c r="G386" s="225"/>
      <c r="H386" s="227" t="s">
        <v>19</v>
      </c>
      <c r="I386" s="229"/>
      <c r="J386" s="225"/>
      <c r="K386" s="225"/>
      <c r="L386" s="230"/>
      <c r="M386" s="231"/>
      <c r="N386" s="232"/>
      <c r="O386" s="232"/>
      <c r="P386" s="232"/>
      <c r="Q386" s="232"/>
      <c r="R386" s="232"/>
      <c r="S386" s="232"/>
      <c r="T386" s="23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34" t="s">
        <v>141</v>
      </c>
      <c r="AU386" s="234" t="s">
        <v>81</v>
      </c>
      <c r="AV386" s="13" t="s">
        <v>79</v>
      </c>
      <c r="AW386" s="13" t="s">
        <v>33</v>
      </c>
      <c r="AX386" s="13" t="s">
        <v>71</v>
      </c>
      <c r="AY386" s="234" t="s">
        <v>129</v>
      </c>
    </row>
    <row r="387" spans="1:51" s="14" customFormat="1" ht="12">
      <c r="A387" s="14"/>
      <c r="B387" s="235"/>
      <c r="C387" s="236"/>
      <c r="D387" s="226" t="s">
        <v>141</v>
      </c>
      <c r="E387" s="237" t="s">
        <v>19</v>
      </c>
      <c r="F387" s="238" t="s">
        <v>79</v>
      </c>
      <c r="G387" s="236"/>
      <c r="H387" s="239">
        <v>1</v>
      </c>
      <c r="I387" s="240"/>
      <c r="J387" s="236"/>
      <c r="K387" s="236"/>
      <c r="L387" s="241"/>
      <c r="M387" s="242"/>
      <c r="N387" s="243"/>
      <c r="O387" s="243"/>
      <c r="P387" s="243"/>
      <c r="Q387" s="243"/>
      <c r="R387" s="243"/>
      <c r="S387" s="243"/>
      <c r="T387" s="24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45" t="s">
        <v>141</v>
      </c>
      <c r="AU387" s="245" t="s">
        <v>81</v>
      </c>
      <c r="AV387" s="14" t="s">
        <v>81</v>
      </c>
      <c r="AW387" s="14" t="s">
        <v>33</v>
      </c>
      <c r="AX387" s="14" t="s">
        <v>71</v>
      </c>
      <c r="AY387" s="245" t="s">
        <v>129</v>
      </c>
    </row>
    <row r="388" spans="1:51" s="15" customFormat="1" ht="12">
      <c r="A388" s="15"/>
      <c r="B388" s="246"/>
      <c r="C388" s="247"/>
      <c r="D388" s="226" t="s">
        <v>141</v>
      </c>
      <c r="E388" s="248" t="s">
        <v>19</v>
      </c>
      <c r="F388" s="249" t="s">
        <v>144</v>
      </c>
      <c r="G388" s="247"/>
      <c r="H388" s="250">
        <v>1</v>
      </c>
      <c r="I388" s="251"/>
      <c r="J388" s="247"/>
      <c r="K388" s="247"/>
      <c r="L388" s="252"/>
      <c r="M388" s="253"/>
      <c r="N388" s="254"/>
      <c r="O388" s="254"/>
      <c r="P388" s="254"/>
      <c r="Q388" s="254"/>
      <c r="R388" s="254"/>
      <c r="S388" s="254"/>
      <c r="T388" s="25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T388" s="256" t="s">
        <v>141</v>
      </c>
      <c r="AU388" s="256" t="s">
        <v>81</v>
      </c>
      <c r="AV388" s="15" t="s">
        <v>137</v>
      </c>
      <c r="AW388" s="15" t="s">
        <v>33</v>
      </c>
      <c r="AX388" s="15" t="s">
        <v>79</v>
      </c>
      <c r="AY388" s="256" t="s">
        <v>129</v>
      </c>
    </row>
    <row r="389" spans="1:65" s="2" customFormat="1" ht="16.5" customHeight="1">
      <c r="A389" s="40"/>
      <c r="B389" s="41"/>
      <c r="C389" s="257" t="s">
        <v>438</v>
      </c>
      <c r="D389" s="257" t="s">
        <v>319</v>
      </c>
      <c r="E389" s="258" t="s">
        <v>439</v>
      </c>
      <c r="F389" s="259" t="s">
        <v>440</v>
      </c>
      <c r="G389" s="260" t="s">
        <v>313</v>
      </c>
      <c r="H389" s="261">
        <v>4.4</v>
      </c>
      <c r="I389" s="262"/>
      <c r="J389" s="263">
        <f>ROUND(I389*H389,2)</f>
        <v>0</v>
      </c>
      <c r="K389" s="259" t="s">
        <v>136</v>
      </c>
      <c r="L389" s="264"/>
      <c r="M389" s="265" t="s">
        <v>19</v>
      </c>
      <c r="N389" s="266" t="s">
        <v>42</v>
      </c>
      <c r="O389" s="86"/>
      <c r="P389" s="215">
        <f>O389*H389</f>
        <v>0</v>
      </c>
      <c r="Q389" s="215">
        <v>0.003</v>
      </c>
      <c r="R389" s="215">
        <f>Q389*H389</f>
        <v>0.013200000000000002</v>
      </c>
      <c r="S389" s="215">
        <v>0</v>
      </c>
      <c r="T389" s="216">
        <f>S389*H389</f>
        <v>0</v>
      </c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R389" s="217" t="s">
        <v>322</v>
      </c>
      <c r="AT389" s="217" t="s">
        <v>319</v>
      </c>
      <c r="AU389" s="217" t="s">
        <v>81</v>
      </c>
      <c r="AY389" s="19" t="s">
        <v>129</v>
      </c>
      <c r="BE389" s="218">
        <f>IF(N389="základní",J389,0)</f>
        <v>0</v>
      </c>
      <c r="BF389" s="218">
        <f>IF(N389="snížená",J389,0)</f>
        <v>0</v>
      </c>
      <c r="BG389" s="218">
        <f>IF(N389="zákl. přenesená",J389,0)</f>
        <v>0</v>
      </c>
      <c r="BH389" s="218">
        <f>IF(N389="sníž. přenesená",J389,0)</f>
        <v>0</v>
      </c>
      <c r="BI389" s="218">
        <f>IF(N389="nulová",J389,0)</f>
        <v>0</v>
      </c>
      <c r="BJ389" s="19" t="s">
        <v>79</v>
      </c>
      <c r="BK389" s="218">
        <f>ROUND(I389*H389,2)</f>
        <v>0</v>
      </c>
      <c r="BL389" s="19" t="s">
        <v>256</v>
      </c>
      <c r="BM389" s="217" t="s">
        <v>441</v>
      </c>
    </row>
    <row r="390" spans="1:51" s="13" customFormat="1" ht="12">
      <c r="A390" s="13"/>
      <c r="B390" s="224"/>
      <c r="C390" s="225"/>
      <c r="D390" s="226" t="s">
        <v>141</v>
      </c>
      <c r="E390" s="227" t="s">
        <v>19</v>
      </c>
      <c r="F390" s="228" t="s">
        <v>437</v>
      </c>
      <c r="G390" s="225"/>
      <c r="H390" s="227" t="s">
        <v>19</v>
      </c>
      <c r="I390" s="229"/>
      <c r="J390" s="225"/>
      <c r="K390" s="225"/>
      <c r="L390" s="230"/>
      <c r="M390" s="231"/>
      <c r="N390" s="232"/>
      <c r="O390" s="232"/>
      <c r="P390" s="232"/>
      <c r="Q390" s="232"/>
      <c r="R390" s="232"/>
      <c r="S390" s="232"/>
      <c r="T390" s="23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34" t="s">
        <v>141</v>
      </c>
      <c r="AU390" s="234" t="s">
        <v>81</v>
      </c>
      <c r="AV390" s="13" t="s">
        <v>79</v>
      </c>
      <c r="AW390" s="13" t="s">
        <v>33</v>
      </c>
      <c r="AX390" s="13" t="s">
        <v>71</v>
      </c>
      <c r="AY390" s="234" t="s">
        <v>129</v>
      </c>
    </row>
    <row r="391" spans="1:51" s="14" customFormat="1" ht="12">
      <c r="A391" s="14"/>
      <c r="B391" s="235"/>
      <c r="C391" s="236"/>
      <c r="D391" s="226" t="s">
        <v>141</v>
      </c>
      <c r="E391" s="237" t="s">
        <v>19</v>
      </c>
      <c r="F391" s="238" t="s">
        <v>317</v>
      </c>
      <c r="G391" s="236"/>
      <c r="H391" s="239">
        <v>4.4</v>
      </c>
      <c r="I391" s="240"/>
      <c r="J391" s="236"/>
      <c r="K391" s="236"/>
      <c r="L391" s="241"/>
      <c r="M391" s="242"/>
      <c r="N391" s="243"/>
      <c r="O391" s="243"/>
      <c r="P391" s="243"/>
      <c r="Q391" s="243"/>
      <c r="R391" s="243"/>
      <c r="S391" s="243"/>
      <c r="T391" s="24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45" t="s">
        <v>141</v>
      </c>
      <c r="AU391" s="245" t="s">
        <v>81</v>
      </c>
      <c r="AV391" s="14" t="s">
        <v>81</v>
      </c>
      <c r="AW391" s="14" t="s">
        <v>33</v>
      </c>
      <c r="AX391" s="14" t="s">
        <v>71</v>
      </c>
      <c r="AY391" s="245" t="s">
        <v>129</v>
      </c>
    </row>
    <row r="392" spans="1:51" s="15" customFormat="1" ht="12">
      <c r="A392" s="15"/>
      <c r="B392" s="246"/>
      <c r="C392" s="247"/>
      <c r="D392" s="226" t="s">
        <v>141</v>
      </c>
      <c r="E392" s="248" t="s">
        <v>19</v>
      </c>
      <c r="F392" s="249" t="s">
        <v>144</v>
      </c>
      <c r="G392" s="247"/>
      <c r="H392" s="250">
        <v>4.4</v>
      </c>
      <c r="I392" s="251"/>
      <c r="J392" s="247"/>
      <c r="K392" s="247"/>
      <c r="L392" s="252"/>
      <c r="M392" s="253"/>
      <c r="N392" s="254"/>
      <c r="O392" s="254"/>
      <c r="P392" s="254"/>
      <c r="Q392" s="254"/>
      <c r="R392" s="254"/>
      <c r="S392" s="254"/>
      <c r="T392" s="25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T392" s="256" t="s">
        <v>141</v>
      </c>
      <c r="AU392" s="256" t="s">
        <v>81</v>
      </c>
      <c r="AV392" s="15" t="s">
        <v>137</v>
      </c>
      <c r="AW392" s="15" t="s">
        <v>33</v>
      </c>
      <c r="AX392" s="15" t="s">
        <v>79</v>
      </c>
      <c r="AY392" s="256" t="s">
        <v>129</v>
      </c>
    </row>
    <row r="393" spans="1:65" s="2" customFormat="1" ht="16.5" customHeight="1">
      <c r="A393" s="40"/>
      <c r="B393" s="41"/>
      <c r="C393" s="206" t="s">
        <v>442</v>
      </c>
      <c r="D393" s="206" t="s">
        <v>132</v>
      </c>
      <c r="E393" s="207" t="s">
        <v>443</v>
      </c>
      <c r="F393" s="208" t="s">
        <v>444</v>
      </c>
      <c r="G393" s="209" t="s">
        <v>388</v>
      </c>
      <c r="H393" s="210">
        <v>2</v>
      </c>
      <c r="I393" s="211"/>
      <c r="J393" s="212">
        <f>ROUND(I393*H393,2)</f>
        <v>0</v>
      </c>
      <c r="K393" s="208" t="s">
        <v>136</v>
      </c>
      <c r="L393" s="46"/>
      <c r="M393" s="213" t="s">
        <v>19</v>
      </c>
      <c r="N393" s="214" t="s">
        <v>42</v>
      </c>
      <c r="O393" s="86"/>
      <c r="P393" s="215">
        <f>O393*H393</f>
        <v>0</v>
      </c>
      <c r="Q393" s="215">
        <v>0</v>
      </c>
      <c r="R393" s="215">
        <f>Q393*H393</f>
        <v>0</v>
      </c>
      <c r="S393" s="215">
        <v>0.1104</v>
      </c>
      <c r="T393" s="216">
        <f>S393*H393</f>
        <v>0.2208</v>
      </c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R393" s="217" t="s">
        <v>256</v>
      </c>
      <c r="AT393" s="217" t="s">
        <v>132</v>
      </c>
      <c r="AU393" s="217" t="s">
        <v>81</v>
      </c>
      <c r="AY393" s="19" t="s">
        <v>129</v>
      </c>
      <c r="BE393" s="218">
        <f>IF(N393="základní",J393,0)</f>
        <v>0</v>
      </c>
      <c r="BF393" s="218">
        <f>IF(N393="snížená",J393,0)</f>
        <v>0</v>
      </c>
      <c r="BG393" s="218">
        <f>IF(N393="zákl. přenesená",J393,0)</f>
        <v>0</v>
      </c>
      <c r="BH393" s="218">
        <f>IF(N393="sníž. přenesená",J393,0)</f>
        <v>0</v>
      </c>
      <c r="BI393" s="218">
        <f>IF(N393="nulová",J393,0)</f>
        <v>0</v>
      </c>
      <c r="BJ393" s="19" t="s">
        <v>79</v>
      </c>
      <c r="BK393" s="218">
        <f>ROUND(I393*H393,2)</f>
        <v>0</v>
      </c>
      <c r="BL393" s="19" t="s">
        <v>256</v>
      </c>
      <c r="BM393" s="217" t="s">
        <v>445</v>
      </c>
    </row>
    <row r="394" spans="1:47" s="2" customFormat="1" ht="12">
      <c r="A394" s="40"/>
      <c r="B394" s="41"/>
      <c r="C394" s="42"/>
      <c r="D394" s="219" t="s">
        <v>139</v>
      </c>
      <c r="E394" s="42"/>
      <c r="F394" s="220" t="s">
        <v>446</v>
      </c>
      <c r="G394" s="42"/>
      <c r="H394" s="42"/>
      <c r="I394" s="221"/>
      <c r="J394" s="42"/>
      <c r="K394" s="42"/>
      <c r="L394" s="46"/>
      <c r="M394" s="222"/>
      <c r="N394" s="223"/>
      <c r="O394" s="86"/>
      <c r="P394" s="86"/>
      <c r="Q394" s="86"/>
      <c r="R394" s="86"/>
      <c r="S394" s="86"/>
      <c r="T394" s="87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T394" s="19" t="s">
        <v>139</v>
      </c>
      <c r="AU394" s="19" t="s">
        <v>81</v>
      </c>
    </row>
    <row r="395" spans="1:51" s="14" customFormat="1" ht="12">
      <c r="A395" s="14"/>
      <c r="B395" s="235"/>
      <c r="C395" s="236"/>
      <c r="D395" s="226" t="s">
        <v>141</v>
      </c>
      <c r="E395" s="237" t="s">
        <v>19</v>
      </c>
      <c r="F395" s="238" t="s">
        <v>392</v>
      </c>
      <c r="G395" s="236"/>
      <c r="H395" s="239">
        <v>2</v>
      </c>
      <c r="I395" s="240"/>
      <c r="J395" s="236"/>
      <c r="K395" s="236"/>
      <c r="L395" s="241"/>
      <c r="M395" s="242"/>
      <c r="N395" s="243"/>
      <c r="O395" s="243"/>
      <c r="P395" s="243"/>
      <c r="Q395" s="243"/>
      <c r="R395" s="243"/>
      <c r="S395" s="243"/>
      <c r="T395" s="24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45" t="s">
        <v>141</v>
      </c>
      <c r="AU395" s="245" t="s">
        <v>81</v>
      </c>
      <c r="AV395" s="14" t="s">
        <v>81</v>
      </c>
      <c r="AW395" s="14" t="s">
        <v>33</v>
      </c>
      <c r="AX395" s="14" t="s">
        <v>71</v>
      </c>
      <c r="AY395" s="245" t="s">
        <v>129</v>
      </c>
    </row>
    <row r="396" spans="1:51" s="15" customFormat="1" ht="12">
      <c r="A396" s="15"/>
      <c r="B396" s="246"/>
      <c r="C396" s="247"/>
      <c r="D396" s="226" t="s">
        <v>141</v>
      </c>
      <c r="E396" s="248" t="s">
        <v>19</v>
      </c>
      <c r="F396" s="249" t="s">
        <v>144</v>
      </c>
      <c r="G396" s="247"/>
      <c r="H396" s="250">
        <v>2</v>
      </c>
      <c r="I396" s="251"/>
      <c r="J396" s="247"/>
      <c r="K396" s="247"/>
      <c r="L396" s="252"/>
      <c r="M396" s="253"/>
      <c r="N396" s="254"/>
      <c r="O396" s="254"/>
      <c r="P396" s="254"/>
      <c r="Q396" s="254"/>
      <c r="R396" s="254"/>
      <c r="S396" s="254"/>
      <c r="T396" s="25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T396" s="256" t="s">
        <v>141</v>
      </c>
      <c r="AU396" s="256" t="s">
        <v>81</v>
      </c>
      <c r="AV396" s="15" t="s">
        <v>137</v>
      </c>
      <c r="AW396" s="15" t="s">
        <v>33</v>
      </c>
      <c r="AX396" s="15" t="s">
        <v>79</v>
      </c>
      <c r="AY396" s="256" t="s">
        <v>129</v>
      </c>
    </row>
    <row r="397" spans="1:65" s="2" customFormat="1" ht="24.15" customHeight="1">
      <c r="A397" s="40"/>
      <c r="B397" s="41"/>
      <c r="C397" s="206" t="s">
        <v>447</v>
      </c>
      <c r="D397" s="206" t="s">
        <v>132</v>
      </c>
      <c r="E397" s="207" t="s">
        <v>448</v>
      </c>
      <c r="F397" s="208" t="s">
        <v>449</v>
      </c>
      <c r="G397" s="209" t="s">
        <v>368</v>
      </c>
      <c r="H397" s="267"/>
      <c r="I397" s="211"/>
      <c r="J397" s="212">
        <f>ROUND(I397*H397,2)</f>
        <v>0</v>
      </c>
      <c r="K397" s="208" t="s">
        <v>136</v>
      </c>
      <c r="L397" s="46"/>
      <c r="M397" s="213" t="s">
        <v>19</v>
      </c>
      <c r="N397" s="214" t="s">
        <v>42</v>
      </c>
      <c r="O397" s="86"/>
      <c r="P397" s="215">
        <f>O397*H397</f>
        <v>0</v>
      </c>
      <c r="Q397" s="215">
        <v>0</v>
      </c>
      <c r="R397" s="215">
        <f>Q397*H397</f>
        <v>0</v>
      </c>
      <c r="S397" s="215">
        <v>0</v>
      </c>
      <c r="T397" s="216">
        <f>S397*H397</f>
        <v>0</v>
      </c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R397" s="217" t="s">
        <v>256</v>
      </c>
      <c r="AT397" s="217" t="s">
        <v>132</v>
      </c>
      <c r="AU397" s="217" t="s">
        <v>81</v>
      </c>
      <c r="AY397" s="19" t="s">
        <v>129</v>
      </c>
      <c r="BE397" s="218">
        <f>IF(N397="základní",J397,0)</f>
        <v>0</v>
      </c>
      <c r="BF397" s="218">
        <f>IF(N397="snížená",J397,0)</f>
        <v>0</v>
      </c>
      <c r="BG397" s="218">
        <f>IF(N397="zákl. přenesená",J397,0)</f>
        <v>0</v>
      </c>
      <c r="BH397" s="218">
        <f>IF(N397="sníž. přenesená",J397,0)</f>
        <v>0</v>
      </c>
      <c r="BI397" s="218">
        <f>IF(N397="nulová",J397,0)</f>
        <v>0</v>
      </c>
      <c r="BJ397" s="19" t="s">
        <v>79</v>
      </c>
      <c r="BK397" s="218">
        <f>ROUND(I397*H397,2)</f>
        <v>0</v>
      </c>
      <c r="BL397" s="19" t="s">
        <v>256</v>
      </c>
      <c r="BM397" s="217" t="s">
        <v>450</v>
      </c>
    </row>
    <row r="398" spans="1:47" s="2" customFormat="1" ht="12">
      <c r="A398" s="40"/>
      <c r="B398" s="41"/>
      <c r="C398" s="42"/>
      <c r="D398" s="219" t="s">
        <v>139</v>
      </c>
      <c r="E398" s="42"/>
      <c r="F398" s="220" t="s">
        <v>451</v>
      </c>
      <c r="G398" s="42"/>
      <c r="H398" s="42"/>
      <c r="I398" s="221"/>
      <c r="J398" s="42"/>
      <c r="K398" s="42"/>
      <c r="L398" s="46"/>
      <c r="M398" s="222"/>
      <c r="N398" s="223"/>
      <c r="O398" s="86"/>
      <c r="P398" s="86"/>
      <c r="Q398" s="86"/>
      <c r="R398" s="86"/>
      <c r="S398" s="86"/>
      <c r="T398" s="87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T398" s="19" t="s">
        <v>139</v>
      </c>
      <c r="AU398" s="19" t="s">
        <v>81</v>
      </c>
    </row>
    <row r="399" spans="1:63" s="12" customFormat="1" ht="22.8" customHeight="1">
      <c r="A399" s="12"/>
      <c r="B399" s="190"/>
      <c r="C399" s="191"/>
      <c r="D399" s="192" t="s">
        <v>70</v>
      </c>
      <c r="E399" s="204" t="s">
        <v>452</v>
      </c>
      <c r="F399" s="204" t="s">
        <v>453</v>
      </c>
      <c r="G399" s="191"/>
      <c r="H399" s="191"/>
      <c r="I399" s="194"/>
      <c r="J399" s="205">
        <f>BK399</f>
        <v>0</v>
      </c>
      <c r="K399" s="191"/>
      <c r="L399" s="196"/>
      <c r="M399" s="197"/>
      <c r="N399" s="198"/>
      <c r="O399" s="198"/>
      <c r="P399" s="199">
        <f>SUM(P400:P404)</f>
        <v>0</v>
      </c>
      <c r="Q399" s="198"/>
      <c r="R399" s="199">
        <f>SUM(R400:R404)</f>
        <v>0</v>
      </c>
      <c r="S399" s="198"/>
      <c r="T399" s="200">
        <f>SUM(T400:T404)</f>
        <v>0.162027</v>
      </c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R399" s="201" t="s">
        <v>81</v>
      </c>
      <c r="AT399" s="202" t="s">
        <v>70</v>
      </c>
      <c r="AU399" s="202" t="s">
        <v>79</v>
      </c>
      <c r="AY399" s="201" t="s">
        <v>129</v>
      </c>
      <c r="BK399" s="203">
        <f>SUM(BK400:BK404)</f>
        <v>0</v>
      </c>
    </row>
    <row r="400" spans="1:65" s="2" customFormat="1" ht="16.5" customHeight="1">
      <c r="A400" s="40"/>
      <c r="B400" s="41"/>
      <c r="C400" s="206" t="s">
        <v>454</v>
      </c>
      <c r="D400" s="206" t="s">
        <v>132</v>
      </c>
      <c r="E400" s="207" t="s">
        <v>455</v>
      </c>
      <c r="F400" s="208" t="s">
        <v>456</v>
      </c>
      <c r="G400" s="209" t="s">
        <v>135</v>
      </c>
      <c r="H400" s="210">
        <v>15.885</v>
      </c>
      <c r="I400" s="211"/>
      <c r="J400" s="212">
        <f>ROUND(I400*H400,2)</f>
        <v>0</v>
      </c>
      <c r="K400" s="208" t="s">
        <v>457</v>
      </c>
      <c r="L400" s="46"/>
      <c r="M400" s="213" t="s">
        <v>19</v>
      </c>
      <c r="N400" s="214" t="s">
        <v>42</v>
      </c>
      <c r="O400" s="86"/>
      <c r="P400" s="215">
        <f>O400*H400</f>
        <v>0</v>
      </c>
      <c r="Q400" s="215">
        <v>0</v>
      </c>
      <c r="R400" s="215">
        <f>Q400*H400</f>
        <v>0</v>
      </c>
      <c r="S400" s="215">
        <v>0.0102</v>
      </c>
      <c r="T400" s="216">
        <f>S400*H400</f>
        <v>0.162027</v>
      </c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R400" s="217" t="s">
        <v>256</v>
      </c>
      <c r="AT400" s="217" t="s">
        <v>132</v>
      </c>
      <c r="AU400" s="217" t="s">
        <v>81</v>
      </c>
      <c r="AY400" s="19" t="s">
        <v>129</v>
      </c>
      <c r="BE400" s="218">
        <f>IF(N400="základní",J400,0)</f>
        <v>0</v>
      </c>
      <c r="BF400" s="218">
        <f>IF(N400="snížená",J400,0)</f>
        <v>0</v>
      </c>
      <c r="BG400" s="218">
        <f>IF(N400="zákl. přenesená",J400,0)</f>
        <v>0</v>
      </c>
      <c r="BH400" s="218">
        <f>IF(N400="sníž. přenesená",J400,0)</f>
        <v>0</v>
      </c>
      <c r="BI400" s="218">
        <f>IF(N400="nulová",J400,0)</f>
        <v>0</v>
      </c>
      <c r="BJ400" s="19" t="s">
        <v>79</v>
      </c>
      <c r="BK400" s="218">
        <f>ROUND(I400*H400,2)</f>
        <v>0</v>
      </c>
      <c r="BL400" s="19" t="s">
        <v>256</v>
      </c>
      <c r="BM400" s="217" t="s">
        <v>458</v>
      </c>
    </row>
    <row r="401" spans="1:51" s="13" customFormat="1" ht="12">
      <c r="A401" s="13"/>
      <c r="B401" s="224"/>
      <c r="C401" s="225"/>
      <c r="D401" s="226" t="s">
        <v>141</v>
      </c>
      <c r="E401" s="227" t="s">
        <v>19</v>
      </c>
      <c r="F401" s="228" t="s">
        <v>254</v>
      </c>
      <c r="G401" s="225"/>
      <c r="H401" s="227" t="s">
        <v>19</v>
      </c>
      <c r="I401" s="229"/>
      <c r="J401" s="225"/>
      <c r="K401" s="225"/>
      <c r="L401" s="230"/>
      <c r="M401" s="231"/>
      <c r="N401" s="232"/>
      <c r="O401" s="232"/>
      <c r="P401" s="232"/>
      <c r="Q401" s="232"/>
      <c r="R401" s="232"/>
      <c r="S401" s="232"/>
      <c r="T401" s="23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34" t="s">
        <v>141</v>
      </c>
      <c r="AU401" s="234" t="s">
        <v>81</v>
      </c>
      <c r="AV401" s="13" t="s">
        <v>79</v>
      </c>
      <c r="AW401" s="13" t="s">
        <v>33</v>
      </c>
      <c r="AX401" s="13" t="s">
        <v>71</v>
      </c>
      <c r="AY401" s="234" t="s">
        <v>129</v>
      </c>
    </row>
    <row r="402" spans="1:51" s="14" customFormat="1" ht="12">
      <c r="A402" s="14"/>
      <c r="B402" s="235"/>
      <c r="C402" s="236"/>
      <c r="D402" s="226" t="s">
        <v>141</v>
      </c>
      <c r="E402" s="237" t="s">
        <v>19</v>
      </c>
      <c r="F402" s="238" t="s">
        <v>378</v>
      </c>
      <c r="G402" s="236"/>
      <c r="H402" s="239">
        <v>9.389</v>
      </c>
      <c r="I402" s="240"/>
      <c r="J402" s="236"/>
      <c r="K402" s="236"/>
      <c r="L402" s="241"/>
      <c r="M402" s="242"/>
      <c r="N402" s="243"/>
      <c r="O402" s="243"/>
      <c r="P402" s="243"/>
      <c r="Q402" s="243"/>
      <c r="R402" s="243"/>
      <c r="S402" s="243"/>
      <c r="T402" s="24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45" t="s">
        <v>141</v>
      </c>
      <c r="AU402" s="245" t="s">
        <v>81</v>
      </c>
      <c r="AV402" s="14" t="s">
        <v>81</v>
      </c>
      <c r="AW402" s="14" t="s">
        <v>33</v>
      </c>
      <c r="AX402" s="14" t="s">
        <v>71</v>
      </c>
      <c r="AY402" s="245" t="s">
        <v>129</v>
      </c>
    </row>
    <row r="403" spans="1:51" s="14" customFormat="1" ht="12">
      <c r="A403" s="14"/>
      <c r="B403" s="235"/>
      <c r="C403" s="236"/>
      <c r="D403" s="226" t="s">
        <v>141</v>
      </c>
      <c r="E403" s="237" t="s">
        <v>19</v>
      </c>
      <c r="F403" s="238" t="s">
        <v>384</v>
      </c>
      <c r="G403" s="236"/>
      <c r="H403" s="239">
        <v>6.496</v>
      </c>
      <c r="I403" s="240"/>
      <c r="J403" s="236"/>
      <c r="K403" s="236"/>
      <c r="L403" s="241"/>
      <c r="M403" s="242"/>
      <c r="N403" s="243"/>
      <c r="O403" s="243"/>
      <c r="P403" s="243"/>
      <c r="Q403" s="243"/>
      <c r="R403" s="243"/>
      <c r="S403" s="243"/>
      <c r="T403" s="24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45" t="s">
        <v>141</v>
      </c>
      <c r="AU403" s="245" t="s">
        <v>81</v>
      </c>
      <c r="AV403" s="14" t="s">
        <v>81</v>
      </c>
      <c r="AW403" s="14" t="s">
        <v>33</v>
      </c>
      <c r="AX403" s="14" t="s">
        <v>71</v>
      </c>
      <c r="AY403" s="245" t="s">
        <v>129</v>
      </c>
    </row>
    <row r="404" spans="1:51" s="15" customFormat="1" ht="12">
      <c r="A404" s="15"/>
      <c r="B404" s="246"/>
      <c r="C404" s="247"/>
      <c r="D404" s="226" t="s">
        <v>141</v>
      </c>
      <c r="E404" s="248" t="s">
        <v>19</v>
      </c>
      <c r="F404" s="249" t="s">
        <v>144</v>
      </c>
      <c r="G404" s="247"/>
      <c r="H404" s="250">
        <v>15.885</v>
      </c>
      <c r="I404" s="251"/>
      <c r="J404" s="247"/>
      <c r="K404" s="247"/>
      <c r="L404" s="252"/>
      <c r="M404" s="253"/>
      <c r="N404" s="254"/>
      <c r="O404" s="254"/>
      <c r="P404" s="254"/>
      <c r="Q404" s="254"/>
      <c r="R404" s="254"/>
      <c r="S404" s="254"/>
      <c r="T404" s="25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T404" s="256" t="s">
        <v>141</v>
      </c>
      <c r="AU404" s="256" t="s">
        <v>81</v>
      </c>
      <c r="AV404" s="15" t="s">
        <v>137</v>
      </c>
      <c r="AW404" s="15" t="s">
        <v>33</v>
      </c>
      <c r="AX404" s="15" t="s">
        <v>79</v>
      </c>
      <c r="AY404" s="256" t="s">
        <v>129</v>
      </c>
    </row>
    <row r="405" spans="1:63" s="12" customFormat="1" ht="22.8" customHeight="1">
      <c r="A405" s="12"/>
      <c r="B405" s="190"/>
      <c r="C405" s="191"/>
      <c r="D405" s="192" t="s">
        <v>70</v>
      </c>
      <c r="E405" s="204" t="s">
        <v>459</v>
      </c>
      <c r="F405" s="204" t="s">
        <v>460</v>
      </c>
      <c r="G405" s="191"/>
      <c r="H405" s="191"/>
      <c r="I405" s="194"/>
      <c r="J405" s="205">
        <f>BK405</f>
        <v>0</v>
      </c>
      <c r="K405" s="191"/>
      <c r="L405" s="196"/>
      <c r="M405" s="197"/>
      <c r="N405" s="198"/>
      <c r="O405" s="198"/>
      <c r="P405" s="199">
        <f>SUM(P406:P490)</f>
        <v>0</v>
      </c>
      <c r="Q405" s="198"/>
      <c r="R405" s="199">
        <f>SUM(R406:R490)</f>
        <v>0.85536908</v>
      </c>
      <c r="S405" s="198"/>
      <c r="T405" s="200">
        <f>SUM(T406:T490)</f>
        <v>0</v>
      </c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R405" s="201" t="s">
        <v>81</v>
      </c>
      <c r="AT405" s="202" t="s">
        <v>70</v>
      </c>
      <c r="AU405" s="202" t="s">
        <v>79</v>
      </c>
      <c r="AY405" s="201" t="s">
        <v>129</v>
      </c>
      <c r="BK405" s="203">
        <f>SUM(BK406:BK490)</f>
        <v>0</v>
      </c>
    </row>
    <row r="406" spans="1:65" s="2" customFormat="1" ht="16.5" customHeight="1">
      <c r="A406" s="40"/>
      <c r="B406" s="41"/>
      <c r="C406" s="206" t="s">
        <v>461</v>
      </c>
      <c r="D406" s="206" t="s">
        <v>132</v>
      </c>
      <c r="E406" s="207" t="s">
        <v>462</v>
      </c>
      <c r="F406" s="208" t="s">
        <v>463</v>
      </c>
      <c r="G406" s="209" t="s">
        <v>135</v>
      </c>
      <c r="H406" s="210">
        <v>21.852</v>
      </c>
      <c r="I406" s="211"/>
      <c r="J406" s="212">
        <f>ROUND(I406*H406,2)</f>
        <v>0</v>
      </c>
      <c r="K406" s="208" t="s">
        <v>136</v>
      </c>
      <c r="L406" s="46"/>
      <c r="M406" s="213" t="s">
        <v>19</v>
      </c>
      <c r="N406" s="214" t="s">
        <v>42</v>
      </c>
      <c r="O406" s="86"/>
      <c r="P406" s="215">
        <f>O406*H406</f>
        <v>0</v>
      </c>
      <c r="Q406" s="215">
        <v>0.0003</v>
      </c>
      <c r="R406" s="215">
        <f>Q406*H406</f>
        <v>0.006555599999999999</v>
      </c>
      <c r="S406" s="215">
        <v>0</v>
      </c>
      <c r="T406" s="216">
        <f>S406*H406</f>
        <v>0</v>
      </c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R406" s="217" t="s">
        <v>256</v>
      </c>
      <c r="AT406" s="217" t="s">
        <v>132</v>
      </c>
      <c r="AU406" s="217" t="s">
        <v>81</v>
      </c>
      <c r="AY406" s="19" t="s">
        <v>129</v>
      </c>
      <c r="BE406" s="218">
        <f>IF(N406="základní",J406,0)</f>
        <v>0</v>
      </c>
      <c r="BF406" s="218">
        <f>IF(N406="snížená",J406,0)</f>
        <v>0</v>
      </c>
      <c r="BG406" s="218">
        <f>IF(N406="zákl. přenesená",J406,0)</f>
        <v>0</v>
      </c>
      <c r="BH406" s="218">
        <f>IF(N406="sníž. přenesená",J406,0)</f>
        <v>0</v>
      </c>
      <c r="BI406" s="218">
        <f>IF(N406="nulová",J406,0)</f>
        <v>0</v>
      </c>
      <c r="BJ406" s="19" t="s">
        <v>79</v>
      </c>
      <c r="BK406" s="218">
        <f>ROUND(I406*H406,2)</f>
        <v>0</v>
      </c>
      <c r="BL406" s="19" t="s">
        <v>256</v>
      </c>
      <c r="BM406" s="217" t="s">
        <v>464</v>
      </c>
    </row>
    <row r="407" spans="1:47" s="2" customFormat="1" ht="12">
      <c r="A407" s="40"/>
      <c r="B407" s="41"/>
      <c r="C407" s="42"/>
      <c r="D407" s="219" t="s">
        <v>139</v>
      </c>
      <c r="E407" s="42"/>
      <c r="F407" s="220" t="s">
        <v>465</v>
      </c>
      <c r="G407" s="42"/>
      <c r="H407" s="42"/>
      <c r="I407" s="221"/>
      <c r="J407" s="42"/>
      <c r="K407" s="42"/>
      <c r="L407" s="46"/>
      <c r="M407" s="222"/>
      <c r="N407" s="223"/>
      <c r="O407" s="86"/>
      <c r="P407" s="86"/>
      <c r="Q407" s="86"/>
      <c r="R407" s="86"/>
      <c r="S407" s="86"/>
      <c r="T407" s="87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T407" s="19" t="s">
        <v>139</v>
      </c>
      <c r="AU407" s="19" t="s">
        <v>81</v>
      </c>
    </row>
    <row r="408" spans="1:51" s="13" customFormat="1" ht="12">
      <c r="A408" s="13"/>
      <c r="B408" s="224"/>
      <c r="C408" s="225"/>
      <c r="D408" s="226" t="s">
        <v>141</v>
      </c>
      <c r="E408" s="227" t="s">
        <v>19</v>
      </c>
      <c r="F408" s="228" t="s">
        <v>178</v>
      </c>
      <c r="G408" s="225"/>
      <c r="H408" s="227" t="s">
        <v>19</v>
      </c>
      <c r="I408" s="229"/>
      <c r="J408" s="225"/>
      <c r="K408" s="225"/>
      <c r="L408" s="230"/>
      <c r="M408" s="231"/>
      <c r="N408" s="232"/>
      <c r="O408" s="232"/>
      <c r="P408" s="232"/>
      <c r="Q408" s="232"/>
      <c r="R408" s="232"/>
      <c r="S408" s="232"/>
      <c r="T408" s="23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34" t="s">
        <v>141</v>
      </c>
      <c r="AU408" s="234" t="s">
        <v>81</v>
      </c>
      <c r="AV408" s="13" t="s">
        <v>79</v>
      </c>
      <c r="AW408" s="13" t="s">
        <v>33</v>
      </c>
      <c r="AX408" s="13" t="s">
        <v>71</v>
      </c>
      <c r="AY408" s="234" t="s">
        <v>129</v>
      </c>
    </row>
    <row r="409" spans="1:51" s="14" customFormat="1" ht="12">
      <c r="A409" s="14"/>
      <c r="B409" s="235"/>
      <c r="C409" s="236"/>
      <c r="D409" s="226" t="s">
        <v>141</v>
      </c>
      <c r="E409" s="237" t="s">
        <v>19</v>
      </c>
      <c r="F409" s="238" t="s">
        <v>238</v>
      </c>
      <c r="G409" s="236"/>
      <c r="H409" s="239">
        <v>8.16</v>
      </c>
      <c r="I409" s="240"/>
      <c r="J409" s="236"/>
      <c r="K409" s="236"/>
      <c r="L409" s="241"/>
      <c r="M409" s="242"/>
      <c r="N409" s="243"/>
      <c r="O409" s="243"/>
      <c r="P409" s="243"/>
      <c r="Q409" s="243"/>
      <c r="R409" s="243"/>
      <c r="S409" s="243"/>
      <c r="T409" s="24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45" t="s">
        <v>141</v>
      </c>
      <c r="AU409" s="245" t="s">
        <v>81</v>
      </c>
      <c r="AV409" s="14" t="s">
        <v>81</v>
      </c>
      <c r="AW409" s="14" t="s">
        <v>33</v>
      </c>
      <c r="AX409" s="14" t="s">
        <v>71</v>
      </c>
      <c r="AY409" s="245" t="s">
        <v>129</v>
      </c>
    </row>
    <row r="410" spans="1:51" s="14" customFormat="1" ht="12">
      <c r="A410" s="14"/>
      <c r="B410" s="235"/>
      <c r="C410" s="236"/>
      <c r="D410" s="226" t="s">
        <v>141</v>
      </c>
      <c r="E410" s="237" t="s">
        <v>19</v>
      </c>
      <c r="F410" s="238" t="s">
        <v>239</v>
      </c>
      <c r="G410" s="236"/>
      <c r="H410" s="239">
        <v>7.344</v>
      </c>
      <c r="I410" s="240"/>
      <c r="J410" s="236"/>
      <c r="K410" s="236"/>
      <c r="L410" s="241"/>
      <c r="M410" s="242"/>
      <c r="N410" s="243"/>
      <c r="O410" s="243"/>
      <c r="P410" s="243"/>
      <c r="Q410" s="243"/>
      <c r="R410" s="243"/>
      <c r="S410" s="243"/>
      <c r="T410" s="24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45" t="s">
        <v>141</v>
      </c>
      <c r="AU410" s="245" t="s">
        <v>81</v>
      </c>
      <c r="AV410" s="14" t="s">
        <v>81</v>
      </c>
      <c r="AW410" s="14" t="s">
        <v>33</v>
      </c>
      <c r="AX410" s="14" t="s">
        <v>71</v>
      </c>
      <c r="AY410" s="245" t="s">
        <v>129</v>
      </c>
    </row>
    <row r="411" spans="1:51" s="14" customFormat="1" ht="12">
      <c r="A411" s="14"/>
      <c r="B411" s="235"/>
      <c r="C411" s="236"/>
      <c r="D411" s="226" t="s">
        <v>141</v>
      </c>
      <c r="E411" s="237" t="s">
        <v>19</v>
      </c>
      <c r="F411" s="238" t="s">
        <v>240</v>
      </c>
      <c r="G411" s="236"/>
      <c r="H411" s="239">
        <v>0.075</v>
      </c>
      <c r="I411" s="240"/>
      <c r="J411" s="236"/>
      <c r="K411" s="236"/>
      <c r="L411" s="241"/>
      <c r="M411" s="242"/>
      <c r="N411" s="243"/>
      <c r="O411" s="243"/>
      <c r="P411" s="243"/>
      <c r="Q411" s="243"/>
      <c r="R411" s="243"/>
      <c r="S411" s="243"/>
      <c r="T411" s="24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45" t="s">
        <v>141</v>
      </c>
      <c r="AU411" s="245" t="s">
        <v>81</v>
      </c>
      <c r="AV411" s="14" t="s">
        <v>81</v>
      </c>
      <c r="AW411" s="14" t="s">
        <v>33</v>
      </c>
      <c r="AX411" s="14" t="s">
        <v>71</v>
      </c>
      <c r="AY411" s="245" t="s">
        <v>129</v>
      </c>
    </row>
    <row r="412" spans="1:51" s="14" customFormat="1" ht="12">
      <c r="A412" s="14"/>
      <c r="B412" s="235"/>
      <c r="C412" s="236"/>
      <c r="D412" s="226" t="s">
        <v>141</v>
      </c>
      <c r="E412" s="237" t="s">
        <v>19</v>
      </c>
      <c r="F412" s="238" t="s">
        <v>241</v>
      </c>
      <c r="G412" s="236"/>
      <c r="H412" s="239">
        <v>3.053</v>
      </c>
      <c r="I412" s="240"/>
      <c r="J412" s="236"/>
      <c r="K412" s="236"/>
      <c r="L412" s="241"/>
      <c r="M412" s="242"/>
      <c r="N412" s="243"/>
      <c r="O412" s="243"/>
      <c r="P412" s="243"/>
      <c r="Q412" s="243"/>
      <c r="R412" s="243"/>
      <c r="S412" s="243"/>
      <c r="T412" s="24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45" t="s">
        <v>141</v>
      </c>
      <c r="AU412" s="245" t="s">
        <v>81</v>
      </c>
      <c r="AV412" s="14" t="s">
        <v>81</v>
      </c>
      <c r="AW412" s="14" t="s">
        <v>33</v>
      </c>
      <c r="AX412" s="14" t="s">
        <v>71</v>
      </c>
      <c r="AY412" s="245" t="s">
        <v>129</v>
      </c>
    </row>
    <row r="413" spans="1:51" s="14" customFormat="1" ht="12">
      <c r="A413" s="14"/>
      <c r="B413" s="235"/>
      <c r="C413" s="236"/>
      <c r="D413" s="226" t="s">
        <v>141</v>
      </c>
      <c r="E413" s="237" t="s">
        <v>19</v>
      </c>
      <c r="F413" s="238" t="s">
        <v>242</v>
      </c>
      <c r="G413" s="236"/>
      <c r="H413" s="239">
        <v>2.86</v>
      </c>
      <c r="I413" s="240"/>
      <c r="J413" s="236"/>
      <c r="K413" s="236"/>
      <c r="L413" s="241"/>
      <c r="M413" s="242"/>
      <c r="N413" s="243"/>
      <c r="O413" s="243"/>
      <c r="P413" s="243"/>
      <c r="Q413" s="243"/>
      <c r="R413" s="243"/>
      <c r="S413" s="243"/>
      <c r="T413" s="24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45" t="s">
        <v>141</v>
      </c>
      <c r="AU413" s="245" t="s">
        <v>81</v>
      </c>
      <c r="AV413" s="14" t="s">
        <v>81</v>
      </c>
      <c r="AW413" s="14" t="s">
        <v>33</v>
      </c>
      <c r="AX413" s="14" t="s">
        <v>71</v>
      </c>
      <c r="AY413" s="245" t="s">
        <v>129</v>
      </c>
    </row>
    <row r="414" spans="1:51" s="14" customFormat="1" ht="12">
      <c r="A414" s="14"/>
      <c r="B414" s="235"/>
      <c r="C414" s="236"/>
      <c r="D414" s="226" t="s">
        <v>141</v>
      </c>
      <c r="E414" s="237" t="s">
        <v>19</v>
      </c>
      <c r="F414" s="238" t="s">
        <v>243</v>
      </c>
      <c r="G414" s="236"/>
      <c r="H414" s="239">
        <v>0.15</v>
      </c>
      <c r="I414" s="240"/>
      <c r="J414" s="236"/>
      <c r="K414" s="236"/>
      <c r="L414" s="241"/>
      <c r="M414" s="242"/>
      <c r="N414" s="243"/>
      <c r="O414" s="243"/>
      <c r="P414" s="243"/>
      <c r="Q414" s="243"/>
      <c r="R414" s="243"/>
      <c r="S414" s="243"/>
      <c r="T414" s="24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45" t="s">
        <v>141</v>
      </c>
      <c r="AU414" s="245" t="s">
        <v>81</v>
      </c>
      <c r="AV414" s="14" t="s">
        <v>81</v>
      </c>
      <c r="AW414" s="14" t="s">
        <v>33</v>
      </c>
      <c r="AX414" s="14" t="s">
        <v>71</v>
      </c>
      <c r="AY414" s="245" t="s">
        <v>129</v>
      </c>
    </row>
    <row r="415" spans="1:51" s="14" customFormat="1" ht="12">
      <c r="A415" s="14"/>
      <c r="B415" s="235"/>
      <c r="C415" s="236"/>
      <c r="D415" s="226" t="s">
        <v>141</v>
      </c>
      <c r="E415" s="237" t="s">
        <v>19</v>
      </c>
      <c r="F415" s="238" t="s">
        <v>244</v>
      </c>
      <c r="G415" s="236"/>
      <c r="H415" s="239">
        <v>0.21</v>
      </c>
      <c r="I415" s="240"/>
      <c r="J415" s="236"/>
      <c r="K415" s="236"/>
      <c r="L415" s="241"/>
      <c r="M415" s="242"/>
      <c r="N415" s="243"/>
      <c r="O415" s="243"/>
      <c r="P415" s="243"/>
      <c r="Q415" s="243"/>
      <c r="R415" s="243"/>
      <c r="S415" s="243"/>
      <c r="T415" s="24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45" t="s">
        <v>141</v>
      </c>
      <c r="AU415" s="245" t="s">
        <v>81</v>
      </c>
      <c r="AV415" s="14" t="s">
        <v>81</v>
      </c>
      <c r="AW415" s="14" t="s">
        <v>33</v>
      </c>
      <c r="AX415" s="14" t="s">
        <v>71</v>
      </c>
      <c r="AY415" s="245" t="s">
        <v>129</v>
      </c>
    </row>
    <row r="416" spans="1:51" s="15" customFormat="1" ht="12">
      <c r="A416" s="15"/>
      <c r="B416" s="246"/>
      <c r="C416" s="247"/>
      <c r="D416" s="226" t="s">
        <v>141</v>
      </c>
      <c r="E416" s="248" t="s">
        <v>19</v>
      </c>
      <c r="F416" s="249" t="s">
        <v>144</v>
      </c>
      <c r="G416" s="247"/>
      <c r="H416" s="250">
        <v>21.852</v>
      </c>
      <c r="I416" s="251"/>
      <c r="J416" s="247"/>
      <c r="K416" s="247"/>
      <c r="L416" s="252"/>
      <c r="M416" s="253"/>
      <c r="N416" s="254"/>
      <c r="O416" s="254"/>
      <c r="P416" s="254"/>
      <c r="Q416" s="254"/>
      <c r="R416" s="254"/>
      <c r="S416" s="254"/>
      <c r="T416" s="25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T416" s="256" t="s">
        <v>141</v>
      </c>
      <c r="AU416" s="256" t="s">
        <v>81</v>
      </c>
      <c r="AV416" s="15" t="s">
        <v>137</v>
      </c>
      <c r="AW416" s="15" t="s">
        <v>33</v>
      </c>
      <c r="AX416" s="15" t="s">
        <v>79</v>
      </c>
      <c r="AY416" s="256" t="s">
        <v>129</v>
      </c>
    </row>
    <row r="417" spans="1:65" s="2" customFormat="1" ht="24.15" customHeight="1">
      <c r="A417" s="40"/>
      <c r="B417" s="41"/>
      <c r="C417" s="206" t="s">
        <v>466</v>
      </c>
      <c r="D417" s="206" t="s">
        <v>132</v>
      </c>
      <c r="E417" s="207" t="s">
        <v>467</v>
      </c>
      <c r="F417" s="208" t="s">
        <v>468</v>
      </c>
      <c r="G417" s="209" t="s">
        <v>135</v>
      </c>
      <c r="H417" s="210">
        <v>21.852</v>
      </c>
      <c r="I417" s="211"/>
      <c r="J417" s="212">
        <f>ROUND(I417*H417,2)</f>
        <v>0</v>
      </c>
      <c r="K417" s="208" t="s">
        <v>136</v>
      </c>
      <c r="L417" s="46"/>
      <c r="M417" s="213" t="s">
        <v>19</v>
      </c>
      <c r="N417" s="214" t="s">
        <v>42</v>
      </c>
      <c r="O417" s="86"/>
      <c r="P417" s="215">
        <f>O417*H417</f>
        <v>0</v>
      </c>
      <c r="Q417" s="215">
        <v>0.0075</v>
      </c>
      <c r="R417" s="215">
        <f>Q417*H417</f>
        <v>0.16389</v>
      </c>
      <c r="S417" s="215">
        <v>0</v>
      </c>
      <c r="T417" s="216">
        <f>S417*H417</f>
        <v>0</v>
      </c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R417" s="217" t="s">
        <v>256</v>
      </c>
      <c r="AT417" s="217" t="s">
        <v>132</v>
      </c>
      <c r="AU417" s="217" t="s">
        <v>81</v>
      </c>
      <c r="AY417" s="19" t="s">
        <v>129</v>
      </c>
      <c r="BE417" s="218">
        <f>IF(N417="základní",J417,0)</f>
        <v>0</v>
      </c>
      <c r="BF417" s="218">
        <f>IF(N417="snížená",J417,0)</f>
        <v>0</v>
      </c>
      <c r="BG417" s="218">
        <f>IF(N417="zákl. přenesená",J417,0)</f>
        <v>0</v>
      </c>
      <c r="BH417" s="218">
        <f>IF(N417="sníž. přenesená",J417,0)</f>
        <v>0</v>
      </c>
      <c r="BI417" s="218">
        <f>IF(N417="nulová",J417,0)</f>
        <v>0</v>
      </c>
      <c r="BJ417" s="19" t="s">
        <v>79</v>
      </c>
      <c r="BK417" s="218">
        <f>ROUND(I417*H417,2)</f>
        <v>0</v>
      </c>
      <c r="BL417" s="19" t="s">
        <v>256</v>
      </c>
      <c r="BM417" s="217" t="s">
        <v>469</v>
      </c>
    </row>
    <row r="418" spans="1:47" s="2" customFormat="1" ht="12">
      <c r="A418" s="40"/>
      <c r="B418" s="41"/>
      <c r="C418" s="42"/>
      <c r="D418" s="219" t="s">
        <v>139</v>
      </c>
      <c r="E418" s="42"/>
      <c r="F418" s="220" t="s">
        <v>470</v>
      </c>
      <c r="G418" s="42"/>
      <c r="H418" s="42"/>
      <c r="I418" s="221"/>
      <c r="J418" s="42"/>
      <c r="K418" s="42"/>
      <c r="L418" s="46"/>
      <c r="M418" s="222"/>
      <c r="N418" s="223"/>
      <c r="O418" s="86"/>
      <c r="P418" s="86"/>
      <c r="Q418" s="86"/>
      <c r="R418" s="86"/>
      <c r="S418" s="86"/>
      <c r="T418" s="87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T418" s="19" t="s">
        <v>139</v>
      </c>
      <c r="AU418" s="19" t="s">
        <v>81</v>
      </c>
    </row>
    <row r="419" spans="1:51" s="13" customFormat="1" ht="12">
      <c r="A419" s="13"/>
      <c r="B419" s="224"/>
      <c r="C419" s="225"/>
      <c r="D419" s="226" t="s">
        <v>141</v>
      </c>
      <c r="E419" s="227" t="s">
        <v>19</v>
      </c>
      <c r="F419" s="228" t="s">
        <v>178</v>
      </c>
      <c r="G419" s="225"/>
      <c r="H419" s="227" t="s">
        <v>19</v>
      </c>
      <c r="I419" s="229"/>
      <c r="J419" s="225"/>
      <c r="K419" s="225"/>
      <c r="L419" s="230"/>
      <c r="M419" s="231"/>
      <c r="N419" s="232"/>
      <c r="O419" s="232"/>
      <c r="P419" s="232"/>
      <c r="Q419" s="232"/>
      <c r="R419" s="232"/>
      <c r="S419" s="232"/>
      <c r="T419" s="23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34" t="s">
        <v>141</v>
      </c>
      <c r="AU419" s="234" t="s">
        <v>81</v>
      </c>
      <c r="AV419" s="13" t="s">
        <v>79</v>
      </c>
      <c r="AW419" s="13" t="s">
        <v>33</v>
      </c>
      <c r="AX419" s="13" t="s">
        <v>71</v>
      </c>
      <c r="AY419" s="234" t="s">
        <v>129</v>
      </c>
    </row>
    <row r="420" spans="1:51" s="14" customFormat="1" ht="12">
      <c r="A420" s="14"/>
      <c r="B420" s="235"/>
      <c r="C420" s="236"/>
      <c r="D420" s="226" t="s">
        <v>141</v>
      </c>
      <c r="E420" s="237" t="s">
        <v>19</v>
      </c>
      <c r="F420" s="238" t="s">
        <v>238</v>
      </c>
      <c r="G420" s="236"/>
      <c r="H420" s="239">
        <v>8.16</v>
      </c>
      <c r="I420" s="240"/>
      <c r="J420" s="236"/>
      <c r="K420" s="236"/>
      <c r="L420" s="241"/>
      <c r="M420" s="242"/>
      <c r="N420" s="243"/>
      <c r="O420" s="243"/>
      <c r="P420" s="243"/>
      <c r="Q420" s="243"/>
      <c r="R420" s="243"/>
      <c r="S420" s="243"/>
      <c r="T420" s="24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45" t="s">
        <v>141</v>
      </c>
      <c r="AU420" s="245" t="s">
        <v>81</v>
      </c>
      <c r="AV420" s="14" t="s">
        <v>81</v>
      </c>
      <c r="AW420" s="14" t="s">
        <v>33</v>
      </c>
      <c r="AX420" s="14" t="s">
        <v>71</v>
      </c>
      <c r="AY420" s="245" t="s">
        <v>129</v>
      </c>
    </row>
    <row r="421" spans="1:51" s="14" customFormat="1" ht="12">
      <c r="A421" s="14"/>
      <c r="B421" s="235"/>
      <c r="C421" s="236"/>
      <c r="D421" s="226" t="s">
        <v>141</v>
      </c>
      <c r="E421" s="237" t="s">
        <v>19</v>
      </c>
      <c r="F421" s="238" t="s">
        <v>239</v>
      </c>
      <c r="G421" s="236"/>
      <c r="H421" s="239">
        <v>7.344</v>
      </c>
      <c r="I421" s="240"/>
      <c r="J421" s="236"/>
      <c r="K421" s="236"/>
      <c r="L421" s="241"/>
      <c r="M421" s="242"/>
      <c r="N421" s="243"/>
      <c r="O421" s="243"/>
      <c r="P421" s="243"/>
      <c r="Q421" s="243"/>
      <c r="R421" s="243"/>
      <c r="S421" s="243"/>
      <c r="T421" s="24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45" t="s">
        <v>141</v>
      </c>
      <c r="AU421" s="245" t="s">
        <v>81</v>
      </c>
      <c r="AV421" s="14" t="s">
        <v>81</v>
      </c>
      <c r="AW421" s="14" t="s">
        <v>33</v>
      </c>
      <c r="AX421" s="14" t="s">
        <v>71</v>
      </c>
      <c r="AY421" s="245" t="s">
        <v>129</v>
      </c>
    </row>
    <row r="422" spans="1:51" s="14" customFormat="1" ht="12">
      <c r="A422" s="14"/>
      <c r="B422" s="235"/>
      <c r="C422" s="236"/>
      <c r="D422" s="226" t="s">
        <v>141</v>
      </c>
      <c r="E422" s="237" t="s">
        <v>19</v>
      </c>
      <c r="F422" s="238" t="s">
        <v>240</v>
      </c>
      <c r="G422" s="236"/>
      <c r="H422" s="239">
        <v>0.075</v>
      </c>
      <c r="I422" s="240"/>
      <c r="J422" s="236"/>
      <c r="K422" s="236"/>
      <c r="L422" s="241"/>
      <c r="M422" s="242"/>
      <c r="N422" s="243"/>
      <c r="O422" s="243"/>
      <c r="P422" s="243"/>
      <c r="Q422" s="243"/>
      <c r="R422" s="243"/>
      <c r="S422" s="243"/>
      <c r="T422" s="24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45" t="s">
        <v>141</v>
      </c>
      <c r="AU422" s="245" t="s">
        <v>81</v>
      </c>
      <c r="AV422" s="14" t="s">
        <v>81</v>
      </c>
      <c r="AW422" s="14" t="s">
        <v>33</v>
      </c>
      <c r="AX422" s="14" t="s">
        <v>71</v>
      </c>
      <c r="AY422" s="245" t="s">
        <v>129</v>
      </c>
    </row>
    <row r="423" spans="1:51" s="14" customFormat="1" ht="12">
      <c r="A423" s="14"/>
      <c r="B423" s="235"/>
      <c r="C423" s="236"/>
      <c r="D423" s="226" t="s">
        <v>141</v>
      </c>
      <c r="E423" s="237" t="s">
        <v>19</v>
      </c>
      <c r="F423" s="238" t="s">
        <v>241</v>
      </c>
      <c r="G423" s="236"/>
      <c r="H423" s="239">
        <v>3.053</v>
      </c>
      <c r="I423" s="240"/>
      <c r="J423" s="236"/>
      <c r="K423" s="236"/>
      <c r="L423" s="241"/>
      <c r="M423" s="242"/>
      <c r="N423" s="243"/>
      <c r="O423" s="243"/>
      <c r="P423" s="243"/>
      <c r="Q423" s="243"/>
      <c r="R423" s="243"/>
      <c r="S423" s="243"/>
      <c r="T423" s="24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45" t="s">
        <v>141</v>
      </c>
      <c r="AU423" s="245" t="s">
        <v>81</v>
      </c>
      <c r="AV423" s="14" t="s">
        <v>81</v>
      </c>
      <c r="AW423" s="14" t="s">
        <v>33</v>
      </c>
      <c r="AX423" s="14" t="s">
        <v>71</v>
      </c>
      <c r="AY423" s="245" t="s">
        <v>129</v>
      </c>
    </row>
    <row r="424" spans="1:51" s="14" customFormat="1" ht="12">
      <c r="A424" s="14"/>
      <c r="B424" s="235"/>
      <c r="C424" s="236"/>
      <c r="D424" s="226" t="s">
        <v>141</v>
      </c>
      <c r="E424" s="237" t="s">
        <v>19</v>
      </c>
      <c r="F424" s="238" t="s">
        <v>242</v>
      </c>
      <c r="G424" s="236"/>
      <c r="H424" s="239">
        <v>2.86</v>
      </c>
      <c r="I424" s="240"/>
      <c r="J424" s="236"/>
      <c r="K424" s="236"/>
      <c r="L424" s="241"/>
      <c r="M424" s="242"/>
      <c r="N424" s="243"/>
      <c r="O424" s="243"/>
      <c r="P424" s="243"/>
      <c r="Q424" s="243"/>
      <c r="R424" s="243"/>
      <c r="S424" s="243"/>
      <c r="T424" s="24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45" t="s">
        <v>141</v>
      </c>
      <c r="AU424" s="245" t="s">
        <v>81</v>
      </c>
      <c r="AV424" s="14" t="s">
        <v>81</v>
      </c>
      <c r="AW424" s="14" t="s">
        <v>33</v>
      </c>
      <c r="AX424" s="14" t="s">
        <v>71</v>
      </c>
      <c r="AY424" s="245" t="s">
        <v>129</v>
      </c>
    </row>
    <row r="425" spans="1:51" s="14" customFormat="1" ht="12">
      <c r="A425" s="14"/>
      <c r="B425" s="235"/>
      <c r="C425" s="236"/>
      <c r="D425" s="226" t="s">
        <v>141</v>
      </c>
      <c r="E425" s="237" t="s">
        <v>19</v>
      </c>
      <c r="F425" s="238" t="s">
        <v>243</v>
      </c>
      <c r="G425" s="236"/>
      <c r="H425" s="239">
        <v>0.15</v>
      </c>
      <c r="I425" s="240"/>
      <c r="J425" s="236"/>
      <c r="K425" s="236"/>
      <c r="L425" s="241"/>
      <c r="M425" s="242"/>
      <c r="N425" s="243"/>
      <c r="O425" s="243"/>
      <c r="P425" s="243"/>
      <c r="Q425" s="243"/>
      <c r="R425" s="243"/>
      <c r="S425" s="243"/>
      <c r="T425" s="24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45" t="s">
        <v>141</v>
      </c>
      <c r="AU425" s="245" t="s">
        <v>81</v>
      </c>
      <c r="AV425" s="14" t="s">
        <v>81</v>
      </c>
      <c r="AW425" s="14" t="s">
        <v>33</v>
      </c>
      <c r="AX425" s="14" t="s">
        <v>71</v>
      </c>
      <c r="AY425" s="245" t="s">
        <v>129</v>
      </c>
    </row>
    <row r="426" spans="1:51" s="14" customFormat="1" ht="12">
      <c r="A426" s="14"/>
      <c r="B426" s="235"/>
      <c r="C426" s="236"/>
      <c r="D426" s="226" t="s">
        <v>141</v>
      </c>
      <c r="E426" s="237" t="s">
        <v>19</v>
      </c>
      <c r="F426" s="238" t="s">
        <v>244</v>
      </c>
      <c r="G426" s="236"/>
      <c r="H426" s="239">
        <v>0.21</v>
      </c>
      <c r="I426" s="240"/>
      <c r="J426" s="236"/>
      <c r="K426" s="236"/>
      <c r="L426" s="241"/>
      <c r="M426" s="242"/>
      <c r="N426" s="243"/>
      <c r="O426" s="243"/>
      <c r="P426" s="243"/>
      <c r="Q426" s="243"/>
      <c r="R426" s="243"/>
      <c r="S426" s="243"/>
      <c r="T426" s="24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45" t="s">
        <v>141</v>
      </c>
      <c r="AU426" s="245" t="s">
        <v>81</v>
      </c>
      <c r="AV426" s="14" t="s">
        <v>81</v>
      </c>
      <c r="AW426" s="14" t="s">
        <v>33</v>
      </c>
      <c r="AX426" s="14" t="s">
        <v>71</v>
      </c>
      <c r="AY426" s="245" t="s">
        <v>129</v>
      </c>
    </row>
    <row r="427" spans="1:51" s="15" customFormat="1" ht="12">
      <c r="A427" s="15"/>
      <c r="B427" s="246"/>
      <c r="C427" s="247"/>
      <c r="D427" s="226" t="s">
        <v>141</v>
      </c>
      <c r="E427" s="248" t="s">
        <v>19</v>
      </c>
      <c r="F427" s="249" t="s">
        <v>144</v>
      </c>
      <c r="G427" s="247"/>
      <c r="H427" s="250">
        <v>21.852</v>
      </c>
      <c r="I427" s="251"/>
      <c r="J427" s="247"/>
      <c r="K427" s="247"/>
      <c r="L427" s="252"/>
      <c r="M427" s="253"/>
      <c r="N427" s="254"/>
      <c r="O427" s="254"/>
      <c r="P427" s="254"/>
      <c r="Q427" s="254"/>
      <c r="R427" s="254"/>
      <c r="S427" s="254"/>
      <c r="T427" s="25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T427" s="256" t="s">
        <v>141</v>
      </c>
      <c r="AU427" s="256" t="s">
        <v>81</v>
      </c>
      <c r="AV427" s="15" t="s">
        <v>137</v>
      </c>
      <c r="AW427" s="15" t="s">
        <v>33</v>
      </c>
      <c r="AX427" s="15" t="s">
        <v>79</v>
      </c>
      <c r="AY427" s="256" t="s">
        <v>129</v>
      </c>
    </row>
    <row r="428" spans="1:65" s="2" customFormat="1" ht="24.15" customHeight="1">
      <c r="A428" s="40"/>
      <c r="B428" s="41"/>
      <c r="C428" s="206" t="s">
        <v>471</v>
      </c>
      <c r="D428" s="206" t="s">
        <v>132</v>
      </c>
      <c r="E428" s="207" t="s">
        <v>472</v>
      </c>
      <c r="F428" s="208" t="s">
        <v>473</v>
      </c>
      <c r="G428" s="209" t="s">
        <v>135</v>
      </c>
      <c r="H428" s="210">
        <v>21.852</v>
      </c>
      <c r="I428" s="211"/>
      <c r="J428" s="212">
        <f>ROUND(I428*H428,2)</f>
        <v>0</v>
      </c>
      <c r="K428" s="208" t="s">
        <v>136</v>
      </c>
      <c r="L428" s="46"/>
      <c r="M428" s="213" t="s">
        <v>19</v>
      </c>
      <c r="N428" s="214" t="s">
        <v>42</v>
      </c>
      <c r="O428" s="86"/>
      <c r="P428" s="215">
        <f>O428*H428</f>
        <v>0</v>
      </c>
      <c r="Q428" s="215">
        <v>0.00689</v>
      </c>
      <c r="R428" s="215">
        <f>Q428*H428</f>
        <v>0.15056028000000002</v>
      </c>
      <c r="S428" s="215">
        <v>0</v>
      </c>
      <c r="T428" s="216">
        <f>S428*H428</f>
        <v>0</v>
      </c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R428" s="217" t="s">
        <v>256</v>
      </c>
      <c r="AT428" s="217" t="s">
        <v>132</v>
      </c>
      <c r="AU428" s="217" t="s">
        <v>81</v>
      </c>
      <c r="AY428" s="19" t="s">
        <v>129</v>
      </c>
      <c r="BE428" s="218">
        <f>IF(N428="základní",J428,0)</f>
        <v>0</v>
      </c>
      <c r="BF428" s="218">
        <f>IF(N428="snížená",J428,0)</f>
        <v>0</v>
      </c>
      <c r="BG428" s="218">
        <f>IF(N428="zákl. přenesená",J428,0)</f>
        <v>0</v>
      </c>
      <c r="BH428" s="218">
        <f>IF(N428="sníž. přenesená",J428,0)</f>
        <v>0</v>
      </c>
      <c r="BI428" s="218">
        <f>IF(N428="nulová",J428,0)</f>
        <v>0</v>
      </c>
      <c r="BJ428" s="19" t="s">
        <v>79</v>
      </c>
      <c r="BK428" s="218">
        <f>ROUND(I428*H428,2)</f>
        <v>0</v>
      </c>
      <c r="BL428" s="19" t="s">
        <v>256</v>
      </c>
      <c r="BM428" s="217" t="s">
        <v>474</v>
      </c>
    </row>
    <row r="429" spans="1:47" s="2" customFormat="1" ht="12">
      <c r="A429" s="40"/>
      <c r="B429" s="41"/>
      <c r="C429" s="42"/>
      <c r="D429" s="219" t="s">
        <v>139</v>
      </c>
      <c r="E429" s="42"/>
      <c r="F429" s="220" t="s">
        <v>475</v>
      </c>
      <c r="G429" s="42"/>
      <c r="H429" s="42"/>
      <c r="I429" s="221"/>
      <c r="J429" s="42"/>
      <c r="K429" s="42"/>
      <c r="L429" s="46"/>
      <c r="M429" s="222"/>
      <c r="N429" s="223"/>
      <c r="O429" s="86"/>
      <c r="P429" s="86"/>
      <c r="Q429" s="86"/>
      <c r="R429" s="86"/>
      <c r="S429" s="86"/>
      <c r="T429" s="87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T429" s="19" t="s">
        <v>139</v>
      </c>
      <c r="AU429" s="19" t="s">
        <v>81</v>
      </c>
    </row>
    <row r="430" spans="1:51" s="13" customFormat="1" ht="12">
      <c r="A430" s="13"/>
      <c r="B430" s="224"/>
      <c r="C430" s="225"/>
      <c r="D430" s="226" t="s">
        <v>141</v>
      </c>
      <c r="E430" s="227" t="s">
        <v>19</v>
      </c>
      <c r="F430" s="228" t="s">
        <v>178</v>
      </c>
      <c r="G430" s="225"/>
      <c r="H430" s="227" t="s">
        <v>19</v>
      </c>
      <c r="I430" s="229"/>
      <c r="J430" s="225"/>
      <c r="K430" s="225"/>
      <c r="L430" s="230"/>
      <c r="M430" s="231"/>
      <c r="N430" s="232"/>
      <c r="O430" s="232"/>
      <c r="P430" s="232"/>
      <c r="Q430" s="232"/>
      <c r="R430" s="232"/>
      <c r="S430" s="232"/>
      <c r="T430" s="23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34" t="s">
        <v>141</v>
      </c>
      <c r="AU430" s="234" t="s">
        <v>81</v>
      </c>
      <c r="AV430" s="13" t="s">
        <v>79</v>
      </c>
      <c r="AW430" s="13" t="s">
        <v>33</v>
      </c>
      <c r="AX430" s="13" t="s">
        <v>71</v>
      </c>
      <c r="AY430" s="234" t="s">
        <v>129</v>
      </c>
    </row>
    <row r="431" spans="1:51" s="14" customFormat="1" ht="12">
      <c r="A431" s="14"/>
      <c r="B431" s="235"/>
      <c r="C431" s="236"/>
      <c r="D431" s="226" t="s">
        <v>141</v>
      </c>
      <c r="E431" s="237" t="s">
        <v>19</v>
      </c>
      <c r="F431" s="238" t="s">
        <v>238</v>
      </c>
      <c r="G431" s="236"/>
      <c r="H431" s="239">
        <v>8.16</v>
      </c>
      <c r="I431" s="240"/>
      <c r="J431" s="236"/>
      <c r="K431" s="236"/>
      <c r="L431" s="241"/>
      <c r="M431" s="242"/>
      <c r="N431" s="243"/>
      <c r="O431" s="243"/>
      <c r="P431" s="243"/>
      <c r="Q431" s="243"/>
      <c r="R431" s="243"/>
      <c r="S431" s="243"/>
      <c r="T431" s="24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45" t="s">
        <v>141</v>
      </c>
      <c r="AU431" s="245" t="s">
        <v>81</v>
      </c>
      <c r="AV431" s="14" t="s">
        <v>81</v>
      </c>
      <c r="AW431" s="14" t="s">
        <v>33</v>
      </c>
      <c r="AX431" s="14" t="s">
        <v>71</v>
      </c>
      <c r="AY431" s="245" t="s">
        <v>129</v>
      </c>
    </row>
    <row r="432" spans="1:51" s="14" customFormat="1" ht="12">
      <c r="A432" s="14"/>
      <c r="B432" s="235"/>
      <c r="C432" s="236"/>
      <c r="D432" s="226" t="s">
        <v>141</v>
      </c>
      <c r="E432" s="237" t="s">
        <v>19</v>
      </c>
      <c r="F432" s="238" t="s">
        <v>239</v>
      </c>
      <c r="G432" s="236"/>
      <c r="H432" s="239">
        <v>7.344</v>
      </c>
      <c r="I432" s="240"/>
      <c r="J432" s="236"/>
      <c r="K432" s="236"/>
      <c r="L432" s="241"/>
      <c r="M432" s="242"/>
      <c r="N432" s="243"/>
      <c r="O432" s="243"/>
      <c r="P432" s="243"/>
      <c r="Q432" s="243"/>
      <c r="R432" s="243"/>
      <c r="S432" s="243"/>
      <c r="T432" s="24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45" t="s">
        <v>141</v>
      </c>
      <c r="AU432" s="245" t="s">
        <v>81</v>
      </c>
      <c r="AV432" s="14" t="s">
        <v>81</v>
      </c>
      <c r="AW432" s="14" t="s">
        <v>33</v>
      </c>
      <c r="AX432" s="14" t="s">
        <v>71</v>
      </c>
      <c r="AY432" s="245" t="s">
        <v>129</v>
      </c>
    </row>
    <row r="433" spans="1:51" s="14" customFormat="1" ht="12">
      <c r="A433" s="14"/>
      <c r="B433" s="235"/>
      <c r="C433" s="236"/>
      <c r="D433" s="226" t="s">
        <v>141</v>
      </c>
      <c r="E433" s="237" t="s">
        <v>19</v>
      </c>
      <c r="F433" s="238" t="s">
        <v>240</v>
      </c>
      <c r="G433" s="236"/>
      <c r="H433" s="239">
        <v>0.075</v>
      </c>
      <c r="I433" s="240"/>
      <c r="J433" s="236"/>
      <c r="K433" s="236"/>
      <c r="L433" s="241"/>
      <c r="M433" s="242"/>
      <c r="N433" s="243"/>
      <c r="O433" s="243"/>
      <c r="P433" s="243"/>
      <c r="Q433" s="243"/>
      <c r="R433" s="243"/>
      <c r="S433" s="243"/>
      <c r="T433" s="24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45" t="s">
        <v>141</v>
      </c>
      <c r="AU433" s="245" t="s">
        <v>81</v>
      </c>
      <c r="AV433" s="14" t="s">
        <v>81</v>
      </c>
      <c r="AW433" s="14" t="s">
        <v>33</v>
      </c>
      <c r="AX433" s="14" t="s">
        <v>71</v>
      </c>
      <c r="AY433" s="245" t="s">
        <v>129</v>
      </c>
    </row>
    <row r="434" spans="1:51" s="14" customFormat="1" ht="12">
      <c r="A434" s="14"/>
      <c r="B434" s="235"/>
      <c r="C434" s="236"/>
      <c r="D434" s="226" t="s">
        <v>141</v>
      </c>
      <c r="E434" s="237" t="s">
        <v>19</v>
      </c>
      <c r="F434" s="238" t="s">
        <v>241</v>
      </c>
      <c r="G434" s="236"/>
      <c r="H434" s="239">
        <v>3.053</v>
      </c>
      <c r="I434" s="240"/>
      <c r="J434" s="236"/>
      <c r="K434" s="236"/>
      <c r="L434" s="241"/>
      <c r="M434" s="242"/>
      <c r="N434" s="243"/>
      <c r="O434" s="243"/>
      <c r="P434" s="243"/>
      <c r="Q434" s="243"/>
      <c r="R434" s="243"/>
      <c r="S434" s="243"/>
      <c r="T434" s="24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45" t="s">
        <v>141</v>
      </c>
      <c r="AU434" s="245" t="s">
        <v>81</v>
      </c>
      <c r="AV434" s="14" t="s">
        <v>81</v>
      </c>
      <c r="AW434" s="14" t="s">
        <v>33</v>
      </c>
      <c r="AX434" s="14" t="s">
        <v>71</v>
      </c>
      <c r="AY434" s="245" t="s">
        <v>129</v>
      </c>
    </row>
    <row r="435" spans="1:51" s="14" customFormat="1" ht="12">
      <c r="A435" s="14"/>
      <c r="B435" s="235"/>
      <c r="C435" s="236"/>
      <c r="D435" s="226" t="s">
        <v>141</v>
      </c>
      <c r="E435" s="237" t="s">
        <v>19</v>
      </c>
      <c r="F435" s="238" t="s">
        <v>242</v>
      </c>
      <c r="G435" s="236"/>
      <c r="H435" s="239">
        <v>2.86</v>
      </c>
      <c r="I435" s="240"/>
      <c r="J435" s="236"/>
      <c r="K435" s="236"/>
      <c r="L435" s="241"/>
      <c r="M435" s="242"/>
      <c r="N435" s="243"/>
      <c r="O435" s="243"/>
      <c r="P435" s="243"/>
      <c r="Q435" s="243"/>
      <c r="R435" s="243"/>
      <c r="S435" s="243"/>
      <c r="T435" s="24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45" t="s">
        <v>141</v>
      </c>
      <c r="AU435" s="245" t="s">
        <v>81</v>
      </c>
      <c r="AV435" s="14" t="s">
        <v>81</v>
      </c>
      <c r="AW435" s="14" t="s">
        <v>33</v>
      </c>
      <c r="AX435" s="14" t="s">
        <v>71</v>
      </c>
      <c r="AY435" s="245" t="s">
        <v>129</v>
      </c>
    </row>
    <row r="436" spans="1:51" s="14" customFormat="1" ht="12">
      <c r="A436" s="14"/>
      <c r="B436" s="235"/>
      <c r="C436" s="236"/>
      <c r="D436" s="226" t="s">
        <v>141</v>
      </c>
      <c r="E436" s="237" t="s">
        <v>19</v>
      </c>
      <c r="F436" s="238" t="s">
        <v>243</v>
      </c>
      <c r="G436" s="236"/>
      <c r="H436" s="239">
        <v>0.15</v>
      </c>
      <c r="I436" s="240"/>
      <c r="J436" s="236"/>
      <c r="K436" s="236"/>
      <c r="L436" s="241"/>
      <c r="M436" s="242"/>
      <c r="N436" s="243"/>
      <c r="O436" s="243"/>
      <c r="P436" s="243"/>
      <c r="Q436" s="243"/>
      <c r="R436" s="243"/>
      <c r="S436" s="243"/>
      <c r="T436" s="24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45" t="s">
        <v>141</v>
      </c>
      <c r="AU436" s="245" t="s">
        <v>81</v>
      </c>
      <c r="AV436" s="14" t="s">
        <v>81</v>
      </c>
      <c r="AW436" s="14" t="s">
        <v>33</v>
      </c>
      <c r="AX436" s="14" t="s">
        <v>71</v>
      </c>
      <c r="AY436" s="245" t="s">
        <v>129</v>
      </c>
    </row>
    <row r="437" spans="1:51" s="14" customFormat="1" ht="12">
      <c r="A437" s="14"/>
      <c r="B437" s="235"/>
      <c r="C437" s="236"/>
      <c r="D437" s="226" t="s">
        <v>141</v>
      </c>
      <c r="E437" s="237" t="s">
        <v>19</v>
      </c>
      <c r="F437" s="238" t="s">
        <v>244</v>
      </c>
      <c r="G437" s="236"/>
      <c r="H437" s="239">
        <v>0.21</v>
      </c>
      <c r="I437" s="240"/>
      <c r="J437" s="236"/>
      <c r="K437" s="236"/>
      <c r="L437" s="241"/>
      <c r="M437" s="242"/>
      <c r="N437" s="243"/>
      <c r="O437" s="243"/>
      <c r="P437" s="243"/>
      <c r="Q437" s="243"/>
      <c r="R437" s="243"/>
      <c r="S437" s="243"/>
      <c r="T437" s="24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45" t="s">
        <v>141</v>
      </c>
      <c r="AU437" s="245" t="s">
        <v>81</v>
      </c>
      <c r="AV437" s="14" t="s">
        <v>81</v>
      </c>
      <c r="AW437" s="14" t="s">
        <v>33</v>
      </c>
      <c r="AX437" s="14" t="s">
        <v>71</v>
      </c>
      <c r="AY437" s="245" t="s">
        <v>129</v>
      </c>
    </row>
    <row r="438" spans="1:51" s="15" customFormat="1" ht="12">
      <c r="A438" s="15"/>
      <c r="B438" s="246"/>
      <c r="C438" s="247"/>
      <c r="D438" s="226" t="s">
        <v>141</v>
      </c>
      <c r="E438" s="248" t="s">
        <v>19</v>
      </c>
      <c r="F438" s="249" t="s">
        <v>144</v>
      </c>
      <c r="G438" s="247"/>
      <c r="H438" s="250">
        <v>21.852</v>
      </c>
      <c r="I438" s="251"/>
      <c r="J438" s="247"/>
      <c r="K438" s="247"/>
      <c r="L438" s="252"/>
      <c r="M438" s="253"/>
      <c r="N438" s="254"/>
      <c r="O438" s="254"/>
      <c r="P438" s="254"/>
      <c r="Q438" s="254"/>
      <c r="R438" s="254"/>
      <c r="S438" s="254"/>
      <c r="T438" s="25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T438" s="256" t="s">
        <v>141</v>
      </c>
      <c r="AU438" s="256" t="s">
        <v>81</v>
      </c>
      <c r="AV438" s="15" t="s">
        <v>137</v>
      </c>
      <c r="AW438" s="15" t="s">
        <v>33</v>
      </c>
      <c r="AX438" s="15" t="s">
        <v>79</v>
      </c>
      <c r="AY438" s="256" t="s">
        <v>129</v>
      </c>
    </row>
    <row r="439" spans="1:65" s="2" customFormat="1" ht="24.15" customHeight="1">
      <c r="A439" s="40"/>
      <c r="B439" s="41"/>
      <c r="C439" s="257" t="s">
        <v>476</v>
      </c>
      <c r="D439" s="257" t="s">
        <v>319</v>
      </c>
      <c r="E439" s="258" t="s">
        <v>477</v>
      </c>
      <c r="F439" s="259" t="s">
        <v>478</v>
      </c>
      <c r="G439" s="260" t="s">
        <v>135</v>
      </c>
      <c r="H439" s="261">
        <v>24.037</v>
      </c>
      <c r="I439" s="262"/>
      <c r="J439" s="263">
        <f>ROUND(I439*H439,2)</f>
        <v>0</v>
      </c>
      <c r="K439" s="259" t="s">
        <v>136</v>
      </c>
      <c r="L439" s="264"/>
      <c r="M439" s="265" t="s">
        <v>19</v>
      </c>
      <c r="N439" s="266" t="s">
        <v>42</v>
      </c>
      <c r="O439" s="86"/>
      <c r="P439" s="215">
        <f>O439*H439</f>
        <v>0</v>
      </c>
      <c r="Q439" s="215">
        <v>0.0192</v>
      </c>
      <c r="R439" s="215">
        <f>Q439*H439</f>
        <v>0.46151039999999993</v>
      </c>
      <c r="S439" s="215">
        <v>0</v>
      </c>
      <c r="T439" s="216">
        <f>S439*H439</f>
        <v>0</v>
      </c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R439" s="217" t="s">
        <v>322</v>
      </c>
      <c r="AT439" s="217" t="s">
        <v>319</v>
      </c>
      <c r="AU439" s="217" t="s">
        <v>81</v>
      </c>
      <c r="AY439" s="19" t="s">
        <v>129</v>
      </c>
      <c r="BE439" s="218">
        <f>IF(N439="základní",J439,0)</f>
        <v>0</v>
      </c>
      <c r="BF439" s="218">
        <f>IF(N439="snížená",J439,0)</f>
        <v>0</v>
      </c>
      <c r="BG439" s="218">
        <f>IF(N439="zákl. přenesená",J439,0)</f>
        <v>0</v>
      </c>
      <c r="BH439" s="218">
        <f>IF(N439="sníž. přenesená",J439,0)</f>
        <v>0</v>
      </c>
      <c r="BI439" s="218">
        <f>IF(N439="nulová",J439,0)</f>
        <v>0</v>
      </c>
      <c r="BJ439" s="19" t="s">
        <v>79</v>
      </c>
      <c r="BK439" s="218">
        <f>ROUND(I439*H439,2)</f>
        <v>0</v>
      </c>
      <c r="BL439" s="19" t="s">
        <v>256</v>
      </c>
      <c r="BM439" s="217" t="s">
        <v>479</v>
      </c>
    </row>
    <row r="440" spans="1:51" s="13" customFormat="1" ht="12">
      <c r="A440" s="13"/>
      <c r="B440" s="224"/>
      <c r="C440" s="225"/>
      <c r="D440" s="226" t="s">
        <v>141</v>
      </c>
      <c r="E440" s="227" t="s">
        <v>19</v>
      </c>
      <c r="F440" s="228" t="s">
        <v>178</v>
      </c>
      <c r="G440" s="225"/>
      <c r="H440" s="227" t="s">
        <v>19</v>
      </c>
      <c r="I440" s="229"/>
      <c r="J440" s="225"/>
      <c r="K440" s="225"/>
      <c r="L440" s="230"/>
      <c r="M440" s="231"/>
      <c r="N440" s="232"/>
      <c r="O440" s="232"/>
      <c r="P440" s="232"/>
      <c r="Q440" s="232"/>
      <c r="R440" s="232"/>
      <c r="S440" s="232"/>
      <c r="T440" s="23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34" t="s">
        <v>141</v>
      </c>
      <c r="AU440" s="234" t="s">
        <v>81</v>
      </c>
      <c r="AV440" s="13" t="s">
        <v>79</v>
      </c>
      <c r="AW440" s="13" t="s">
        <v>33</v>
      </c>
      <c r="AX440" s="13" t="s">
        <v>71</v>
      </c>
      <c r="AY440" s="234" t="s">
        <v>129</v>
      </c>
    </row>
    <row r="441" spans="1:51" s="14" customFormat="1" ht="12">
      <c r="A441" s="14"/>
      <c r="B441" s="235"/>
      <c r="C441" s="236"/>
      <c r="D441" s="226" t="s">
        <v>141</v>
      </c>
      <c r="E441" s="237" t="s">
        <v>19</v>
      </c>
      <c r="F441" s="238" t="s">
        <v>238</v>
      </c>
      <c r="G441" s="236"/>
      <c r="H441" s="239">
        <v>8.16</v>
      </c>
      <c r="I441" s="240"/>
      <c r="J441" s="236"/>
      <c r="K441" s="236"/>
      <c r="L441" s="241"/>
      <c r="M441" s="242"/>
      <c r="N441" s="243"/>
      <c r="O441" s="243"/>
      <c r="P441" s="243"/>
      <c r="Q441" s="243"/>
      <c r="R441" s="243"/>
      <c r="S441" s="243"/>
      <c r="T441" s="24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45" t="s">
        <v>141</v>
      </c>
      <c r="AU441" s="245" t="s">
        <v>81</v>
      </c>
      <c r="AV441" s="14" t="s">
        <v>81</v>
      </c>
      <c r="AW441" s="14" t="s">
        <v>33</v>
      </c>
      <c r="AX441" s="14" t="s">
        <v>71</v>
      </c>
      <c r="AY441" s="245" t="s">
        <v>129</v>
      </c>
    </row>
    <row r="442" spans="1:51" s="14" customFormat="1" ht="12">
      <c r="A442" s="14"/>
      <c r="B442" s="235"/>
      <c r="C442" s="236"/>
      <c r="D442" s="226" t="s">
        <v>141</v>
      </c>
      <c r="E442" s="237" t="s">
        <v>19</v>
      </c>
      <c r="F442" s="238" t="s">
        <v>239</v>
      </c>
      <c r="G442" s="236"/>
      <c r="H442" s="239">
        <v>7.344</v>
      </c>
      <c r="I442" s="240"/>
      <c r="J442" s="236"/>
      <c r="K442" s="236"/>
      <c r="L442" s="241"/>
      <c r="M442" s="242"/>
      <c r="N442" s="243"/>
      <c r="O442" s="243"/>
      <c r="P442" s="243"/>
      <c r="Q442" s="243"/>
      <c r="R442" s="243"/>
      <c r="S442" s="243"/>
      <c r="T442" s="24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45" t="s">
        <v>141</v>
      </c>
      <c r="AU442" s="245" t="s">
        <v>81</v>
      </c>
      <c r="AV442" s="14" t="s">
        <v>81</v>
      </c>
      <c r="AW442" s="14" t="s">
        <v>33</v>
      </c>
      <c r="AX442" s="14" t="s">
        <v>71</v>
      </c>
      <c r="AY442" s="245" t="s">
        <v>129</v>
      </c>
    </row>
    <row r="443" spans="1:51" s="14" customFormat="1" ht="12">
      <c r="A443" s="14"/>
      <c r="B443" s="235"/>
      <c r="C443" s="236"/>
      <c r="D443" s="226" t="s">
        <v>141</v>
      </c>
      <c r="E443" s="237" t="s">
        <v>19</v>
      </c>
      <c r="F443" s="238" t="s">
        <v>240</v>
      </c>
      <c r="G443" s="236"/>
      <c r="H443" s="239">
        <v>0.075</v>
      </c>
      <c r="I443" s="240"/>
      <c r="J443" s="236"/>
      <c r="K443" s="236"/>
      <c r="L443" s="241"/>
      <c r="M443" s="242"/>
      <c r="N443" s="243"/>
      <c r="O443" s="243"/>
      <c r="P443" s="243"/>
      <c r="Q443" s="243"/>
      <c r="R443" s="243"/>
      <c r="S443" s="243"/>
      <c r="T443" s="24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45" t="s">
        <v>141</v>
      </c>
      <c r="AU443" s="245" t="s">
        <v>81</v>
      </c>
      <c r="AV443" s="14" t="s">
        <v>81</v>
      </c>
      <c r="AW443" s="14" t="s">
        <v>33</v>
      </c>
      <c r="AX443" s="14" t="s">
        <v>71</v>
      </c>
      <c r="AY443" s="245" t="s">
        <v>129</v>
      </c>
    </row>
    <row r="444" spans="1:51" s="14" customFormat="1" ht="12">
      <c r="A444" s="14"/>
      <c r="B444" s="235"/>
      <c r="C444" s="236"/>
      <c r="D444" s="226" t="s">
        <v>141</v>
      </c>
      <c r="E444" s="237" t="s">
        <v>19</v>
      </c>
      <c r="F444" s="238" t="s">
        <v>241</v>
      </c>
      <c r="G444" s="236"/>
      <c r="H444" s="239">
        <v>3.053</v>
      </c>
      <c r="I444" s="240"/>
      <c r="J444" s="236"/>
      <c r="K444" s="236"/>
      <c r="L444" s="241"/>
      <c r="M444" s="242"/>
      <c r="N444" s="243"/>
      <c r="O444" s="243"/>
      <c r="P444" s="243"/>
      <c r="Q444" s="243"/>
      <c r="R444" s="243"/>
      <c r="S444" s="243"/>
      <c r="T444" s="24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45" t="s">
        <v>141</v>
      </c>
      <c r="AU444" s="245" t="s">
        <v>81</v>
      </c>
      <c r="AV444" s="14" t="s">
        <v>81</v>
      </c>
      <c r="AW444" s="14" t="s">
        <v>33</v>
      </c>
      <c r="AX444" s="14" t="s">
        <v>71</v>
      </c>
      <c r="AY444" s="245" t="s">
        <v>129</v>
      </c>
    </row>
    <row r="445" spans="1:51" s="14" customFormat="1" ht="12">
      <c r="A445" s="14"/>
      <c r="B445" s="235"/>
      <c r="C445" s="236"/>
      <c r="D445" s="226" t="s">
        <v>141</v>
      </c>
      <c r="E445" s="237" t="s">
        <v>19</v>
      </c>
      <c r="F445" s="238" t="s">
        <v>242</v>
      </c>
      <c r="G445" s="236"/>
      <c r="H445" s="239">
        <v>2.86</v>
      </c>
      <c r="I445" s="240"/>
      <c r="J445" s="236"/>
      <c r="K445" s="236"/>
      <c r="L445" s="241"/>
      <c r="M445" s="242"/>
      <c r="N445" s="243"/>
      <c r="O445" s="243"/>
      <c r="P445" s="243"/>
      <c r="Q445" s="243"/>
      <c r="R445" s="243"/>
      <c r="S445" s="243"/>
      <c r="T445" s="24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45" t="s">
        <v>141</v>
      </c>
      <c r="AU445" s="245" t="s">
        <v>81</v>
      </c>
      <c r="AV445" s="14" t="s">
        <v>81</v>
      </c>
      <c r="AW445" s="14" t="s">
        <v>33</v>
      </c>
      <c r="AX445" s="14" t="s">
        <v>71</v>
      </c>
      <c r="AY445" s="245" t="s">
        <v>129</v>
      </c>
    </row>
    <row r="446" spans="1:51" s="14" customFormat="1" ht="12">
      <c r="A446" s="14"/>
      <c r="B446" s="235"/>
      <c r="C446" s="236"/>
      <c r="D446" s="226" t="s">
        <v>141</v>
      </c>
      <c r="E446" s="237" t="s">
        <v>19</v>
      </c>
      <c r="F446" s="238" t="s">
        <v>243</v>
      </c>
      <c r="G446" s="236"/>
      <c r="H446" s="239">
        <v>0.15</v>
      </c>
      <c r="I446" s="240"/>
      <c r="J446" s="236"/>
      <c r="K446" s="236"/>
      <c r="L446" s="241"/>
      <c r="M446" s="242"/>
      <c r="N446" s="243"/>
      <c r="O446" s="243"/>
      <c r="P446" s="243"/>
      <c r="Q446" s="243"/>
      <c r="R446" s="243"/>
      <c r="S446" s="243"/>
      <c r="T446" s="24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45" t="s">
        <v>141</v>
      </c>
      <c r="AU446" s="245" t="s">
        <v>81</v>
      </c>
      <c r="AV446" s="14" t="s">
        <v>81</v>
      </c>
      <c r="AW446" s="14" t="s">
        <v>33</v>
      </c>
      <c r="AX446" s="14" t="s">
        <v>71</v>
      </c>
      <c r="AY446" s="245" t="s">
        <v>129</v>
      </c>
    </row>
    <row r="447" spans="1:51" s="14" customFormat="1" ht="12">
      <c r="A447" s="14"/>
      <c r="B447" s="235"/>
      <c r="C447" s="236"/>
      <c r="D447" s="226" t="s">
        <v>141</v>
      </c>
      <c r="E447" s="237" t="s">
        <v>19</v>
      </c>
      <c r="F447" s="238" t="s">
        <v>244</v>
      </c>
      <c r="G447" s="236"/>
      <c r="H447" s="239">
        <v>0.21</v>
      </c>
      <c r="I447" s="240"/>
      <c r="J447" s="236"/>
      <c r="K447" s="236"/>
      <c r="L447" s="241"/>
      <c r="M447" s="242"/>
      <c r="N447" s="243"/>
      <c r="O447" s="243"/>
      <c r="P447" s="243"/>
      <c r="Q447" s="243"/>
      <c r="R447" s="243"/>
      <c r="S447" s="243"/>
      <c r="T447" s="24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45" t="s">
        <v>141</v>
      </c>
      <c r="AU447" s="245" t="s">
        <v>81</v>
      </c>
      <c r="AV447" s="14" t="s">
        <v>81</v>
      </c>
      <c r="AW447" s="14" t="s">
        <v>33</v>
      </c>
      <c r="AX447" s="14" t="s">
        <v>71</v>
      </c>
      <c r="AY447" s="245" t="s">
        <v>129</v>
      </c>
    </row>
    <row r="448" spans="1:51" s="15" customFormat="1" ht="12">
      <c r="A448" s="15"/>
      <c r="B448" s="246"/>
      <c r="C448" s="247"/>
      <c r="D448" s="226" t="s">
        <v>141</v>
      </c>
      <c r="E448" s="248" t="s">
        <v>19</v>
      </c>
      <c r="F448" s="249" t="s">
        <v>144</v>
      </c>
      <c r="G448" s="247"/>
      <c r="H448" s="250">
        <v>21.852</v>
      </c>
      <c r="I448" s="251"/>
      <c r="J448" s="247"/>
      <c r="K448" s="247"/>
      <c r="L448" s="252"/>
      <c r="M448" s="253"/>
      <c r="N448" s="254"/>
      <c r="O448" s="254"/>
      <c r="P448" s="254"/>
      <c r="Q448" s="254"/>
      <c r="R448" s="254"/>
      <c r="S448" s="254"/>
      <c r="T448" s="25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T448" s="256" t="s">
        <v>141</v>
      </c>
      <c r="AU448" s="256" t="s">
        <v>81</v>
      </c>
      <c r="AV448" s="15" t="s">
        <v>137</v>
      </c>
      <c r="AW448" s="15" t="s">
        <v>33</v>
      </c>
      <c r="AX448" s="15" t="s">
        <v>79</v>
      </c>
      <c r="AY448" s="256" t="s">
        <v>129</v>
      </c>
    </row>
    <row r="449" spans="1:51" s="14" customFormat="1" ht="12">
      <c r="A449" s="14"/>
      <c r="B449" s="235"/>
      <c r="C449" s="236"/>
      <c r="D449" s="226" t="s">
        <v>141</v>
      </c>
      <c r="E449" s="236"/>
      <c r="F449" s="238" t="s">
        <v>480</v>
      </c>
      <c r="G449" s="236"/>
      <c r="H449" s="239">
        <v>24.037</v>
      </c>
      <c r="I449" s="240"/>
      <c r="J449" s="236"/>
      <c r="K449" s="236"/>
      <c r="L449" s="241"/>
      <c r="M449" s="242"/>
      <c r="N449" s="243"/>
      <c r="O449" s="243"/>
      <c r="P449" s="243"/>
      <c r="Q449" s="243"/>
      <c r="R449" s="243"/>
      <c r="S449" s="243"/>
      <c r="T449" s="24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45" t="s">
        <v>141</v>
      </c>
      <c r="AU449" s="245" t="s">
        <v>81</v>
      </c>
      <c r="AV449" s="14" t="s">
        <v>81</v>
      </c>
      <c r="AW449" s="14" t="s">
        <v>4</v>
      </c>
      <c r="AX449" s="14" t="s">
        <v>79</v>
      </c>
      <c r="AY449" s="245" t="s">
        <v>129</v>
      </c>
    </row>
    <row r="450" spans="1:65" s="2" customFormat="1" ht="16.5" customHeight="1">
      <c r="A450" s="40"/>
      <c r="B450" s="41"/>
      <c r="C450" s="206" t="s">
        <v>481</v>
      </c>
      <c r="D450" s="206" t="s">
        <v>132</v>
      </c>
      <c r="E450" s="207" t="s">
        <v>482</v>
      </c>
      <c r="F450" s="208" t="s">
        <v>483</v>
      </c>
      <c r="G450" s="209" t="s">
        <v>135</v>
      </c>
      <c r="H450" s="210">
        <v>22.752</v>
      </c>
      <c r="I450" s="211"/>
      <c r="J450" s="212">
        <f>ROUND(I450*H450,2)</f>
        <v>0</v>
      </c>
      <c r="K450" s="208" t="s">
        <v>136</v>
      </c>
      <c r="L450" s="46"/>
      <c r="M450" s="213" t="s">
        <v>19</v>
      </c>
      <c r="N450" s="214" t="s">
        <v>42</v>
      </c>
      <c r="O450" s="86"/>
      <c r="P450" s="215">
        <f>O450*H450</f>
        <v>0</v>
      </c>
      <c r="Q450" s="215">
        <v>0</v>
      </c>
      <c r="R450" s="215">
        <f>Q450*H450</f>
        <v>0</v>
      </c>
      <c r="S450" s="215">
        <v>0</v>
      </c>
      <c r="T450" s="216">
        <f>S450*H450</f>
        <v>0</v>
      </c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R450" s="217" t="s">
        <v>256</v>
      </c>
      <c r="AT450" s="217" t="s">
        <v>132</v>
      </c>
      <c r="AU450" s="217" t="s">
        <v>81</v>
      </c>
      <c r="AY450" s="19" t="s">
        <v>129</v>
      </c>
      <c r="BE450" s="218">
        <f>IF(N450="základní",J450,0)</f>
        <v>0</v>
      </c>
      <c r="BF450" s="218">
        <f>IF(N450="snížená",J450,0)</f>
        <v>0</v>
      </c>
      <c r="BG450" s="218">
        <f>IF(N450="zákl. přenesená",J450,0)</f>
        <v>0</v>
      </c>
      <c r="BH450" s="218">
        <f>IF(N450="sníž. přenesená",J450,0)</f>
        <v>0</v>
      </c>
      <c r="BI450" s="218">
        <f>IF(N450="nulová",J450,0)</f>
        <v>0</v>
      </c>
      <c r="BJ450" s="19" t="s">
        <v>79</v>
      </c>
      <c r="BK450" s="218">
        <f>ROUND(I450*H450,2)</f>
        <v>0</v>
      </c>
      <c r="BL450" s="19" t="s">
        <v>256</v>
      </c>
      <c r="BM450" s="217" t="s">
        <v>484</v>
      </c>
    </row>
    <row r="451" spans="1:47" s="2" customFormat="1" ht="12">
      <c r="A451" s="40"/>
      <c r="B451" s="41"/>
      <c r="C451" s="42"/>
      <c r="D451" s="219" t="s">
        <v>139</v>
      </c>
      <c r="E451" s="42"/>
      <c r="F451" s="220" t="s">
        <v>485</v>
      </c>
      <c r="G451" s="42"/>
      <c r="H451" s="42"/>
      <c r="I451" s="221"/>
      <c r="J451" s="42"/>
      <c r="K451" s="42"/>
      <c r="L451" s="46"/>
      <c r="M451" s="222"/>
      <c r="N451" s="223"/>
      <c r="O451" s="86"/>
      <c r="P451" s="86"/>
      <c r="Q451" s="86"/>
      <c r="R451" s="86"/>
      <c r="S451" s="86"/>
      <c r="T451" s="87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T451" s="19" t="s">
        <v>139</v>
      </c>
      <c r="AU451" s="19" t="s">
        <v>81</v>
      </c>
    </row>
    <row r="452" spans="1:51" s="13" customFormat="1" ht="12">
      <c r="A452" s="13"/>
      <c r="B452" s="224"/>
      <c r="C452" s="225"/>
      <c r="D452" s="226" t="s">
        <v>141</v>
      </c>
      <c r="E452" s="227" t="s">
        <v>19</v>
      </c>
      <c r="F452" s="228" t="s">
        <v>178</v>
      </c>
      <c r="G452" s="225"/>
      <c r="H452" s="227" t="s">
        <v>19</v>
      </c>
      <c r="I452" s="229"/>
      <c r="J452" s="225"/>
      <c r="K452" s="225"/>
      <c r="L452" s="230"/>
      <c r="M452" s="231"/>
      <c r="N452" s="232"/>
      <c r="O452" s="232"/>
      <c r="P452" s="232"/>
      <c r="Q452" s="232"/>
      <c r="R452" s="232"/>
      <c r="S452" s="232"/>
      <c r="T452" s="23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34" t="s">
        <v>141</v>
      </c>
      <c r="AU452" s="234" t="s">
        <v>81</v>
      </c>
      <c r="AV452" s="13" t="s">
        <v>79</v>
      </c>
      <c r="AW452" s="13" t="s">
        <v>33</v>
      </c>
      <c r="AX452" s="13" t="s">
        <v>71</v>
      </c>
      <c r="AY452" s="234" t="s">
        <v>129</v>
      </c>
    </row>
    <row r="453" spans="1:51" s="14" customFormat="1" ht="12">
      <c r="A453" s="14"/>
      <c r="B453" s="235"/>
      <c r="C453" s="236"/>
      <c r="D453" s="226" t="s">
        <v>141</v>
      </c>
      <c r="E453" s="237" t="s">
        <v>19</v>
      </c>
      <c r="F453" s="238" t="s">
        <v>238</v>
      </c>
      <c r="G453" s="236"/>
      <c r="H453" s="239">
        <v>8.16</v>
      </c>
      <c r="I453" s="240"/>
      <c r="J453" s="236"/>
      <c r="K453" s="236"/>
      <c r="L453" s="241"/>
      <c r="M453" s="242"/>
      <c r="N453" s="243"/>
      <c r="O453" s="243"/>
      <c r="P453" s="243"/>
      <c r="Q453" s="243"/>
      <c r="R453" s="243"/>
      <c r="S453" s="243"/>
      <c r="T453" s="24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45" t="s">
        <v>141</v>
      </c>
      <c r="AU453" s="245" t="s">
        <v>81</v>
      </c>
      <c r="AV453" s="14" t="s">
        <v>81</v>
      </c>
      <c r="AW453" s="14" t="s">
        <v>33</v>
      </c>
      <c r="AX453" s="14" t="s">
        <v>71</v>
      </c>
      <c r="AY453" s="245" t="s">
        <v>129</v>
      </c>
    </row>
    <row r="454" spans="1:51" s="14" customFormat="1" ht="12">
      <c r="A454" s="14"/>
      <c r="B454" s="235"/>
      <c r="C454" s="236"/>
      <c r="D454" s="226" t="s">
        <v>141</v>
      </c>
      <c r="E454" s="237" t="s">
        <v>19</v>
      </c>
      <c r="F454" s="238" t="s">
        <v>239</v>
      </c>
      <c r="G454" s="236"/>
      <c r="H454" s="239">
        <v>7.344</v>
      </c>
      <c r="I454" s="240"/>
      <c r="J454" s="236"/>
      <c r="K454" s="236"/>
      <c r="L454" s="241"/>
      <c r="M454" s="242"/>
      <c r="N454" s="243"/>
      <c r="O454" s="243"/>
      <c r="P454" s="243"/>
      <c r="Q454" s="243"/>
      <c r="R454" s="243"/>
      <c r="S454" s="243"/>
      <c r="T454" s="24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45" t="s">
        <v>141</v>
      </c>
      <c r="AU454" s="245" t="s">
        <v>81</v>
      </c>
      <c r="AV454" s="14" t="s">
        <v>81</v>
      </c>
      <c r="AW454" s="14" t="s">
        <v>33</v>
      </c>
      <c r="AX454" s="14" t="s">
        <v>71</v>
      </c>
      <c r="AY454" s="245" t="s">
        <v>129</v>
      </c>
    </row>
    <row r="455" spans="1:51" s="14" customFormat="1" ht="12">
      <c r="A455" s="14"/>
      <c r="B455" s="235"/>
      <c r="C455" s="236"/>
      <c r="D455" s="226" t="s">
        <v>141</v>
      </c>
      <c r="E455" s="237" t="s">
        <v>19</v>
      </c>
      <c r="F455" s="238" t="s">
        <v>240</v>
      </c>
      <c r="G455" s="236"/>
      <c r="H455" s="239">
        <v>0.075</v>
      </c>
      <c r="I455" s="240"/>
      <c r="J455" s="236"/>
      <c r="K455" s="236"/>
      <c r="L455" s="241"/>
      <c r="M455" s="242"/>
      <c r="N455" s="243"/>
      <c r="O455" s="243"/>
      <c r="P455" s="243"/>
      <c r="Q455" s="243"/>
      <c r="R455" s="243"/>
      <c r="S455" s="243"/>
      <c r="T455" s="24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45" t="s">
        <v>141</v>
      </c>
      <c r="AU455" s="245" t="s">
        <v>81</v>
      </c>
      <c r="AV455" s="14" t="s">
        <v>81</v>
      </c>
      <c r="AW455" s="14" t="s">
        <v>33</v>
      </c>
      <c r="AX455" s="14" t="s">
        <v>71</v>
      </c>
      <c r="AY455" s="245" t="s">
        <v>129</v>
      </c>
    </row>
    <row r="456" spans="1:51" s="14" customFormat="1" ht="12">
      <c r="A456" s="14"/>
      <c r="B456" s="235"/>
      <c r="C456" s="236"/>
      <c r="D456" s="226" t="s">
        <v>141</v>
      </c>
      <c r="E456" s="237" t="s">
        <v>19</v>
      </c>
      <c r="F456" s="238" t="s">
        <v>241</v>
      </c>
      <c r="G456" s="236"/>
      <c r="H456" s="239">
        <v>3.053</v>
      </c>
      <c r="I456" s="240"/>
      <c r="J456" s="236"/>
      <c r="K456" s="236"/>
      <c r="L456" s="241"/>
      <c r="M456" s="242"/>
      <c r="N456" s="243"/>
      <c r="O456" s="243"/>
      <c r="P456" s="243"/>
      <c r="Q456" s="243"/>
      <c r="R456" s="243"/>
      <c r="S456" s="243"/>
      <c r="T456" s="24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45" t="s">
        <v>141</v>
      </c>
      <c r="AU456" s="245" t="s">
        <v>81</v>
      </c>
      <c r="AV456" s="14" t="s">
        <v>81</v>
      </c>
      <c r="AW456" s="14" t="s">
        <v>33</v>
      </c>
      <c r="AX456" s="14" t="s">
        <v>71</v>
      </c>
      <c r="AY456" s="245" t="s">
        <v>129</v>
      </c>
    </row>
    <row r="457" spans="1:51" s="14" customFormat="1" ht="12">
      <c r="A457" s="14"/>
      <c r="B457" s="235"/>
      <c r="C457" s="236"/>
      <c r="D457" s="226" t="s">
        <v>141</v>
      </c>
      <c r="E457" s="237" t="s">
        <v>19</v>
      </c>
      <c r="F457" s="238" t="s">
        <v>242</v>
      </c>
      <c r="G457" s="236"/>
      <c r="H457" s="239">
        <v>2.86</v>
      </c>
      <c r="I457" s="240"/>
      <c r="J457" s="236"/>
      <c r="K457" s="236"/>
      <c r="L457" s="241"/>
      <c r="M457" s="242"/>
      <c r="N457" s="243"/>
      <c r="O457" s="243"/>
      <c r="P457" s="243"/>
      <c r="Q457" s="243"/>
      <c r="R457" s="243"/>
      <c r="S457" s="243"/>
      <c r="T457" s="24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45" t="s">
        <v>141</v>
      </c>
      <c r="AU457" s="245" t="s">
        <v>81</v>
      </c>
      <c r="AV457" s="14" t="s">
        <v>81</v>
      </c>
      <c r="AW457" s="14" t="s">
        <v>33</v>
      </c>
      <c r="AX457" s="14" t="s">
        <v>71</v>
      </c>
      <c r="AY457" s="245" t="s">
        <v>129</v>
      </c>
    </row>
    <row r="458" spans="1:51" s="14" customFormat="1" ht="12">
      <c r="A458" s="14"/>
      <c r="B458" s="235"/>
      <c r="C458" s="236"/>
      <c r="D458" s="226" t="s">
        <v>141</v>
      </c>
      <c r="E458" s="237" t="s">
        <v>19</v>
      </c>
      <c r="F458" s="238" t="s">
        <v>243</v>
      </c>
      <c r="G458" s="236"/>
      <c r="H458" s="239">
        <v>0.15</v>
      </c>
      <c r="I458" s="240"/>
      <c r="J458" s="236"/>
      <c r="K458" s="236"/>
      <c r="L458" s="241"/>
      <c r="M458" s="242"/>
      <c r="N458" s="243"/>
      <c r="O458" s="243"/>
      <c r="P458" s="243"/>
      <c r="Q458" s="243"/>
      <c r="R458" s="243"/>
      <c r="S458" s="243"/>
      <c r="T458" s="24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45" t="s">
        <v>141</v>
      </c>
      <c r="AU458" s="245" t="s">
        <v>81</v>
      </c>
      <c r="AV458" s="14" t="s">
        <v>81</v>
      </c>
      <c r="AW458" s="14" t="s">
        <v>33</v>
      </c>
      <c r="AX458" s="14" t="s">
        <v>71</v>
      </c>
      <c r="AY458" s="245" t="s">
        <v>129</v>
      </c>
    </row>
    <row r="459" spans="1:51" s="14" customFormat="1" ht="12">
      <c r="A459" s="14"/>
      <c r="B459" s="235"/>
      <c r="C459" s="236"/>
      <c r="D459" s="226" t="s">
        <v>141</v>
      </c>
      <c r="E459" s="237" t="s">
        <v>19</v>
      </c>
      <c r="F459" s="238" t="s">
        <v>244</v>
      </c>
      <c r="G459" s="236"/>
      <c r="H459" s="239">
        <v>0.21</v>
      </c>
      <c r="I459" s="240"/>
      <c r="J459" s="236"/>
      <c r="K459" s="236"/>
      <c r="L459" s="241"/>
      <c r="M459" s="242"/>
      <c r="N459" s="243"/>
      <c r="O459" s="243"/>
      <c r="P459" s="243"/>
      <c r="Q459" s="243"/>
      <c r="R459" s="243"/>
      <c r="S459" s="243"/>
      <c r="T459" s="24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45" t="s">
        <v>141</v>
      </c>
      <c r="AU459" s="245" t="s">
        <v>81</v>
      </c>
      <c r="AV459" s="14" t="s">
        <v>81</v>
      </c>
      <c r="AW459" s="14" t="s">
        <v>33</v>
      </c>
      <c r="AX459" s="14" t="s">
        <v>71</v>
      </c>
      <c r="AY459" s="245" t="s">
        <v>129</v>
      </c>
    </row>
    <row r="460" spans="1:51" s="14" customFormat="1" ht="12">
      <c r="A460" s="14"/>
      <c r="B460" s="235"/>
      <c r="C460" s="236"/>
      <c r="D460" s="226" t="s">
        <v>141</v>
      </c>
      <c r="E460" s="237" t="s">
        <v>19</v>
      </c>
      <c r="F460" s="238" t="s">
        <v>486</v>
      </c>
      <c r="G460" s="236"/>
      <c r="H460" s="239">
        <v>0.9</v>
      </c>
      <c r="I460" s="240"/>
      <c r="J460" s="236"/>
      <c r="K460" s="236"/>
      <c r="L460" s="241"/>
      <c r="M460" s="242"/>
      <c r="N460" s="243"/>
      <c r="O460" s="243"/>
      <c r="P460" s="243"/>
      <c r="Q460" s="243"/>
      <c r="R460" s="243"/>
      <c r="S460" s="243"/>
      <c r="T460" s="24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45" t="s">
        <v>141</v>
      </c>
      <c r="AU460" s="245" t="s">
        <v>81</v>
      </c>
      <c r="AV460" s="14" t="s">
        <v>81</v>
      </c>
      <c r="AW460" s="14" t="s">
        <v>33</v>
      </c>
      <c r="AX460" s="14" t="s">
        <v>71</v>
      </c>
      <c r="AY460" s="245" t="s">
        <v>129</v>
      </c>
    </row>
    <row r="461" spans="1:51" s="15" customFormat="1" ht="12">
      <c r="A461" s="15"/>
      <c r="B461" s="246"/>
      <c r="C461" s="247"/>
      <c r="D461" s="226" t="s">
        <v>141</v>
      </c>
      <c r="E461" s="248" t="s">
        <v>19</v>
      </c>
      <c r="F461" s="249" t="s">
        <v>144</v>
      </c>
      <c r="G461" s="247"/>
      <c r="H461" s="250">
        <v>22.752</v>
      </c>
      <c r="I461" s="251"/>
      <c r="J461" s="247"/>
      <c r="K461" s="247"/>
      <c r="L461" s="252"/>
      <c r="M461" s="253"/>
      <c r="N461" s="254"/>
      <c r="O461" s="254"/>
      <c r="P461" s="254"/>
      <c r="Q461" s="254"/>
      <c r="R461" s="254"/>
      <c r="S461" s="254"/>
      <c r="T461" s="25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T461" s="256" t="s">
        <v>141</v>
      </c>
      <c r="AU461" s="256" t="s">
        <v>81</v>
      </c>
      <c r="AV461" s="15" t="s">
        <v>137</v>
      </c>
      <c r="AW461" s="15" t="s">
        <v>33</v>
      </c>
      <c r="AX461" s="15" t="s">
        <v>79</v>
      </c>
      <c r="AY461" s="256" t="s">
        <v>129</v>
      </c>
    </row>
    <row r="462" spans="1:65" s="2" customFormat="1" ht="16.5" customHeight="1">
      <c r="A462" s="40"/>
      <c r="B462" s="41"/>
      <c r="C462" s="257" t="s">
        <v>487</v>
      </c>
      <c r="D462" s="257" t="s">
        <v>319</v>
      </c>
      <c r="E462" s="258" t="s">
        <v>488</v>
      </c>
      <c r="F462" s="259" t="s">
        <v>489</v>
      </c>
      <c r="G462" s="260" t="s">
        <v>490</v>
      </c>
      <c r="H462" s="261">
        <v>58.586</v>
      </c>
      <c r="I462" s="262"/>
      <c r="J462" s="263">
        <f>ROUND(I462*H462,2)</f>
        <v>0</v>
      </c>
      <c r="K462" s="259" t="s">
        <v>136</v>
      </c>
      <c r="L462" s="264"/>
      <c r="M462" s="265" t="s">
        <v>19</v>
      </c>
      <c r="N462" s="266" t="s">
        <v>42</v>
      </c>
      <c r="O462" s="86"/>
      <c r="P462" s="215">
        <f>O462*H462</f>
        <v>0</v>
      </c>
      <c r="Q462" s="215">
        <v>0.001</v>
      </c>
      <c r="R462" s="215">
        <f>Q462*H462</f>
        <v>0.058586</v>
      </c>
      <c r="S462" s="215">
        <v>0</v>
      </c>
      <c r="T462" s="216">
        <f>S462*H462</f>
        <v>0</v>
      </c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R462" s="217" t="s">
        <v>322</v>
      </c>
      <c r="AT462" s="217" t="s">
        <v>319</v>
      </c>
      <c r="AU462" s="217" t="s">
        <v>81</v>
      </c>
      <c r="AY462" s="19" t="s">
        <v>129</v>
      </c>
      <c r="BE462" s="218">
        <f>IF(N462="základní",J462,0)</f>
        <v>0</v>
      </c>
      <c r="BF462" s="218">
        <f>IF(N462="snížená",J462,0)</f>
        <v>0</v>
      </c>
      <c r="BG462" s="218">
        <f>IF(N462="zákl. přenesená",J462,0)</f>
        <v>0</v>
      </c>
      <c r="BH462" s="218">
        <f>IF(N462="sníž. přenesená",J462,0)</f>
        <v>0</v>
      </c>
      <c r="BI462" s="218">
        <f>IF(N462="nulová",J462,0)</f>
        <v>0</v>
      </c>
      <c r="BJ462" s="19" t="s">
        <v>79</v>
      </c>
      <c r="BK462" s="218">
        <f>ROUND(I462*H462,2)</f>
        <v>0</v>
      </c>
      <c r="BL462" s="19" t="s">
        <v>256</v>
      </c>
      <c r="BM462" s="217" t="s">
        <v>491</v>
      </c>
    </row>
    <row r="463" spans="1:51" s="13" customFormat="1" ht="12">
      <c r="A463" s="13"/>
      <c r="B463" s="224"/>
      <c r="C463" s="225"/>
      <c r="D463" s="226" t="s">
        <v>141</v>
      </c>
      <c r="E463" s="227" t="s">
        <v>19</v>
      </c>
      <c r="F463" s="228" t="s">
        <v>178</v>
      </c>
      <c r="G463" s="225"/>
      <c r="H463" s="227" t="s">
        <v>19</v>
      </c>
      <c r="I463" s="229"/>
      <c r="J463" s="225"/>
      <c r="K463" s="225"/>
      <c r="L463" s="230"/>
      <c r="M463" s="231"/>
      <c r="N463" s="232"/>
      <c r="O463" s="232"/>
      <c r="P463" s="232"/>
      <c r="Q463" s="232"/>
      <c r="R463" s="232"/>
      <c r="S463" s="232"/>
      <c r="T463" s="23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34" t="s">
        <v>141</v>
      </c>
      <c r="AU463" s="234" t="s">
        <v>81</v>
      </c>
      <c r="AV463" s="13" t="s">
        <v>79</v>
      </c>
      <c r="AW463" s="13" t="s">
        <v>33</v>
      </c>
      <c r="AX463" s="13" t="s">
        <v>71</v>
      </c>
      <c r="AY463" s="234" t="s">
        <v>129</v>
      </c>
    </row>
    <row r="464" spans="1:51" s="14" customFormat="1" ht="12">
      <c r="A464" s="14"/>
      <c r="B464" s="235"/>
      <c r="C464" s="236"/>
      <c r="D464" s="226" t="s">
        <v>141</v>
      </c>
      <c r="E464" s="237" t="s">
        <v>19</v>
      </c>
      <c r="F464" s="238" t="s">
        <v>238</v>
      </c>
      <c r="G464" s="236"/>
      <c r="H464" s="239">
        <v>8.16</v>
      </c>
      <c r="I464" s="240"/>
      <c r="J464" s="236"/>
      <c r="K464" s="236"/>
      <c r="L464" s="241"/>
      <c r="M464" s="242"/>
      <c r="N464" s="243"/>
      <c r="O464" s="243"/>
      <c r="P464" s="243"/>
      <c r="Q464" s="243"/>
      <c r="R464" s="243"/>
      <c r="S464" s="243"/>
      <c r="T464" s="24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45" t="s">
        <v>141</v>
      </c>
      <c r="AU464" s="245" t="s">
        <v>81</v>
      </c>
      <c r="AV464" s="14" t="s">
        <v>81</v>
      </c>
      <c r="AW464" s="14" t="s">
        <v>33</v>
      </c>
      <c r="AX464" s="14" t="s">
        <v>71</v>
      </c>
      <c r="AY464" s="245" t="s">
        <v>129</v>
      </c>
    </row>
    <row r="465" spans="1:51" s="14" customFormat="1" ht="12">
      <c r="A465" s="14"/>
      <c r="B465" s="235"/>
      <c r="C465" s="236"/>
      <c r="D465" s="226" t="s">
        <v>141</v>
      </c>
      <c r="E465" s="237" t="s">
        <v>19</v>
      </c>
      <c r="F465" s="238" t="s">
        <v>239</v>
      </c>
      <c r="G465" s="236"/>
      <c r="H465" s="239">
        <v>7.344</v>
      </c>
      <c r="I465" s="240"/>
      <c r="J465" s="236"/>
      <c r="K465" s="236"/>
      <c r="L465" s="241"/>
      <c r="M465" s="242"/>
      <c r="N465" s="243"/>
      <c r="O465" s="243"/>
      <c r="P465" s="243"/>
      <c r="Q465" s="243"/>
      <c r="R465" s="243"/>
      <c r="S465" s="243"/>
      <c r="T465" s="24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45" t="s">
        <v>141</v>
      </c>
      <c r="AU465" s="245" t="s">
        <v>81</v>
      </c>
      <c r="AV465" s="14" t="s">
        <v>81</v>
      </c>
      <c r="AW465" s="14" t="s">
        <v>33</v>
      </c>
      <c r="AX465" s="14" t="s">
        <v>71</v>
      </c>
      <c r="AY465" s="245" t="s">
        <v>129</v>
      </c>
    </row>
    <row r="466" spans="1:51" s="14" customFormat="1" ht="12">
      <c r="A466" s="14"/>
      <c r="B466" s="235"/>
      <c r="C466" s="236"/>
      <c r="D466" s="226" t="s">
        <v>141</v>
      </c>
      <c r="E466" s="237" t="s">
        <v>19</v>
      </c>
      <c r="F466" s="238" t="s">
        <v>240</v>
      </c>
      <c r="G466" s="236"/>
      <c r="H466" s="239">
        <v>0.075</v>
      </c>
      <c r="I466" s="240"/>
      <c r="J466" s="236"/>
      <c r="K466" s="236"/>
      <c r="L466" s="241"/>
      <c r="M466" s="242"/>
      <c r="N466" s="243"/>
      <c r="O466" s="243"/>
      <c r="P466" s="243"/>
      <c r="Q466" s="243"/>
      <c r="R466" s="243"/>
      <c r="S466" s="243"/>
      <c r="T466" s="24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45" t="s">
        <v>141</v>
      </c>
      <c r="AU466" s="245" t="s">
        <v>81</v>
      </c>
      <c r="AV466" s="14" t="s">
        <v>81</v>
      </c>
      <c r="AW466" s="14" t="s">
        <v>33</v>
      </c>
      <c r="AX466" s="14" t="s">
        <v>71</v>
      </c>
      <c r="AY466" s="245" t="s">
        <v>129</v>
      </c>
    </row>
    <row r="467" spans="1:51" s="14" customFormat="1" ht="12">
      <c r="A467" s="14"/>
      <c r="B467" s="235"/>
      <c r="C467" s="236"/>
      <c r="D467" s="226" t="s">
        <v>141</v>
      </c>
      <c r="E467" s="237" t="s">
        <v>19</v>
      </c>
      <c r="F467" s="238" t="s">
        <v>241</v>
      </c>
      <c r="G467" s="236"/>
      <c r="H467" s="239">
        <v>3.053</v>
      </c>
      <c r="I467" s="240"/>
      <c r="J467" s="236"/>
      <c r="K467" s="236"/>
      <c r="L467" s="241"/>
      <c r="M467" s="242"/>
      <c r="N467" s="243"/>
      <c r="O467" s="243"/>
      <c r="P467" s="243"/>
      <c r="Q467" s="243"/>
      <c r="R467" s="243"/>
      <c r="S467" s="243"/>
      <c r="T467" s="24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45" t="s">
        <v>141</v>
      </c>
      <c r="AU467" s="245" t="s">
        <v>81</v>
      </c>
      <c r="AV467" s="14" t="s">
        <v>81</v>
      </c>
      <c r="AW467" s="14" t="s">
        <v>33</v>
      </c>
      <c r="AX467" s="14" t="s">
        <v>71</v>
      </c>
      <c r="AY467" s="245" t="s">
        <v>129</v>
      </c>
    </row>
    <row r="468" spans="1:51" s="14" customFormat="1" ht="12">
      <c r="A468" s="14"/>
      <c r="B468" s="235"/>
      <c r="C468" s="236"/>
      <c r="D468" s="226" t="s">
        <v>141</v>
      </c>
      <c r="E468" s="237" t="s">
        <v>19</v>
      </c>
      <c r="F468" s="238" t="s">
        <v>242</v>
      </c>
      <c r="G468" s="236"/>
      <c r="H468" s="239">
        <v>2.86</v>
      </c>
      <c r="I468" s="240"/>
      <c r="J468" s="236"/>
      <c r="K468" s="236"/>
      <c r="L468" s="241"/>
      <c r="M468" s="242"/>
      <c r="N468" s="243"/>
      <c r="O468" s="243"/>
      <c r="P468" s="243"/>
      <c r="Q468" s="243"/>
      <c r="R468" s="243"/>
      <c r="S468" s="243"/>
      <c r="T468" s="24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45" t="s">
        <v>141</v>
      </c>
      <c r="AU468" s="245" t="s">
        <v>81</v>
      </c>
      <c r="AV468" s="14" t="s">
        <v>81</v>
      </c>
      <c r="AW468" s="14" t="s">
        <v>33</v>
      </c>
      <c r="AX468" s="14" t="s">
        <v>71</v>
      </c>
      <c r="AY468" s="245" t="s">
        <v>129</v>
      </c>
    </row>
    <row r="469" spans="1:51" s="14" customFormat="1" ht="12">
      <c r="A469" s="14"/>
      <c r="B469" s="235"/>
      <c r="C469" s="236"/>
      <c r="D469" s="226" t="s">
        <v>141</v>
      </c>
      <c r="E469" s="237" t="s">
        <v>19</v>
      </c>
      <c r="F469" s="238" t="s">
        <v>243</v>
      </c>
      <c r="G469" s="236"/>
      <c r="H469" s="239">
        <v>0.15</v>
      </c>
      <c r="I469" s="240"/>
      <c r="J469" s="236"/>
      <c r="K469" s="236"/>
      <c r="L469" s="241"/>
      <c r="M469" s="242"/>
      <c r="N469" s="243"/>
      <c r="O469" s="243"/>
      <c r="P469" s="243"/>
      <c r="Q469" s="243"/>
      <c r="R469" s="243"/>
      <c r="S469" s="243"/>
      <c r="T469" s="24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45" t="s">
        <v>141</v>
      </c>
      <c r="AU469" s="245" t="s">
        <v>81</v>
      </c>
      <c r="AV469" s="14" t="s">
        <v>81</v>
      </c>
      <c r="AW469" s="14" t="s">
        <v>33</v>
      </c>
      <c r="AX469" s="14" t="s">
        <v>71</v>
      </c>
      <c r="AY469" s="245" t="s">
        <v>129</v>
      </c>
    </row>
    <row r="470" spans="1:51" s="14" customFormat="1" ht="12">
      <c r="A470" s="14"/>
      <c r="B470" s="235"/>
      <c r="C470" s="236"/>
      <c r="D470" s="226" t="s">
        <v>141</v>
      </c>
      <c r="E470" s="237" t="s">
        <v>19</v>
      </c>
      <c r="F470" s="238" t="s">
        <v>244</v>
      </c>
      <c r="G470" s="236"/>
      <c r="H470" s="239">
        <v>0.21</v>
      </c>
      <c r="I470" s="240"/>
      <c r="J470" s="236"/>
      <c r="K470" s="236"/>
      <c r="L470" s="241"/>
      <c r="M470" s="242"/>
      <c r="N470" s="243"/>
      <c r="O470" s="243"/>
      <c r="P470" s="243"/>
      <c r="Q470" s="243"/>
      <c r="R470" s="243"/>
      <c r="S470" s="243"/>
      <c r="T470" s="24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45" t="s">
        <v>141</v>
      </c>
      <c r="AU470" s="245" t="s">
        <v>81</v>
      </c>
      <c r="AV470" s="14" t="s">
        <v>81</v>
      </c>
      <c r="AW470" s="14" t="s">
        <v>33</v>
      </c>
      <c r="AX470" s="14" t="s">
        <v>71</v>
      </c>
      <c r="AY470" s="245" t="s">
        <v>129</v>
      </c>
    </row>
    <row r="471" spans="1:51" s="14" customFormat="1" ht="12">
      <c r="A471" s="14"/>
      <c r="B471" s="235"/>
      <c r="C471" s="236"/>
      <c r="D471" s="226" t="s">
        <v>141</v>
      </c>
      <c r="E471" s="237" t="s">
        <v>19</v>
      </c>
      <c r="F471" s="238" t="s">
        <v>486</v>
      </c>
      <c r="G471" s="236"/>
      <c r="H471" s="239">
        <v>0.9</v>
      </c>
      <c r="I471" s="240"/>
      <c r="J471" s="236"/>
      <c r="K471" s="236"/>
      <c r="L471" s="241"/>
      <c r="M471" s="242"/>
      <c r="N471" s="243"/>
      <c r="O471" s="243"/>
      <c r="P471" s="243"/>
      <c r="Q471" s="243"/>
      <c r="R471" s="243"/>
      <c r="S471" s="243"/>
      <c r="T471" s="24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45" t="s">
        <v>141</v>
      </c>
      <c r="AU471" s="245" t="s">
        <v>81</v>
      </c>
      <c r="AV471" s="14" t="s">
        <v>81</v>
      </c>
      <c r="AW471" s="14" t="s">
        <v>33</v>
      </c>
      <c r="AX471" s="14" t="s">
        <v>71</v>
      </c>
      <c r="AY471" s="245" t="s">
        <v>129</v>
      </c>
    </row>
    <row r="472" spans="1:51" s="15" customFormat="1" ht="12">
      <c r="A472" s="15"/>
      <c r="B472" s="246"/>
      <c r="C472" s="247"/>
      <c r="D472" s="226" t="s">
        <v>141</v>
      </c>
      <c r="E472" s="248" t="s">
        <v>19</v>
      </c>
      <c r="F472" s="249" t="s">
        <v>144</v>
      </c>
      <c r="G472" s="247"/>
      <c r="H472" s="250">
        <v>22.752</v>
      </c>
      <c r="I472" s="251"/>
      <c r="J472" s="247"/>
      <c r="K472" s="247"/>
      <c r="L472" s="252"/>
      <c r="M472" s="253"/>
      <c r="N472" s="254"/>
      <c r="O472" s="254"/>
      <c r="P472" s="254"/>
      <c r="Q472" s="254"/>
      <c r="R472" s="254"/>
      <c r="S472" s="254"/>
      <c r="T472" s="25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T472" s="256" t="s">
        <v>141</v>
      </c>
      <c r="AU472" s="256" t="s">
        <v>81</v>
      </c>
      <c r="AV472" s="15" t="s">
        <v>137</v>
      </c>
      <c r="AW472" s="15" t="s">
        <v>33</v>
      </c>
      <c r="AX472" s="15" t="s">
        <v>79</v>
      </c>
      <c r="AY472" s="256" t="s">
        <v>129</v>
      </c>
    </row>
    <row r="473" spans="1:51" s="14" customFormat="1" ht="12">
      <c r="A473" s="14"/>
      <c r="B473" s="235"/>
      <c r="C473" s="236"/>
      <c r="D473" s="226" t="s">
        <v>141</v>
      </c>
      <c r="E473" s="236"/>
      <c r="F473" s="238" t="s">
        <v>492</v>
      </c>
      <c r="G473" s="236"/>
      <c r="H473" s="239">
        <v>58.586</v>
      </c>
      <c r="I473" s="240"/>
      <c r="J473" s="236"/>
      <c r="K473" s="236"/>
      <c r="L473" s="241"/>
      <c r="M473" s="242"/>
      <c r="N473" s="243"/>
      <c r="O473" s="243"/>
      <c r="P473" s="243"/>
      <c r="Q473" s="243"/>
      <c r="R473" s="243"/>
      <c r="S473" s="243"/>
      <c r="T473" s="24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45" t="s">
        <v>141</v>
      </c>
      <c r="AU473" s="245" t="s">
        <v>81</v>
      </c>
      <c r="AV473" s="14" t="s">
        <v>81</v>
      </c>
      <c r="AW473" s="14" t="s">
        <v>4</v>
      </c>
      <c r="AX473" s="14" t="s">
        <v>79</v>
      </c>
      <c r="AY473" s="245" t="s">
        <v>129</v>
      </c>
    </row>
    <row r="474" spans="1:65" s="2" customFormat="1" ht="16.5" customHeight="1">
      <c r="A474" s="40"/>
      <c r="B474" s="41"/>
      <c r="C474" s="206" t="s">
        <v>493</v>
      </c>
      <c r="D474" s="206" t="s">
        <v>132</v>
      </c>
      <c r="E474" s="207" t="s">
        <v>494</v>
      </c>
      <c r="F474" s="208" t="s">
        <v>495</v>
      </c>
      <c r="G474" s="209" t="s">
        <v>388</v>
      </c>
      <c r="H474" s="210">
        <v>15</v>
      </c>
      <c r="I474" s="211"/>
      <c r="J474" s="212">
        <f>ROUND(I474*H474,2)</f>
        <v>0</v>
      </c>
      <c r="K474" s="208" t="s">
        <v>136</v>
      </c>
      <c r="L474" s="46"/>
      <c r="M474" s="213" t="s">
        <v>19</v>
      </c>
      <c r="N474" s="214" t="s">
        <v>42</v>
      </c>
      <c r="O474" s="86"/>
      <c r="P474" s="215">
        <f>O474*H474</f>
        <v>0</v>
      </c>
      <c r="Q474" s="215">
        <v>0.00021</v>
      </c>
      <c r="R474" s="215">
        <f>Q474*H474</f>
        <v>0.00315</v>
      </c>
      <c r="S474" s="215">
        <v>0</v>
      </c>
      <c r="T474" s="216">
        <f>S474*H474</f>
        <v>0</v>
      </c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R474" s="217" t="s">
        <v>256</v>
      </c>
      <c r="AT474" s="217" t="s">
        <v>132</v>
      </c>
      <c r="AU474" s="217" t="s">
        <v>81</v>
      </c>
      <c r="AY474" s="19" t="s">
        <v>129</v>
      </c>
      <c r="BE474" s="218">
        <f>IF(N474="základní",J474,0)</f>
        <v>0</v>
      </c>
      <c r="BF474" s="218">
        <f>IF(N474="snížená",J474,0)</f>
        <v>0</v>
      </c>
      <c r="BG474" s="218">
        <f>IF(N474="zákl. přenesená",J474,0)</f>
        <v>0</v>
      </c>
      <c r="BH474" s="218">
        <f>IF(N474="sníž. přenesená",J474,0)</f>
        <v>0</v>
      </c>
      <c r="BI474" s="218">
        <f>IF(N474="nulová",J474,0)</f>
        <v>0</v>
      </c>
      <c r="BJ474" s="19" t="s">
        <v>79</v>
      </c>
      <c r="BK474" s="218">
        <f>ROUND(I474*H474,2)</f>
        <v>0</v>
      </c>
      <c r="BL474" s="19" t="s">
        <v>256</v>
      </c>
      <c r="BM474" s="217" t="s">
        <v>496</v>
      </c>
    </row>
    <row r="475" spans="1:47" s="2" customFormat="1" ht="12">
      <c r="A475" s="40"/>
      <c r="B475" s="41"/>
      <c r="C475" s="42"/>
      <c r="D475" s="219" t="s">
        <v>139</v>
      </c>
      <c r="E475" s="42"/>
      <c r="F475" s="220" t="s">
        <v>497</v>
      </c>
      <c r="G475" s="42"/>
      <c r="H475" s="42"/>
      <c r="I475" s="221"/>
      <c r="J475" s="42"/>
      <c r="K475" s="42"/>
      <c r="L475" s="46"/>
      <c r="M475" s="222"/>
      <c r="N475" s="223"/>
      <c r="O475" s="86"/>
      <c r="P475" s="86"/>
      <c r="Q475" s="86"/>
      <c r="R475" s="86"/>
      <c r="S475" s="86"/>
      <c r="T475" s="87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T475" s="19" t="s">
        <v>139</v>
      </c>
      <c r="AU475" s="19" t="s">
        <v>81</v>
      </c>
    </row>
    <row r="476" spans="1:51" s="13" customFormat="1" ht="12">
      <c r="A476" s="13"/>
      <c r="B476" s="224"/>
      <c r="C476" s="225"/>
      <c r="D476" s="226" t="s">
        <v>141</v>
      </c>
      <c r="E476" s="227" t="s">
        <v>19</v>
      </c>
      <c r="F476" s="228" t="s">
        <v>178</v>
      </c>
      <c r="G476" s="225"/>
      <c r="H476" s="227" t="s">
        <v>19</v>
      </c>
      <c r="I476" s="229"/>
      <c r="J476" s="225"/>
      <c r="K476" s="225"/>
      <c r="L476" s="230"/>
      <c r="M476" s="231"/>
      <c r="N476" s="232"/>
      <c r="O476" s="232"/>
      <c r="P476" s="232"/>
      <c r="Q476" s="232"/>
      <c r="R476" s="232"/>
      <c r="S476" s="232"/>
      <c r="T476" s="23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34" t="s">
        <v>141</v>
      </c>
      <c r="AU476" s="234" t="s">
        <v>81</v>
      </c>
      <c r="AV476" s="13" t="s">
        <v>79</v>
      </c>
      <c r="AW476" s="13" t="s">
        <v>33</v>
      </c>
      <c r="AX476" s="13" t="s">
        <v>71</v>
      </c>
      <c r="AY476" s="234" t="s">
        <v>129</v>
      </c>
    </row>
    <row r="477" spans="1:51" s="14" customFormat="1" ht="12">
      <c r="A477" s="14"/>
      <c r="B477" s="235"/>
      <c r="C477" s="236"/>
      <c r="D477" s="226" t="s">
        <v>141</v>
      </c>
      <c r="E477" s="237" t="s">
        <v>19</v>
      </c>
      <c r="F477" s="238" t="s">
        <v>8</v>
      </c>
      <c r="G477" s="236"/>
      <c r="H477" s="239">
        <v>15</v>
      </c>
      <c r="I477" s="240"/>
      <c r="J477" s="236"/>
      <c r="K477" s="236"/>
      <c r="L477" s="241"/>
      <c r="M477" s="242"/>
      <c r="N477" s="243"/>
      <c r="O477" s="243"/>
      <c r="P477" s="243"/>
      <c r="Q477" s="243"/>
      <c r="R477" s="243"/>
      <c r="S477" s="243"/>
      <c r="T477" s="24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45" t="s">
        <v>141</v>
      </c>
      <c r="AU477" s="245" t="s">
        <v>81</v>
      </c>
      <c r="AV477" s="14" t="s">
        <v>81</v>
      </c>
      <c r="AW477" s="14" t="s">
        <v>33</v>
      </c>
      <c r="AX477" s="14" t="s">
        <v>71</v>
      </c>
      <c r="AY477" s="245" t="s">
        <v>129</v>
      </c>
    </row>
    <row r="478" spans="1:51" s="15" customFormat="1" ht="12">
      <c r="A478" s="15"/>
      <c r="B478" s="246"/>
      <c r="C478" s="247"/>
      <c r="D478" s="226" t="s">
        <v>141</v>
      </c>
      <c r="E478" s="248" t="s">
        <v>19</v>
      </c>
      <c r="F478" s="249" t="s">
        <v>144</v>
      </c>
      <c r="G478" s="247"/>
      <c r="H478" s="250">
        <v>15</v>
      </c>
      <c r="I478" s="251"/>
      <c r="J478" s="247"/>
      <c r="K478" s="247"/>
      <c r="L478" s="252"/>
      <c r="M478" s="253"/>
      <c r="N478" s="254"/>
      <c r="O478" s="254"/>
      <c r="P478" s="254"/>
      <c r="Q478" s="254"/>
      <c r="R478" s="254"/>
      <c r="S478" s="254"/>
      <c r="T478" s="25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T478" s="256" t="s">
        <v>141</v>
      </c>
      <c r="AU478" s="256" t="s">
        <v>81</v>
      </c>
      <c r="AV478" s="15" t="s">
        <v>137</v>
      </c>
      <c r="AW478" s="15" t="s">
        <v>33</v>
      </c>
      <c r="AX478" s="15" t="s">
        <v>79</v>
      </c>
      <c r="AY478" s="256" t="s">
        <v>129</v>
      </c>
    </row>
    <row r="479" spans="1:65" s="2" customFormat="1" ht="16.5" customHeight="1">
      <c r="A479" s="40"/>
      <c r="B479" s="41"/>
      <c r="C479" s="206" t="s">
        <v>498</v>
      </c>
      <c r="D479" s="206" t="s">
        <v>132</v>
      </c>
      <c r="E479" s="207" t="s">
        <v>499</v>
      </c>
      <c r="F479" s="208" t="s">
        <v>500</v>
      </c>
      <c r="G479" s="209" t="s">
        <v>388</v>
      </c>
      <c r="H479" s="210">
        <v>8</v>
      </c>
      <c r="I479" s="211"/>
      <c r="J479" s="212">
        <f>ROUND(I479*H479,2)</f>
        <v>0</v>
      </c>
      <c r="K479" s="208" t="s">
        <v>136</v>
      </c>
      <c r="L479" s="46"/>
      <c r="M479" s="213" t="s">
        <v>19</v>
      </c>
      <c r="N479" s="214" t="s">
        <v>42</v>
      </c>
      <c r="O479" s="86"/>
      <c r="P479" s="215">
        <f>O479*H479</f>
        <v>0</v>
      </c>
      <c r="Q479" s="215">
        <v>0.0002</v>
      </c>
      <c r="R479" s="215">
        <f>Q479*H479</f>
        <v>0.0016</v>
      </c>
      <c r="S479" s="215">
        <v>0</v>
      </c>
      <c r="T479" s="216">
        <f>S479*H479</f>
        <v>0</v>
      </c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R479" s="217" t="s">
        <v>256</v>
      </c>
      <c r="AT479" s="217" t="s">
        <v>132</v>
      </c>
      <c r="AU479" s="217" t="s">
        <v>81</v>
      </c>
      <c r="AY479" s="19" t="s">
        <v>129</v>
      </c>
      <c r="BE479" s="218">
        <f>IF(N479="základní",J479,0)</f>
        <v>0</v>
      </c>
      <c r="BF479" s="218">
        <f>IF(N479="snížená",J479,0)</f>
        <v>0</v>
      </c>
      <c r="BG479" s="218">
        <f>IF(N479="zákl. přenesená",J479,0)</f>
        <v>0</v>
      </c>
      <c r="BH479" s="218">
        <f>IF(N479="sníž. přenesená",J479,0)</f>
        <v>0</v>
      </c>
      <c r="BI479" s="218">
        <f>IF(N479="nulová",J479,0)</f>
        <v>0</v>
      </c>
      <c r="BJ479" s="19" t="s">
        <v>79</v>
      </c>
      <c r="BK479" s="218">
        <f>ROUND(I479*H479,2)</f>
        <v>0</v>
      </c>
      <c r="BL479" s="19" t="s">
        <v>256</v>
      </c>
      <c r="BM479" s="217" t="s">
        <v>501</v>
      </c>
    </row>
    <row r="480" spans="1:47" s="2" customFormat="1" ht="12">
      <c r="A480" s="40"/>
      <c r="B480" s="41"/>
      <c r="C480" s="42"/>
      <c r="D480" s="219" t="s">
        <v>139</v>
      </c>
      <c r="E480" s="42"/>
      <c r="F480" s="220" t="s">
        <v>502</v>
      </c>
      <c r="G480" s="42"/>
      <c r="H480" s="42"/>
      <c r="I480" s="221"/>
      <c r="J480" s="42"/>
      <c r="K480" s="42"/>
      <c r="L480" s="46"/>
      <c r="M480" s="222"/>
      <c r="N480" s="223"/>
      <c r="O480" s="86"/>
      <c r="P480" s="86"/>
      <c r="Q480" s="86"/>
      <c r="R480" s="86"/>
      <c r="S480" s="86"/>
      <c r="T480" s="87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T480" s="19" t="s">
        <v>139</v>
      </c>
      <c r="AU480" s="19" t="s">
        <v>81</v>
      </c>
    </row>
    <row r="481" spans="1:51" s="13" customFormat="1" ht="12">
      <c r="A481" s="13"/>
      <c r="B481" s="224"/>
      <c r="C481" s="225"/>
      <c r="D481" s="226" t="s">
        <v>141</v>
      </c>
      <c r="E481" s="227" t="s">
        <v>19</v>
      </c>
      <c r="F481" s="228" t="s">
        <v>178</v>
      </c>
      <c r="G481" s="225"/>
      <c r="H481" s="227" t="s">
        <v>19</v>
      </c>
      <c r="I481" s="229"/>
      <c r="J481" s="225"/>
      <c r="K481" s="225"/>
      <c r="L481" s="230"/>
      <c r="M481" s="231"/>
      <c r="N481" s="232"/>
      <c r="O481" s="232"/>
      <c r="P481" s="232"/>
      <c r="Q481" s="232"/>
      <c r="R481" s="232"/>
      <c r="S481" s="232"/>
      <c r="T481" s="23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34" t="s">
        <v>141</v>
      </c>
      <c r="AU481" s="234" t="s">
        <v>81</v>
      </c>
      <c r="AV481" s="13" t="s">
        <v>79</v>
      </c>
      <c r="AW481" s="13" t="s">
        <v>33</v>
      </c>
      <c r="AX481" s="13" t="s">
        <v>71</v>
      </c>
      <c r="AY481" s="234" t="s">
        <v>129</v>
      </c>
    </row>
    <row r="482" spans="1:51" s="14" customFormat="1" ht="12">
      <c r="A482" s="14"/>
      <c r="B482" s="235"/>
      <c r="C482" s="236"/>
      <c r="D482" s="226" t="s">
        <v>141</v>
      </c>
      <c r="E482" s="237" t="s">
        <v>19</v>
      </c>
      <c r="F482" s="238" t="s">
        <v>196</v>
      </c>
      <c r="G482" s="236"/>
      <c r="H482" s="239">
        <v>8</v>
      </c>
      <c r="I482" s="240"/>
      <c r="J482" s="236"/>
      <c r="K482" s="236"/>
      <c r="L482" s="241"/>
      <c r="M482" s="242"/>
      <c r="N482" s="243"/>
      <c r="O482" s="243"/>
      <c r="P482" s="243"/>
      <c r="Q482" s="243"/>
      <c r="R482" s="243"/>
      <c r="S482" s="243"/>
      <c r="T482" s="24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45" t="s">
        <v>141</v>
      </c>
      <c r="AU482" s="245" t="s">
        <v>81</v>
      </c>
      <c r="AV482" s="14" t="s">
        <v>81</v>
      </c>
      <c r="AW482" s="14" t="s">
        <v>33</v>
      </c>
      <c r="AX482" s="14" t="s">
        <v>71</v>
      </c>
      <c r="AY482" s="245" t="s">
        <v>129</v>
      </c>
    </row>
    <row r="483" spans="1:51" s="15" customFormat="1" ht="12">
      <c r="A483" s="15"/>
      <c r="B483" s="246"/>
      <c r="C483" s="247"/>
      <c r="D483" s="226" t="s">
        <v>141</v>
      </c>
      <c r="E483" s="248" t="s">
        <v>19</v>
      </c>
      <c r="F483" s="249" t="s">
        <v>144</v>
      </c>
      <c r="G483" s="247"/>
      <c r="H483" s="250">
        <v>8</v>
      </c>
      <c r="I483" s="251"/>
      <c r="J483" s="247"/>
      <c r="K483" s="247"/>
      <c r="L483" s="252"/>
      <c r="M483" s="253"/>
      <c r="N483" s="254"/>
      <c r="O483" s="254"/>
      <c r="P483" s="254"/>
      <c r="Q483" s="254"/>
      <c r="R483" s="254"/>
      <c r="S483" s="254"/>
      <c r="T483" s="25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T483" s="256" t="s">
        <v>141</v>
      </c>
      <c r="AU483" s="256" t="s">
        <v>81</v>
      </c>
      <c r="AV483" s="15" t="s">
        <v>137</v>
      </c>
      <c r="AW483" s="15" t="s">
        <v>33</v>
      </c>
      <c r="AX483" s="15" t="s">
        <v>79</v>
      </c>
      <c r="AY483" s="256" t="s">
        <v>129</v>
      </c>
    </row>
    <row r="484" spans="1:65" s="2" customFormat="1" ht="16.5" customHeight="1">
      <c r="A484" s="40"/>
      <c r="B484" s="41"/>
      <c r="C484" s="206" t="s">
        <v>503</v>
      </c>
      <c r="D484" s="206" t="s">
        <v>132</v>
      </c>
      <c r="E484" s="207" t="s">
        <v>504</v>
      </c>
      <c r="F484" s="208" t="s">
        <v>505</v>
      </c>
      <c r="G484" s="209" t="s">
        <v>313</v>
      </c>
      <c r="H484" s="210">
        <v>29.74</v>
      </c>
      <c r="I484" s="211"/>
      <c r="J484" s="212">
        <f>ROUND(I484*H484,2)</f>
        <v>0</v>
      </c>
      <c r="K484" s="208" t="s">
        <v>136</v>
      </c>
      <c r="L484" s="46"/>
      <c r="M484" s="213" t="s">
        <v>19</v>
      </c>
      <c r="N484" s="214" t="s">
        <v>42</v>
      </c>
      <c r="O484" s="86"/>
      <c r="P484" s="215">
        <f>O484*H484</f>
        <v>0</v>
      </c>
      <c r="Q484" s="215">
        <v>0.00032</v>
      </c>
      <c r="R484" s="215">
        <f>Q484*H484</f>
        <v>0.0095168</v>
      </c>
      <c r="S484" s="215">
        <v>0</v>
      </c>
      <c r="T484" s="216">
        <f>S484*H484</f>
        <v>0</v>
      </c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R484" s="217" t="s">
        <v>256</v>
      </c>
      <c r="AT484" s="217" t="s">
        <v>132</v>
      </c>
      <c r="AU484" s="217" t="s">
        <v>81</v>
      </c>
      <c r="AY484" s="19" t="s">
        <v>129</v>
      </c>
      <c r="BE484" s="218">
        <f>IF(N484="základní",J484,0)</f>
        <v>0</v>
      </c>
      <c r="BF484" s="218">
        <f>IF(N484="snížená",J484,0)</f>
        <v>0</v>
      </c>
      <c r="BG484" s="218">
        <f>IF(N484="zákl. přenesená",J484,0)</f>
        <v>0</v>
      </c>
      <c r="BH484" s="218">
        <f>IF(N484="sníž. přenesená",J484,0)</f>
        <v>0</v>
      </c>
      <c r="BI484" s="218">
        <f>IF(N484="nulová",J484,0)</f>
        <v>0</v>
      </c>
      <c r="BJ484" s="19" t="s">
        <v>79</v>
      </c>
      <c r="BK484" s="218">
        <f>ROUND(I484*H484,2)</f>
        <v>0</v>
      </c>
      <c r="BL484" s="19" t="s">
        <v>256</v>
      </c>
      <c r="BM484" s="217" t="s">
        <v>506</v>
      </c>
    </row>
    <row r="485" spans="1:47" s="2" customFormat="1" ht="12">
      <c r="A485" s="40"/>
      <c r="B485" s="41"/>
      <c r="C485" s="42"/>
      <c r="D485" s="219" t="s">
        <v>139</v>
      </c>
      <c r="E485" s="42"/>
      <c r="F485" s="220" t="s">
        <v>507</v>
      </c>
      <c r="G485" s="42"/>
      <c r="H485" s="42"/>
      <c r="I485" s="221"/>
      <c r="J485" s="42"/>
      <c r="K485" s="42"/>
      <c r="L485" s="46"/>
      <c r="M485" s="222"/>
      <c r="N485" s="223"/>
      <c r="O485" s="86"/>
      <c r="P485" s="86"/>
      <c r="Q485" s="86"/>
      <c r="R485" s="86"/>
      <c r="S485" s="86"/>
      <c r="T485" s="87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T485" s="19" t="s">
        <v>139</v>
      </c>
      <c r="AU485" s="19" t="s">
        <v>81</v>
      </c>
    </row>
    <row r="486" spans="1:51" s="14" customFormat="1" ht="12">
      <c r="A486" s="14"/>
      <c r="B486" s="235"/>
      <c r="C486" s="236"/>
      <c r="D486" s="226" t="s">
        <v>141</v>
      </c>
      <c r="E486" s="237" t="s">
        <v>19</v>
      </c>
      <c r="F486" s="238" t="s">
        <v>508</v>
      </c>
      <c r="G486" s="236"/>
      <c r="H486" s="239">
        <v>19.05</v>
      </c>
      <c r="I486" s="240"/>
      <c r="J486" s="236"/>
      <c r="K486" s="236"/>
      <c r="L486" s="241"/>
      <c r="M486" s="242"/>
      <c r="N486" s="243"/>
      <c r="O486" s="243"/>
      <c r="P486" s="243"/>
      <c r="Q486" s="243"/>
      <c r="R486" s="243"/>
      <c r="S486" s="243"/>
      <c r="T486" s="24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45" t="s">
        <v>141</v>
      </c>
      <c r="AU486" s="245" t="s">
        <v>81</v>
      </c>
      <c r="AV486" s="14" t="s">
        <v>81</v>
      </c>
      <c r="AW486" s="14" t="s">
        <v>33</v>
      </c>
      <c r="AX486" s="14" t="s">
        <v>71</v>
      </c>
      <c r="AY486" s="245" t="s">
        <v>129</v>
      </c>
    </row>
    <row r="487" spans="1:51" s="14" customFormat="1" ht="12">
      <c r="A487" s="14"/>
      <c r="B487" s="235"/>
      <c r="C487" s="236"/>
      <c r="D487" s="226" t="s">
        <v>141</v>
      </c>
      <c r="E487" s="237" t="s">
        <v>19</v>
      </c>
      <c r="F487" s="238" t="s">
        <v>509</v>
      </c>
      <c r="G487" s="236"/>
      <c r="H487" s="239">
        <v>10.69</v>
      </c>
      <c r="I487" s="240"/>
      <c r="J487" s="236"/>
      <c r="K487" s="236"/>
      <c r="L487" s="241"/>
      <c r="M487" s="242"/>
      <c r="N487" s="243"/>
      <c r="O487" s="243"/>
      <c r="P487" s="243"/>
      <c r="Q487" s="243"/>
      <c r="R487" s="243"/>
      <c r="S487" s="243"/>
      <c r="T487" s="24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45" t="s">
        <v>141</v>
      </c>
      <c r="AU487" s="245" t="s">
        <v>81</v>
      </c>
      <c r="AV487" s="14" t="s">
        <v>81</v>
      </c>
      <c r="AW487" s="14" t="s">
        <v>33</v>
      </c>
      <c r="AX487" s="14" t="s">
        <v>71</v>
      </c>
      <c r="AY487" s="245" t="s">
        <v>129</v>
      </c>
    </row>
    <row r="488" spans="1:51" s="15" customFormat="1" ht="12">
      <c r="A488" s="15"/>
      <c r="B488" s="246"/>
      <c r="C488" s="247"/>
      <c r="D488" s="226" t="s">
        <v>141</v>
      </c>
      <c r="E488" s="248" t="s">
        <v>19</v>
      </c>
      <c r="F488" s="249" t="s">
        <v>144</v>
      </c>
      <c r="G488" s="247"/>
      <c r="H488" s="250">
        <v>29.740000000000002</v>
      </c>
      <c r="I488" s="251"/>
      <c r="J488" s="247"/>
      <c r="K488" s="247"/>
      <c r="L488" s="252"/>
      <c r="M488" s="253"/>
      <c r="N488" s="254"/>
      <c r="O488" s="254"/>
      <c r="P488" s="254"/>
      <c r="Q488" s="254"/>
      <c r="R488" s="254"/>
      <c r="S488" s="254"/>
      <c r="T488" s="25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T488" s="256" t="s">
        <v>141</v>
      </c>
      <c r="AU488" s="256" t="s">
        <v>81</v>
      </c>
      <c r="AV488" s="15" t="s">
        <v>137</v>
      </c>
      <c r="AW488" s="15" t="s">
        <v>33</v>
      </c>
      <c r="AX488" s="15" t="s">
        <v>79</v>
      </c>
      <c r="AY488" s="256" t="s">
        <v>129</v>
      </c>
    </row>
    <row r="489" spans="1:65" s="2" customFormat="1" ht="24.15" customHeight="1">
      <c r="A489" s="40"/>
      <c r="B489" s="41"/>
      <c r="C489" s="206" t="s">
        <v>510</v>
      </c>
      <c r="D489" s="206" t="s">
        <v>132</v>
      </c>
      <c r="E489" s="207" t="s">
        <v>511</v>
      </c>
      <c r="F489" s="208" t="s">
        <v>512</v>
      </c>
      <c r="G489" s="209" t="s">
        <v>368</v>
      </c>
      <c r="H489" s="267"/>
      <c r="I489" s="211"/>
      <c r="J489" s="212">
        <f>ROUND(I489*H489,2)</f>
        <v>0</v>
      </c>
      <c r="K489" s="208" t="s">
        <v>136</v>
      </c>
      <c r="L489" s="46"/>
      <c r="M489" s="213" t="s">
        <v>19</v>
      </c>
      <c r="N489" s="214" t="s">
        <v>42</v>
      </c>
      <c r="O489" s="86"/>
      <c r="P489" s="215">
        <f>O489*H489</f>
        <v>0</v>
      </c>
      <c r="Q489" s="215">
        <v>0</v>
      </c>
      <c r="R489" s="215">
        <f>Q489*H489</f>
        <v>0</v>
      </c>
      <c r="S489" s="215">
        <v>0</v>
      </c>
      <c r="T489" s="216">
        <f>S489*H489</f>
        <v>0</v>
      </c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R489" s="217" t="s">
        <v>256</v>
      </c>
      <c r="AT489" s="217" t="s">
        <v>132</v>
      </c>
      <c r="AU489" s="217" t="s">
        <v>81</v>
      </c>
      <c r="AY489" s="19" t="s">
        <v>129</v>
      </c>
      <c r="BE489" s="218">
        <f>IF(N489="základní",J489,0)</f>
        <v>0</v>
      </c>
      <c r="BF489" s="218">
        <f>IF(N489="snížená",J489,0)</f>
        <v>0</v>
      </c>
      <c r="BG489" s="218">
        <f>IF(N489="zákl. přenesená",J489,0)</f>
        <v>0</v>
      </c>
      <c r="BH489" s="218">
        <f>IF(N489="sníž. přenesená",J489,0)</f>
        <v>0</v>
      </c>
      <c r="BI489" s="218">
        <f>IF(N489="nulová",J489,0)</f>
        <v>0</v>
      </c>
      <c r="BJ489" s="19" t="s">
        <v>79</v>
      </c>
      <c r="BK489" s="218">
        <f>ROUND(I489*H489,2)</f>
        <v>0</v>
      </c>
      <c r="BL489" s="19" t="s">
        <v>256</v>
      </c>
      <c r="BM489" s="217" t="s">
        <v>513</v>
      </c>
    </row>
    <row r="490" spans="1:47" s="2" customFormat="1" ht="12">
      <c r="A490" s="40"/>
      <c r="B490" s="41"/>
      <c r="C490" s="42"/>
      <c r="D490" s="219" t="s">
        <v>139</v>
      </c>
      <c r="E490" s="42"/>
      <c r="F490" s="220" t="s">
        <v>514</v>
      </c>
      <c r="G490" s="42"/>
      <c r="H490" s="42"/>
      <c r="I490" s="221"/>
      <c r="J490" s="42"/>
      <c r="K490" s="42"/>
      <c r="L490" s="46"/>
      <c r="M490" s="222"/>
      <c r="N490" s="223"/>
      <c r="O490" s="86"/>
      <c r="P490" s="86"/>
      <c r="Q490" s="86"/>
      <c r="R490" s="86"/>
      <c r="S490" s="86"/>
      <c r="T490" s="87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T490" s="19" t="s">
        <v>139</v>
      </c>
      <c r="AU490" s="19" t="s">
        <v>81</v>
      </c>
    </row>
    <row r="491" spans="1:63" s="12" customFormat="1" ht="22.8" customHeight="1">
      <c r="A491" s="12"/>
      <c r="B491" s="190"/>
      <c r="C491" s="191"/>
      <c r="D491" s="192" t="s">
        <v>70</v>
      </c>
      <c r="E491" s="204" t="s">
        <v>515</v>
      </c>
      <c r="F491" s="204" t="s">
        <v>516</v>
      </c>
      <c r="G491" s="191"/>
      <c r="H491" s="191"/>
      <c r="I491" s="194"/>
      <c r="J491" s="205">
        <f>BK491</f>
        <v>0</v>
      </c>
      <c r="K491" s="191"/>
      <c r="L491" s="196"/>
      <c r="M491" s="197"/>
      <c r="N491" s="198"/>
      <c r="O491" s="198"/>
      <c r="P491" s="199">
        <f>SUM(P492:P509)</f>
        <v>0</v>
      </c>
      <c r="Q491" s="198"/>
      <c r="R491" s="199">
        <f>SUM(R492:R509)</f>
        <v>0</v>
      </c>
      <c r="S491" s="198"/>
      <c r="T491" s="200">
        <f>SUM(T492:T509)</f>
        <v>0.06812700000000001</v>
      </c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R491" s="201" t="s">
        <v>81</v>
      </c>
      <c r="AT491" s="202" t="s">
        <v>70</v>
      </c>
      <c r="AU491" s="202" t="s">
        <v>79</v>
      </c>
      <c r="AY491" s="201" t="s">
        <v>129</v>
      </c>
      <c r="BK491" s="203">
        <f>SUM(BK492:BK509)</f>
        <v>0</v>
      </c>
    </row>
    <row r="492" spans="1:65" s="2" customFormat="1" ht="21.75" customHeight="1">
      <c r="A492" s="40"/>
      <c r="B492" s="41"/>
      <c r="C492" s="206" t="s">
        <v>517</v>
      </c>
      <c r="D492" s="206" t="s">
        <v>132</v>
      </c>
      <c r="E492" s="207" t="s">
        <v>518</v>
      </c>
      <c r="F492" s="208" t="s">
        <v>519</v>
      </c>
      <c r="G492" s="209" t="s">
        <v>135</v>
      </c>
      <c r="H492" s="210">
        <v>22.709</v>
      </c>
      <c r="I492" s="211"/>
      <c r="J492" s="212">
        <f>ROUND(I492*H492,2)</f>
        <v>0</v>
      </c>
      <c r="K492" s="208" t="s">
        <v>136</v>
      </c>
      <c r="L492" s="46"/>
      <c r="M492" s="213" t="s">
        <v>19</v>
      </c>
      <c r="N492" s="214" t="s">
        <v>42</v>
      </c>
      <c r="O492" s="86"/>
      <c r="P492" s="215">
        <f>O492*H492</f>
        <v>0</v>
      </c>
      <c r="Q492" s="215">
        <v>0</v>
      </c>
      <c r="R492" s="215">
        <f>Q492*H492</f>
        <v>0</v>
      </c>
      <c r="S492" s="215">
        <v>0</v>
      </c>
      <c r="T492" s="216">
        <f>S492*H492</f>
        <v>0</v>
      </c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R492" s="217" t="s">
        <v>256</v>
      </c>
      <c r="AT492" s="217" t="s">
        <v>132</v>
      </c>
      <c r="AU492" s="217" t="s">
        <v>81</v>
      </c>
      <c r="AY492" s="19" t="s">
        <v>129</v>
      </c>
      <c r="BE492" s="218">
        <f>IF(N492="základní",J492,0)</f>
        <v>0</v>
      </c>
      <c r="BF492" s="218">
        <f>IF(N492="snížená",J492,0)</f>
        <v>0</v>
      </c>
      <c r="BG492" s="218">
        <f>IF(N492="zákl. přenesená",J492,0)</f>
        <v>0</v>
      </c>
      <c r="BH492" s="218">
        <f>IF(N492="sníž. přenesená",J492,0)</f>
        <v>0</v>
      </c>
      <c r="BI492" s="218">
        <f>IF(N492="nulová",J492,0)</f>
        <v>0</v>
      </c>
      <c r="BJ492" s="19" t="s">
        <v>79</v>
      </c>
      <c r="BK492" s="218">
        <f>ROUND(I492*H492,2)</f>
        <v>0</v>
      </c>
      <c r="BL492" s="19" t="s">
        <v>256</v>
      </c>
      <c r="BM492" s="217" t="s">
        <v>520</v>
      </c>
    </row>
    <row r="493" spans="1:47" s="2" customFormat="1" ht="12">
      <c r="A493" s="40"/>
      <c r="B493" s="41"/>
      <c r="C493" s="42"/>
      <c r="D493" s="219" t="s">
        <v>139</v>
      </c>
      <c r="E493" s="42"/>
      <c r="F493" s="220" t="s">
        <v>521</v>
      </c>
      <c r="G493" s="42"/>
      <c r="H493" s="42"/>
      <c r="I493" s="221"/>
      <c r="J493" s="42"/>
      <c r="K493" s="42"/>
      <c r="L493" s="46"/>
      <c r="M493" s="222"/>
      <c r="N493" s="223"/>
      <c r="O493" s="86"/>
      <c r="P493" s="86"/>
      <c r="Q493" s="86"/>
      <c r="R493" s="86"/>
      <c r="S493" s="86"/>
      <c r="T493" s="87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T493" s="19" t="s">
        <v>139</v>
      </c>
      <c r="AU493" s="19" t="s">
        <v>81</v>
      </c>
    </row>
    <row r="494" spans="1:51" s="13" customFormat="1" ht="12">
      <c r="A494" s="13"/>
      <c r="B494" s="224"/>
      <c r="C494" s="225"/>
      <c r="D494" s="226" t="s">
        <v>141</v>
      </c>
      <c r="E494" s="227" t="s">
        <v>19</v>
      </c>
      <c r="F494" s="228" t="s">
        <v>254</v>
      </c>
      <c r="G494" s="225"/>
      <c r="H494" s="227" t="s">
        <v>19</v>
      </c>
      <c r="I494" s="229"/>
      <c r="J494" s="225"/>
      <c r="K494" s="225"/>
      <c r="L494" s="230"/>
      <c r="M494" s="231"/>
      <c r="N494" s="232"/>
      <c r="O494" s="232"/>
      <c r="P494" s="232"/>
      <c r="Q494" s="232"/>
      <c r="R494" s="232"/>
      <c r="S494" s="232"/>
      <c r="T494" s="23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34" t="s">
        <v>141</v>
      </c>
      <c r="AU494" s="234" t="s">
        <v>81</v>
      </c>
      <c r="AV494" s="13" t="s">
        <v>79</v>
      </c>
      <c r="AW494" s="13" t="s">
        <v>33</v>
      </c>
      <c r="AX494" s="13" t="s">
        <v>71</v>
      </c>
      <c r="AY494" s="234" t="s">
        <v>129</v>
      </c>
    </row>
    <row r="495" spans="1:51" s="14" customFormat="1" ht="12">
      <c r="A495" s="14"/>
      <c r="B495" s="235"/>
      <c r="C495" s="236"/>
      <c r="D495" s="226" t="s">
        <v>141</v>
      </c>
      <c r="E495" s="237" t="s">
        <v>19</v>
      </c>
      <c r="F495" s="238" t="s">
        <v>522</v>
      </c>
      <c r="G495" s="236"/>
      <c r="H495" s="239">
        <v>12.112</v>
      </c>
      <c r="I495" s="240"/>
      <c r="J495" s="236"/>
      <c r="K495" s="236"/>
      <c r="L495" s="241"/>
      <c r="M495" s="242"/>
      <c r="N495" s="243"/>
      <c r="O495" s="243"/>
      <c r="P495" s="243"/>
      <c r="Q495" s="243"/>
      <c r="R495" s="243"/>
      <c r="S495" s="243"/>
      <c r="T495" s="24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45" t="s">
        <v>141</v>
      </c>
      <c r="AU495" s="245" t="s">
        <v>81</v>
      </c>
      <c r="AV495" s="14" t="s">
        <v>81</v>
      </c>
      <c r="AW495" s="14" t="s">
        <v>33</v>
      </c>
      <c r="AX495" s="14" t="s">
        <v>71</v>
      </c>
      <c r="AY495" s="245" t="s">
        <v>129</v>
      </c>
    </row>
    <row r="496" spans="1:51" s="14" customFormat="1" ht="12">
      <c r="A496" s="14"/>
      <c r="B496" s="235"/>
      <c r="C496" s="236"/>
      <c r="D496" s="226" t="s">
        <v>141</v>
      </c>
      <c r="E496" s="237" t="s">
        <v>19</v>
      </c>
      <c r="F496" s="238" t="s">
        <v>523</v>
      </c>
      <c r="G496" s="236"/>
      <c r="H496" s="239">
        <v>0.48</v>
      </c>
      <c r="I496" s="240"/>
      <c r="J496" s="236"/>
      <c r="K496" s="236"/>
      <c r="L496" s="241"/>
      <c r="M496" s="242"/>
      <c r="N496" s="243"/>
      <c r="O496" s="243"/>
      <c r="P496" s="243"/>
      <c r="Q496" s="243"/>
      <c r="R496" s="243"/>
      <c r="S496" s="243"/>
      <c r="T496" s="24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45" t="s">
        <v>141</v>
      </c>
      <c r="AU496" s="245" t="s">
        <v>81</v>
      </c>
      <c r="AV496" s="14" t="s">
        <v>81</v>
      </c>
      <c r="AW496" s="14" t="s">
        <v>33</v>
      </c>
      <c r="AX496" s="14" t="s">
        <v>71</v>
      </c>
      <c r="AY496" s="245" t="s">
        <v>129</v>
      </c>
    </row>
    <row r="497" spans="1:51" s="14" customFormat="1" ht="12">
      <c r="A497" s="14"/>
      <c r="B497" s="235"/>
      <c r="C497" s="236"/>
      <c r="D497" s="226" t="s">
        <v>141</v>
      </c>
      <c r="E497" s="237" t="s">
        <v>19</v>
      </c>
      <c r="F497" s="238" t="s">
        <v>524</v>
      </c>
      <c r="G497" s="236"/>
      <c r="H497" s="239">
        <v>9.922</v>
      </c>
      <c r="I497" s="240"/>
      <c r="J497" s="236"/>
      <c r="K497" s="236"/>
      <c r="L497" s="241"/>
      <c r="M497" s="242"/>
      <c r="N497" s="243"/>
      <c r="O497" s="243"/>
      <c r="P497" s="243"/>
      <c r="Q497" s="243"/>
      <c r="R497" s="243"/>
      <c r="S497" s="243"/>
      <c r="T497" s="24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45" t="s">
        <v>141</v>
      </c>
      <c r="AU497" s="245" t="s">
        <v>81</v>
      </c>
      <c r="AV497" s="14" t="s">
        <v>81</v>
      </c>
      <c r="AW497" s="14" t="s">
        <v>33</v>
      </c>
      <c r="AX497" s="14" t="s">
        <v>71</v>
      </c>
      <c r="AY497" s="245" t="s">
        <v>129</v>
      </c>
    </row>
    <row r="498" spans="1:51" s="14" customFormat="1" ht="12">
      <c r="A498" s="14"/>
      <c r="B498" s="235"/>
      <c r="C498" s="236"/>
      <c r="D498" s="226" t="s">
        <v>141</v>
      </c>
      <c r="E498" s="237" t="s">
        <v>19</v>
      </c>
      <c r="F498" s="238" t="s">
        <v>525</v>
      </c>
      <c r="G498" s="236"/>
      <c r="H498" s="239">
        <v>0.195</v>
      </c>
      <c r="I498" s="240"/>
      <c r="J498" s="236"/>
      <c r="K498" s="236"/>
      <c r="L498" s="241"/>
      <c r="M498" s="242"/>
      <c r="N498" s="243"/>
      <c r="O498" s="243"/>
      <c r="P498" s="243"/>
      <c r="Q498" s="243"/>
      <c r="R498" s="243"/>
      <c r="S498" s="243"/>
      <c r="T498" s="24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45" t="s">
        <v>141</v>
      </c>
      <c r="AU498" s="245" t="s">
        <v>81</v>
      </c>
      <c r="AV498" s="14" t="s">
        <v>81</v>
      </c>
      <c r="AW498" s="14" t="s">
        <v>33</v>
      </c>
      <c r="AX498" s="14" t="s">
        <v>71</v>
      </c>
      <c r="AY498" s="245" t="s">
        <v>129</v>
      </c>
    </row>
    <row r="499" spans="1:51" s="15" customFormat="1" ht="12">
      <c r="A499" s="15"/>
      <c r="B499" s="246"/>
      <c r="C499" s="247"/>
      <c r="D499" s="226" t="s">
        <v>141</v>
      </c>
      <c r="E499" s="248" t="s">
        <v>19</v>
      </c>
      <c r="F499" s="249" t="s">
        <v>144</v>
      </c>
      <c r="G499" s="247"/>
      <c r="H499" s="250">
        <v>22.709000000000003</v>
      </c>
      <c r="I499" s="251"/>
      <c r="J499" s="247"/>
      <c r="K499" s="247"/>
      <c r="L499" s="252"/>
      <c r="M499" s="253"/>
      <c r="N499" s="254"/>
      <c r="O499" s="254"/>
      <c r="P499" s="254"/>
      <c r="Q499" s="254"/>
      <c r="R499" s="254"/>
      <c r="S499" s="254"/>
      <c r="T499" s="25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T499" s="256" t="s">
        <v>141</v>
      </c>
      <c r="AU499" s="256" t="s">
        <v>81</v>
      </c>
      <c r="AV499" s="15" t="s">
        <v>137</v>
      </c>
      <c r="AW499" s="15" t="s">
        <v>33</v>
      </c>
      <c r="AX499" s="15" t="s">
        <v>79</v>
      </c>
      <c r="AY499" s="256" t="s">
        <v>129</v>
      </c>
    </row>
    <row r="500" spans="1:65" s="2" customFormat="1" ht="16.5" customHeight="1">
      <c r="A500" s="40"/>
      <c r="B500" s="41"/>
      <c r="C500" s="206" t="s">
        <v>526</v>
      </c>
      <c r="D500" s="206" t="s">
        <v>132</v>
      </c>
      <c r="E500" s="207" t="s">
        <v>527</v>
      </c>
      <c r="F500" s="208" t="s">
        <v>528</v>
      </c>
      <c r="G500" s="209" t="s">
        <v>135</v>
      </c>
      <c r="H500" s="210">
        <v>22.709</v>
      </c>
      <c r="I500" s="211"/>
      <c r="J500" s="212">
        <f>ROUND(I500*H500,2)</f>
        <v>0</v>
      </c>
      <c r="K500" s="208" t="s">
        <v>136</v>
      </c>
      <c r="L500" s="46"/>
      <c r="M500" s="213" t="s">
        <v>19</v>
      </c>
      <c r="N500" s="214" t="s">
        <v>42</v>
      </c>
      <c r="O500" s="86"/>
      <c r="P500" s="215">
        <f>O500*H500</f>
        <v>0</v>
      </c>
      <c r="Q500" s="215">
        <v>0</v>
      </c>
      <c r="R500" s="215">
        <f>Q500*H500</f>
        <v>0</v>
      </c>
      <c r="S500" s="215">
        <v>0.003</v>
      </c>
      <c r="T500" s="216">
        <f>S500*H500</f>
        <v>0.06812700000000001</v>
      </c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R500" s="217" t="s">
        <v>256</v>
      </c>
      <c r="AT500" s="217" t="s">
        <v>132</v>
      </c>
      <c r="AU500" s="217" t="s">
        <v>81</v>
      </c>
      <c r="AY500" s="19" t="s">
        <v>129</v>
      </c>
      <c r="BE500" s="218">
        <f>IF(N500="základní",J500,0)</f>
        <v>0</v>
      </c>
      <c r="BF500" s="218">
        <f>IF(N500="snížená",J500,0)</f>
        <v>0</v>
      </c>
      <c r="BG500" s="218">
        <f>IF(N500="zákl. přenesená",J500,0)</f>
        <v>0</v>
      </c>
      <c r="BH500" s="218">
        <f>IF(N500="sníž. přenesená",J500,0)</f>
        <v>0</v>
      </c>
      <c r="BI500" s="218">
        <f>IF(N500="nulová",J500,0)</f>
        <v>0</v>
      </c>
      <c r="BJ500" s="19" t="s">
        <v>79</v>
      </c>
      <c r="BK500" s="218">
        <f>ROUND(I500*H500,2)</f>
        <v>0</v>
      </c>
      <c r="BL500" s="19" t="s">
        <v>256</v>
      </c>
      <c r="BM500" s="217" t="s">
        <v>529</v>
      </c>
    </row>
    <row r="501" spans="1:47" s="2" customFormat="1" ht="12">
      <c r="A501" s="40"/>
      <c r="B501" s="41"/>
      <c r="C501" s="42"/>
      <c r="D501" s="219" t="s">
        <v>139</v>
      </c>
      <c r="E501" s="42"/>
      <c r="F501" s="220" t="s">
        <v>530</v>
      </c>
      <c r="G501" s="42"/>
      <c r="H501" s="42"/>
      <c r="I501" s="221"/>
      <c r="J501" s="42"/>
      <c r="K501" s="42"/>
      <c r="L501" s="46"/>
      <c r="M501" s="222"/>
      <c r="N501" s="223"/>
      <c r="O501" s="86"/>
      <c r="P501" s="86"/>
      <c r="Q501" s="86"/>
      <c r="R501" s="86"/>
      <c r="S501" s="86"/>
      <c r="T501" s="87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T501" s="19" t="s">
        <v>139</v>
      </c>
      <c r="AU501" s="19" t="s">
        <v>81</v>
      </c>
    </row>
    <row r="502" spans="1:51" s="13" customFormat="1" ht="12">
      <c r="A502" s="13"/>
      <c r="B502" s="224"/>
      <c r="C502" s="225"/>
      <c r="D502" s="226" t="s">
        <v>141</v>
      </c>
      <c r="E502" s="227" t="s">
        <v>19</v>
      </c>
      <c r="F502" s="228" t="s">
        <v>254</v>
      </c>
      <c r="G502" s="225"/>
      <c r="H502" s="227" t="s">
        <v>19</v>
      </c>
      <c r="I502" s="229"/>
      <c r="J502" s="225"/>
      <c r="K502" s="225"/>
      <c r="L502" s="230"/>
      <c r="M502" s="231"/>
      <c r="N502" s="232"/>
      <c r="O502" s="232"/>
      <c r="P502" s="232"/>
      <c r="Q502" s="232"/>
      <c r="R502" s="232"/>
      <c r="S502" s="232"/>
      <c r="T502" s="23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34" t="s">
        <v>141</v>
      </c>
      <c r="AU502" s="234" t="s">
        <v>81</v>
      </c>
      <c r="AV502" s="13" t="s">
        <v>79</v>
      </c>
      <c r="AW502" s="13" t="s">
        <v>33</v>
      </c>
      <c r="AX502" s="13" t="s">
        <v>71</v>
      </c>
      <c r="AY502" s="234" t="s">
        <v>129</v>
      </c>
    </row>
    <row r="503" spans="1:51" s="14" customFormat="1" ht="12">
      <c r="A503" s="14"/>
      <c r="B503" s="235"/>
      <c r="C503" s="236"/>
      <c r="D503" s="226" t="s">
        <v>141</v>
      </c>
      <c r="E503" s="237" t="s">
        <v>19</v>
      </c>
      <c r="F503" s="238" t="s">
        <v>522</v>
      </c>
      <c r="G503" s="236"/>
      <c r="H503" s="239">
        <v>12.112</v>
      </c>
      <c r="I503" s="240"/>
      <c r="J503" s="236"/>
      <c r="K503" s="236"/>
      <c r="L503" s="241"/>
      <c r="M503" s="242"/>
      <c r="N503" s="243"/>
      <c r="O503" s="243"/>
      <c r="P503" s="243"/>
      <c r="Q503" s="243"/>
      <c r="R503" s="243"/>
      <c r="S503" s="243"/>
      <c r="T503" s="24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45" t="s">
        <v>141</v>
      </c>
      <c r="AU503" s="245" t="s">
        <v>81</v>
      </c>
      <c r="AV503" s="14" t="s">
        <v>81</v>
      </c>
      <c r="AW503" s="14" t="s">
        <v>33</v>
      </c>
      <c r="AX503" s="14" t="s">
        <v>71</v>
      </c>
      <c r="AY503" s="245" t="s">
        <v>129</v>
      </c>
    </row>
    <row r="504" spans="1:51" s="14" customFormat="1" ht="12">
      <c r="A504" s="14"/>
      <c r="B504" s="235"/>
      <c r="C504" s="236"/>
      <c r="D504" s="226" t="s">
        <v>141</v>
      </c>
      <c r="E504" s="237" t="s">
        <v>19</v>
      </c>
      <c r="F504" s="238" t="s">
        <v>523</v>
      </c>
      <c r="G504" s="236"/>
      <c r="H504" s="239">
        <v>0.48</v>
      </c>
      <c r="I504" s="240"/>
      <c r="J504" s="236"/>
      <c r="K504" s="236"/>
      <c r="L504" s="241"/>
      <c r="M504" s="242"/>
      <c r="N504" s="243"/>
      <c r="O504" s="243"/>
      <c r="P504" s="243"/>
      <c r="Q504" s="243"/>
      <c r="R504" s="243"/>
      <c r="S504" s="243"/>
      <c r="T504" s="24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45" t="s">
        <v>141</v>
      </c>
      <c r="AU504" s="245" t="s">
        <v>81</v>
      </c>
      <c r="AV504" s="14" t="s">
        <v>81</v>
      </c>
      <c r="AW504" s="14" t="s">
        <v>33</v>
      </c>
      <c r="AX504" s="14" t="s">
        <v>71</v>
      </c>
      <c r="AY504" s="245" t="s">
        <v>129</v>
      </c>
    </row>
    <row r="505" spans="1:51" s="14" customFormat="1" ht="12">
      <c r="A505" s="14"/>
      <c r="B505" s="235"/>
      <c r="C505" s="236"/>
      <c r="D505" s="226" t="s">
        <v>141</v>
      </c>
      <c r="E505" s="237" t="s">
        <v>19</v>
      </c>
      <c r="F505" s="238" t="s">
        <v>524</v>
      </c>
      <c r="G505" s="236"/>
      <c r="H505" s="239">
        <v>9.922</v>
      </c>
      <c r="I505" s="240"/>
      <c r="J505" s="236"/>
      <c r="K505" s="236"/>
      <c r="L505" s="241"/>
      <c r="M505" s="242"/>
      <c r="N505" s="243"/>
      <c r="O505" s="243"/>
      <c r="P505" s="243"/>
      <c r="Q505" s="243"/>
      <c r="R505" s="243"/>
      <c r="S505" s="243"/>
      <c r="T505" s="24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45" t="s">
        <v>141</v>
      </c>
      <c r="AU505" s="245" t="s">
        <v>81</v>
      </c>
      <c r="AV505" s="14" t="s">
        <v>81</v>
      </c>
      <c r="AW505" s="14" t="s">
        <v>33</v>
      </c>
      <c r="AX505" s="14" t="s">
        <v>71</v>
      </c>
      <c r="AY505" s="245" t="s">
        <v>129</v>
      </c>
    </row>
    <row r="506" spans="1:51" s="14" customFormat="1" ht="12">
      <c r="A506" s="14"/>
      <c r="B506" s="235"/>
      <c r="C506" s="236"/>
      <c r="D506" s="226" t="s">
        <v>141</v>
      </c>
      <c r="E506" s="237" t="s">
        <v>19</v>
      </c>
      <c r="F506" s="238" t="s">
        <v>525</v>
      </c>
      <c r="G506" s="236"/>
      <c r="H506" s="239">
        <v>0.195</v>
      </c>
      <c r="I506" s="240"/>
      <c r="J506" s="236"/>
      <c r="K506" s="236"/>
      <c r="L506" s="241"/>
      <c r="M506" s="242"/>
      <c r="N506" s="243"/>
      <c r="O506" s="243"/>
      <c r="P506" s="243"/>
      <c r="Q506" s="243"/>
      <c r="R506" s="243"/>
      <c r="S506" s="243"/>
      <c r="T506" s="24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45" t="s">
        <v>141</v>
      </c>
      <c r="AU506" s="245" t="s">
        <v>81</v>
      </c>
      <c r="AV506" s="14" t="s">
        <v>81</v>
      </c>
      <c r="AW506" s="14" t="s">
        <v>33</v>
      </c>
      <c r="AX506" s="14" t="s">
        <v>71</v>
      </c>
      <c r="AY506" s="245" t="s">
        <v>129</v>
      </c>
    </row>
    <row r="507" spans="1:51" s="15" customFormat="1" ht="12">
      <c r="A507" s="15"/>
      <c r="B507" s="246"/>
      <c r="C507" s="247"/>
      <c r="D507" s="226" t="s">
        <v>141</v>
      </c>
      <c r="E507" s="248" t="s">
        <v>19</v>
      </c>
      <c r="F507" s="249" t="s">
        <v>144</v>
      </c>
      <c r="G507" s="247"/>
      <c r="H507" s="250">
        <v>22.709000000000003</v>
      </c>
      <c r="I507" s="251"/>
      <c r="J507" s="247"/>
      <c r="K507" s="247"/>
      <c r="L507" s="252"/>
      <c r="M507" s="253"/>
      <c r="N507" s="254"/>
      <c r="O507" s="254"/>
      <c r="P507" s="254"/>
      <c r="Q507" s="254"/>
      <c r="R507" s="254"/>
      <c r="S507" s="254"/>
      <c r="T507" s="25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T507" s="256" t="s">
        <v>141</v>
      </c>
      <c r="AU507" s="256" t="s">
        <v>81</v>
      </c>
      <c r="AV507" s="15" t="s">
        <v>137</v>
      </c>
      <c r="AW507" s="15" t="s">
        <v>33</v>
      </c>
      <c r="AX507" s="15" t="s">
        <v>79</v>
      </c>
      <c r="AY507" s="256" t="s">
        <v>129</v>
      </c>
    </row>
    <row r="508" spans="1:65" s="2" customFormat="1" ht="24.15" customHeight="1">
      <c r="A508" s="40"/>
      <c r="B508" s="41"/>
      <c r="C508" s="206" t="s">
        <v>531</v>
      </c>
      <c r="D508" s="206" t="s">
        <v>132</v>
      </c>
      <c r="E508" s="207" t="s">
        <v>532</v>
      </c>
      <c r="F508" s="208" t="s">
        <v>533</v>
      </c>
      <c r="G508" s="209" t="s">
        <v>368</v>
      </c>
      <c r="H508" s="267"/>
      <c r="I508" s="211"/>
      <c r="J508" s="212">
        <f>ROUND(I508*H508,2)</f>
        <v>0</v>
      </c>
      <c r="K508" s="208" t="s">
        <v>136</v>
      </c>
      <c r="L508" s="46"/>
      <c r="M508" s="213" t="s">
        <v>19</v>
      </c>
      <c r="N508" s="214" t="s">
        <v>42</v>
      </c>
      <c r="O508" s="86"/>
      <c r="P508" s="215">
        <f>O508*H508</f>
        <v>0</v>
      </c>
      <c r="Q508" s="215">
        <v>0</v>
      </c>
      <c r="R508" s="215">
        <f>Q508*H508</f>
        <v>0</v>
      </c>
      <c r="S508" s="215">
        <v>0</v>
      </c>
      <c r="T508" s="216">
        <f>S508*H508</f>
        <v>0</v>
      </c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R508" s="217" t="s">
        <v>256</v>
      </c>
      <c r="AT508" s="217" t="s">
        <v>132</v>
      </c>
      <c r="AU508" s="217" t="s">
        <v>81</v>
      </c>
      <c r="AY508" s="19" t="s">
        <v>129</v>
      </c>
      <c r="BE508" s="218">
        <f>IF(N508="základní",J508,0)</f>
        <v>0</v>
      </c>
      <c r="BF508" s="218">
        <f>IF(N508="snížená",J508,0)</f>
        <v>0</v>
      </c>
      <c r="BG508" s="218">
        <f>IF(N508="zákl. přenesená",J508,0)</f>
        <v>0</v>
      </c>
      <c r="BH508" s="218">
        <f>IF(N508="sníž. přenesená",J508,0)</f>
        <v>0</v>
      </c>
      <c r="BI508" s="218">
        <f>IF(N508="nulová",J508,0)</f>
        <v>0</v>
      </c>
      <c r="BJ508" s="19" t="s">
        <v>79</v>
      </c>
      <c r="BK508" s="218">
        <f>ROUND(I508*H508,2)</f>
        <v>0</v>
      </c>
      <c r="BL508" s="19" t="s">
        <v>256</v>
      </c>
      <c r="BM508" s="217" t="s">
        <v>534</v>
      </c>
    </row>
    <row r="509" spans="1:47" s="2" customFormat="1" ht="12">
      <c r="A509" s="40"/>
      <c r="B509" s="41"/>
      <c r="C509" s="42"/>
      <c r="D509" s="219" t="s">
        <v>139</v>
      </c>
      <c r="E509" s="42"/>
      <c r="F509" s="220" t="s">
        <v>535</v>
      </c>
      <c r="G509" s="42"/>
      <c r="H509" s="42"/>
      <c r="I509" s="221"/>
      <c r="J509" s="42"/>
      <c r="K509" s="42"/>
      <c r="L509" s="46"/>
      <c r="M509" s="222"/>
      <c r="N509" s="223"/>
      <c r="O509" s="86"/>
      <c r="P509" s="86"/>
      <c r="Q509" s="86"/>
      <c r="R509" s="86"/>
      <c r="S509" s="86"/>
      <c r="T509" s="87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T509" s="19" t="s">
        <v>139</v>
      </c>
      <c r="AU509" s="19" t="s">
        <v>81</v>
      </c>
    </row>
    <row r="510" spans="1:63" s="12" customFormat="1" ht="22.8" customHeight="1">
      <c r="A510" s="12"/>
      <c r="B510" s="190"/>
      <c r="C510" s="191"/>
      <c r="D510" s="192" t="s">
        <v>70</v>
      </c>
      <c r="E510" s="204" t="s">
        <v>536</v>
      </c>
      <c r="F510" s="204" t="s">
        <v>537</v>
      </c>
      <c r="G510" s="191"/>
      <c r="H510" s="191"/>
      <c r="I510" s="194"/>
      <c r="J510" s="205">
        <f>BK510</f>
        <v>0</v>
      </c>
      <c r="K510" s="191"/>
      <c r="L510" s="196"/>
      <c r="M510" s="197"/>
      <c r="N510" s="198"/>
      <c r="O510" s="198"/>
      <c r="P510" s="199">
        <f>SUM(P511:P597)</f>
        <v>0</v>
      </c>
      <c r="Q510" s="198"/>
      <c r="R510" s="199">
        <f>SUM(R511:R597)</f>
        <v>0.9524466</v>
      </c>
      <c r="S510" s="198"/>
      <c r="T510" s="200">
        <f>SUM(T511:T597)</f>
        <v>0</v>
      </c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R510" s="201" t="s">
        <v>81</v>
      </c>
      <c r="AT510" s="202" t="s">
        <v>70</v>
      </c>
      <c r="AU510" s="202" t="s">
        <v>79</v>
      </c>
      <c r="AY510" s="201" t="s">
        <v>129</v>
      </c>
      <c r="BK510" s="203">
        <f>SUM(BK511:BK597)</f>
        <v>0</v>
      </c>
    </row>
    <row r="511" spans="1:65" s="2" customFormat="1" ht="16.5" customHeight="1">
      <c r="A511" s="40"/>
      <c r="B511" s="41"/>
      <c r="C511" s="206" t="s">
        <v>538</v>
      </c>
      <c r="D511" s="206" t="s">
        <v>132</v>
      </c>
      <c r="E511" s="207" t="s">
        <v>539</v>
      </c>
      <c r="F511" s="208" t="s">
        <v>540</v>
      </c>
      <c r="G511" s="209" t="s">
        <v>135</v>
      </c>
      <c r="H511" s="210">
        <v>5.6</v>
      </c>
      <c r="I511" s="211"/>
      <c r="J511" s="212">
        <f>ROUND(I511*H511,2)</f>
        <v>0</v>
      </c>
      <c r="K511" s="208" t="s">
        <v>136</v>
      </c>
      <c r="L511" s="46"/>
      <c r="M511" s="213" t="s">
        <v>19</v>
      </c>
      <c r="N511" s="214" t="s">
        <v>42</v>
      </c>
      <c r="O511" s="86"/>
      <c r="P511" s="215">
        <f>O511*H511</f>
        <v>0</v>
      </c>
      <c r="Q511" s="215">
        <v>0</v>
      </c>
      <c r="R511" s="215">
        <f>Q511*H511</f>
        <v>0</v>
      </c>
      <c r="S511" s="215">
        <v>0</v>
      </c>
      <c r="T511" s="216">
        <f>S511*H511</f>
        <v>0</v>
      </c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R511" s="217" t="s">
        <v>256</v>
      </c>
      <c r="AT511" s="217" t="s">
        <v>132</v>
      </c>
      <c r="AU511" s="217" t="s">
        <v>81</v>
      </c>
      <c r="AY511" s="19" t="s">
        <v>129</v>
      </c>
      <c r="BE511" s="218">
        <f>IF(N511="základní",J511,0)</f>
        <v>0</v>
      </c>
      <c r="BF511" s="218">
        <f>IF(N511="snížená",J511,0)</f>
        <v>0</v>
      </c>
      <c r="BG511" s="218">
        <f>IF(N511="zákl. přenesená",J511,0)</f>
        <v>0</v>
      </c>
      <c r="BH511" s="218">
        <f>IF(N511="sníž. přenesená",J511,0)</f>
        <v>0</v>
      </c>
      <c r="BI511" s="218">
        <f>IF(N511="nulová",J511,0)</f>
        <v>0</v>
      </c>
      <c r="BJ511" s="19" t="s">
        <v>79</v>
      </c>
      <c r="BK511" s="218">
        <f>ROUND(I511*H511,2)</f>
        <v>0</v>
      </c>
      <c r="BL511" s="19" t="s">
        <v>256</v>
      </c>
      <c r="BM511" s="217" t="s">
        <v>541</v>
      </c>
    </row>
    <row r="512" spans="1:47" s="2" customFormat="1" ht="12">
      <c r="A512" s="40"/>
      <c r="B512" s="41"/>
      <c r="C512" s="42"/>
      <c r="D512" s="219" t="s">
        <v>139</v>
      </c>
      <c r="E512" s="42"/>
      <c r="F512" s="220" t="s">
        <v>542</v>
      </c>
      <c r="G512" s="42"/>
      <c r="H512" s="42"/>
      <c r="I512" s="221"/>
      <c r="J512" s="42"/>
      <c r="K512" s="42"/>
      <c r="L512" s="46"/>
      <c r="M512" s="222"/>
      <c r="N512" s="223"/>
      <c r="O512" s="86"/>
      <c r="P512" s="86"/>
      <c r="Q512" s="86"/>
      <c r="R512" s="86"/>
      <c r="S512" s="86"/>
      <c r="T512" s="87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T512" s="19" t="s">
        <v>139</v>
      </c>
      <c r="AU512" s="19" t="s">
        <v>81</v>
      </c>
    </row>
    <row r="513" spans="1:51" s="13" customFormat="1" ht="12">
      <c r="A513" s="13"/>
      <c r="B513" s="224"/>
      <c r="C513" s="225"/>
      <c r="D513" s="226" t="s">
        <v>141</v>
      </c>
      <c r="E513" s="227" t="s">
        <v>19</v>
      </c>
      <c r="F513" s="228" t="s">
        <v>543</v>
      </c>
      <c r="G513" s="225"/>
      <c r="H513" s="227" t="s">
        <v>19</v>
      </c>
      <c r="I513" s="229"/>
      <c r="J513" s="225"/>
      <c r="K513" s="225"/>
      <c r="L513" s="230"/>
      <c r="M513" s="231"/>
      <c r="N513" s="232"/>
      <c r="O513" s="232"/>
      <c r="P513" s="232"/>
      <c r="Q513" s="232"/>
      <c r="R513" s="232"/>
      <c r="S513" s="232"/>
      <c r="T513" s="23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34" t="s">
        <v>141</v>
      </c>
      <c r="AU513" s="234" t="s">
        <v>81</v>
      </c>
      <c r="AV513" s="13" t="s">
        <v>79</v>
      </c>
      <c r="AW513" s="13" t="s">
        <v>33</v>
      </c>
      <c r="AX513" s="13" t="s">
        <v>71</v>
      </c>
      <c r="AY513" s="234" t="s">
        <v>129</v>
      </c>
    </row>
    <row r="514" spans="1:51" s="14" customFormat="1" ht="12">
      <c r="A514" s="14"/>
      <c r="B514" s="235"/>
      <c r="C514" s="236"/>
      <c r="D514" s="226" t="s">
        <v>141</v>
      </c>
      <c r="E514" s="237" t="s">
        <v>19</v>
      </c>
      <c r="F514" s="238" t="s">
        <v>544</v>
      </c>
      <c r="G514" s="236"/>
      <c r="H514" s="239">
        <v>5.6</v>
      </c>
      <c r="I514" s="240"/>
      <c r="J514" s="236"/>
      <c r="K514" s="236"/>
      <c r="L514" s="241"/>
      <c r="M514" s="242"/>
      <c r="N514" s="243"/>
      <c r="O514" s="243"/>
      <c r="P514" s="243"/>
      <c r="Q514" s="243"/>
      <c r="R514" s="243"/>
      <c r="S514" s="243"/>
      <c r="T514" s="24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45" t="s">
        <v>141</v>
      </c>
      <c r="AU514" s="245" t="s">
        <v>81</v>
      </c>
      <c r="AV514" s="14" t="s">
        <v>81</v>
      </c>
      <c r="AW514" s="14" t="s">
        <v>33</v>
      </c>
      <c r="AX514" s="14" t="s">
        <v>71</v>
      </c>
      <c r="AY514" s="245" t="s">
        <v>129</v>
      </c>
    </row>
    <row r="515" spans="1:51" s="15" customFormat="1" ht="12">
      <c r="A515" s="15"/>
      <c r="B515" s="246"/>
      <c r="C515" s="247"/>
      <c r="D515" s="226" t="s">
        <v>141</v>
      </c>
      <c r="E515" s="248" t="s">
        <v>19</v>
      </c>
      <c r="F515" s="249" t="s">
        <v>144</v>
      </c>
      <c r="G515" s="247"/>
      <c r="H515" s="250">
        <v>5.6</v>
      </c>
      <c r="I515" s="251"/>
      <c r="J515" s="247"/>
      <c r="K515" s="247"/>
      <c r="L515" s="252"/>
      <c r="M515" s="253"/>
      <c r="N515" s="254"/>
      <c r="O515" s="254"/>
      <c r="P515" s="254"/>
      <c r="Q515" s="254"/>
      <c r="R515" s="254"/>
      <c r="S515" s="254"/>
      <c r="T515" s="25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T515" s="256" t="s">
        <v>141</v>
      </c>
      <c r="AU515" s="256" t="s">
        <v>81</v>
      </c>
      <c r="AV515" s="15" t="s">
        <v>137</v>
      </c>
      <c r="AW515" s="15" t="s">
        <v>33</v>
      </c>
      <c r="AX515" s="15" t="s">
        <v>79</v>
      </c>
      <c r="AY515" s="256" t="s">
        <v>129</v>
      </c>
    </row>
    <row r="516" spans="1:65" s="2" customFormat="1" ht="16.5" customHeight="1">
      <c r="A516" s="40"/>
      <c r="B516" s="41"/>
      <c r="C516" s="257" t="s">
        <v>545</v>
      </c>
      <c r="D516" s="257" t="s">
        <v>319</v>
      </c>
      <c r="E516" s="258" t="s">
        <v>546</v>
      </c>
      <c r="F516" s="259" t="s">
        <v>489</v>
      </c>
      <c r="G516" s="260" t="s">
        <v>490</v>
      </c>
      <c r="H516" s="261">
        <v>14.42</v>
      </c>
      <c r="I516" s="262"/>
      <c r="J516" s="263">
        <f>ROUND(I516*H516,2)</f>
        <v>0</v>
      </c>
      <c r="K516" s="259" t="s">
        <v>19</v>
      </c>
      <c r="L516" s="264"/>
      <c r="M516" s="265" t="s">
        <v>19</v>
      </c>
      <c r="N516" s="266" t="s">
        <v>42</v>
      </c>
      <c r="O516" s="86"/>
      <c r="P516" s="215">
        <f>O516*H516</f>
        <v>0</v>
      </c>
      <c r="Q516" s="215">
        <v>0.001</v>
      </c>
      <c r="R516" s="215">
        <f>Q516*H516</f>
        <v>0.01442</v>
      </c>
      <c r="S516" s="215">
        <v>0</v>
      </c>
      <c r="T516" s="216">
        <f>S516*H516</f>
        <v>0</v>
      </c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  <c r="AE516" s="40"/>
      <c r="AR516" s="217" t="s">
        <v>322</v>
      </c>
      <c r="AT516" s="217" t="s">
        <v>319</v>
      </c>
      <c r="AU516" s="217" t="s">
        <v>81</v>
      </c>
      <c r="AY516" s="19" t="s">
        <v>129</v>
      </c>
      <c r="BE516" s="218">
        <f>IF(N516="základní",J516,0)</f>
        <v>0</v>
      </c>
      <c r="BF516" s="218">
        <f>IF(N516="snížená",J516,0)</f>
        <v>0</v>
      </c>
      <c r="BG516" s="218">
        <f>IF(N516="zákl. přenesená",J516,0)</f>
        <v>0</v>
      </c>
      <c r="BH516" s="218">
        <f>IF(N516="sníž. přenesená",J516,0)</f>
        <v>0</v>
      </c>
      <c r="BI516" s="218">
        <f>IF(N516="nulová",J516,0)</f>
        <v>0</v>
      </c>
      <c r="BJ516" s="19" t="s">
        <v>79</v>
      </c>
      <c r="BK516" s="218">
        <f>ROUND(I516*H516,2)</f>
        <v>0</v>
      </c>
      <c r="BL516" s="19" t="s">
        <v>256</v>
      </c>
      <c r="BM516" s="217" t="s">
        <v>547</v>
      </c>
    </row>
    <row r="517" spans="1:51" s="13" customFormat="1" ht="12">
      <c r="A517" s="13"/>
      <c r="B517" s="224"/>
      <c r="C517" s="225"/>
      <c r="D517" s="226" t="s">
        <v>141</v>
      </c>
      <c r="E517" s="227" t="s">
        <v>19</v>
      </c>
      <c r="F517" s="228" t="s">
        <v>543</v>
      </c>
      <c r="G517" s="225"/>
      <c r="H517" s="227" t="s">
        <v>19</v>
      </c>
      <c r="I517" s="229"/>
      <c r="J517" s="225"/>
      <c r="K517" s="225"/>
      <c r="L517" s="230"/>
      <c r="M517" s="231"/>
      <c r="N517" s="232"/>
      <c r="O517" s="232"/>
      <c r="P517" s="232"/>
      <c r="Q517" s="232"/>
      <c r="R517" s="232"/>
      <c r="S517" s="232"/>
      <c r="T517" s="23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34" t="s">
        <v>141</v>
      </c>
      <c r="AU517" s="234" t="s">
        <v>81</v>
      </c>
      <c r="AV517" s="13" t="s">
        <v>79</v>
      </c>
      <c r="AW517" s="13" t="s">
        <v>33</v>
      </c>
      <c r="AX517" s="13" t="s">
        <v>71</v>
      </c>
      <c r="AY517" s="234" t="s">
        <v>129</v>
      </c>
    </row>
    <row r="518" spans="1:51" s="14" customFormat="1" ht="12">
      <c r="A518" s="14"/>
      <c r="B518" s="235"/>
      <c r="C518" s="236"/>
      <c r="D518" s="226" t="s">
        <v>141</v>
      </c>
      <c r="E518" s="237" t="s">
        <v>19</v>
      </c>
      <c r="F518" s="238" t="s">
        <v>544</v>
      </c>
      <c r="G518" s="236"/>
      <c r="H518" s="239">
        <v>5.6</v>
      </c>
      <c r="I518" s="240"/>
      <c r="J518" s="236"/>
      <c r="K518" s="236"/>
      <c r="L518" s="241"/>
      <c r="M518" s="242"/>
      <c r="N518" s="243"/>
      <c r="O518" s="243"/>
      <c r="P518" s="243"/>
      <c r="Q518" s="243"/>
      <c r="R518" s="243"/>
      <c r="S518" s="243"/>
      <c r="T518" s="24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45" t="s">
        <v>141</v>
      </c>
      <c r="AU518" s="245" t="s">
        <v>81</v>
      </c>
      <c r="AV518" s="14" t="s">
        <v>81</v>
      </c>
      <c r="AW518" s="14" t="s">
        <v>33</v>
      </c>
      <c r="AX518" s="14" t="s">
        <v>71</v>
      </c>
      <c r="AY518" s="245" t="s">
        <v>129</v>
      </c>
    </row>
    <row r="519" spans="1:51" s="15" customFormat="1" ht="12">
      <c r="A519" s="15"/>
      <c r="B519" s="246"/>
      <c r="C519" s="247"/>
      <c r="D519" s="226" t="s">
        <v>141</v>
      </c>
      <c r="E519" s="248" t="s">
        <v>19</v>
      </c>
      <c r="F519" s="249" t="s">
        <v>144</v>
      </c>
      <c r="G519" s="247"/>
      <c r="H519" s="250">
        <v>5.6</v>
      </c>
      <c r="I519" s="251"/>
      <c r="J519" s="247"/>
      <c r="K519" s="247"/>
      <c r="L519" s="252"/>
      <c r="M519" s="253"/>
      <c r="N519" s="254"/>
      <c r="O519" s="254"/>
      <c r="P519" s="254"/>
      <c r="Q519" s="254"/>
      <c r="R519" s="254"/>
      <c r="S519" s="254"/>
      <c r="T519" s="25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T519" s="256" t="s">
        <v>141</v>
      </c>
      <c r="AU519" s="256" t="s">
        <v>81</v>
      </c>
      <c r="AV519" s="15" t="s">
        <v>137</v>
      </c>
      <c r="AW519" s="15" t="s">
        <v>33</v>
      </c>
      <c r="AX519" s="15" t="s">
        <v>79</v>
      </c>
      <c r="AY519" s="256" t="s">
        <v>129</v>
      </c>
    </row>
    <row r="520" spans="1:51" s="14" customFormat="1" ht="12">
      <c r="A520" s="14"/>
      <c r="B520" s="235"/>
      <c r="C520" s="236"/>
      <c r="D520" s="226" t="s">
        <v>141</v>
      </c>
      <c r="E520" s="236"/>
      <c r="F520" s="238" t="s">
        <v>548</v>
      </c>
      <c r="G520" s="236"/>
      <c r="H520" s="239">
        <v>14.42</v>
      </c>
      <c r="I520" s="240"/>
      <c r="J520" s="236"/>
      <c r="K520" s="236"/>
      <c r="L520" s="241"/>
      <c r="M520" s="242"/>
      <c r="N520" s="243"/>
      <c r="O520" s="243"/>
      <c r="P520" s="243"/>
      <c r="Q520" s="243"/>
      <c r="R520" s="243"/>
      <c r="S520" s="243"/>
      <c r="T520" s="24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45" t="s">
        <v>141</v>
      </c>
      <c r="AU520" s="245" t="s">
        <v>81</v>
      </c>
      <c r="AV520" s="14" t="s">
        <v>81</v>
      </c>
      <c r="AW520" s="14" t="s">
        <v>4</v>
      </c>
      <c r="AX520" s="14" t="s">
        <v>79</v>
      </c>
      <c r="AY520" s="245" t="s">
        <v>129</v>
      </c>
    </row>
    <row r="521" spans="1:65" s="2" customFormat="1" ht="24.15" customHeight="1">
      <c r="A521" s="40"/>
      <c r="B521" s="41"/>
      <c r="C521" s="206" t="s">
        <v>549</v>
      </c>
      <c r="D521" s="206" t="s">
        <v>132</v>
      </c>
      <c r="E521" s="207" t="s">
        <v>550</v>
      </c>
      <c r="F521" s="208" t="s">
        <v>551</v>
      </c>
      <c r="G521" s="209" t="s">
        <v>135</v>
      </c>
      <c r="H521" s="210">
        <v>42.518</v>
      </c>
      <c r="I521" s="211"/>
      <c r="J521" s="212">
        <f>ROUND(I521*H521,2)</f>
        <v>0</v>
      </c>
      <c r="K521" s="208" t="s">
        <v>136</v>
      </c>
      <c r="L521" s="46"/>
      <c r="M521" s="213" t="s">
        <v>19</v>
      </c>
      <c r="N521" s="214" t="s">
        <v>42</v>
      </c>
      <c r="O521" s="86"/>
      <c r="P521" s="215">
        <f>O521*H521</f>
        <v>0</v>
      </c>
      <c r="Q521" s="215">
        <v>0.00605</v>
      </c>
      <c r="R521" s="215">
        <f>Q521*H521</f>
        <v>0.2572339</v>
      </c>
      <c r="S521" s="215">
        <v>0</v>
      </c>
      <c r="T521" s="216">
        <f>S521*H521</f>
        <v>0</v>
      </c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R521" s="217" t="s">
        <v>256</v>
      </c>
      <c r="AT521" s="217" t="s">
        <v>132</v>
      </c>
      <c r="AU521" s="217" t="s">
        <v>81</v>
      </c>
      <c r="AY521" s="19" t="s">
        <v>129</v>
      </c>
      <c r="BE521" s="218">
        <f>IF(N521="základní",J521,0)</f>
        <v>0</v>
      </c>
      <c r="BF521" s="218">
        <f>IF(N521="snížená",J521,0)</f>
        <v>0</v>
      </c>
      <c r="BG521" s="218">
        <f>IF(N521="zákl. přenesená",J521,0)</f>
        <v>0</v>
      </c>
      <c r="BH521" s="218">
        <f>IF(N521="sníž. přenesená",J521,0)</f>
        <v>0</v>
      </c>
      <c r="BI521" s="218">
        <f>IF(N521="nulová",J521,0)</f>
        <v>0</v>
      </c>
      <c r="BJ521" s="19" t="s">
        <v>79</v>
      </c>
      <c r="BK521" s="218">
        <f>ROUND(I521*H521,2)</f>
        <v>0</v>
      </c>
      <c r="BL521" s="19" t="s">
        <v>256</v>
      </c>
      <c r="BM521" s="217" t="s">
        <v>552</v>
      </c>
    </row>
    <row r="522" spans="1:47" s="2" customFormat="1" ht="12">
      <c r="A522" s="40"/>
      <c r="B522" s="41"/>
      <c r="C522" s="42"/>
      <c r="D522" s="219" t="s">
        <v>139</v>
      </c>
      <c r="E522" s="42"/>
      <c r="F522" s="220" t="s">
        <v>553</v>
      </c>
      <c r="G522" s="42"/>
      <c r="H522" s="42"/>
      <c r="I522" s="221"/>
      <c r="J522" s="42"/>
      <c r="K522" s="42"/>
      <c r="L522" s="46"/>
      <c r="M522" s="222"/>
      <c r="N522" s="223"/>
      <c r="O522" s="86"/>
      <c r="P522" s="86"/>
      <c r="Q522" s="86"/>
      <c r="R522" s="86"/>
      <c r="S522" s="86"/>
      <c r="T522" s="87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  <c r="AT522" s="19" t="s">
        <v>139</v>
      </c>
      <c r="AU522" s="19" t="s">
        <v>81</v>
      </c>
    </row>
    <row r="523" spans="1:51" s="13" customFormat="1" ht="12">
      <c r="A523" s="13"/>
      <c r="B523" s="224"/>
      <c r="C523" s="225"/>
      <c r="D523" s="226" t="s">
        <v>141</v>
      </c>
      <c r="E523" s="227" t="s">
        <v>19</v>
      </c>
      <c r="F523" s="228" t="s">
        <v>178</v>
      </c>
      <c r="G523" s="225"/>
      <c r="H523" s="227" t="s">
        <v>19</v>
      </c>
      <c r="I523" s="229"/>
      <c r="J523" s="225"/>
      <c r="K523" s="225"/>
      <c r="L523" s="230"/>
      <c r="M523" s="231"/>
      <c r="N523" s="232"/>
      <c r="O523" s="232"/>
      <c r="P523" s="232"/>
      <c r="Q523" s="232"/>
      <c r="R523" s="232"/>
      <c r="S523" s="232"/>
      <c r="T523" s="23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34" t="s">
        <v>141</v>
      </c>
      <c r="AU523" s="234" t="s">
        <v>81</v>
      </c>
      <c r="AV523" s="13" t="s">
        <v>79</v>
      </c>
      <c r="AW523" s="13" t="s">
        <v>33</v>
      </c>
      <c r="AX523" s="13" t="s">
        <v>71</v>
      </c>
      <c r="AY523" s="234" t="s">
        <v>129</v>
      </c>
    </row>
    <row r="524" spans="1:51" s="14" customFormat="1" ht="12">
      <c r="A524" s="14"/>
      <c r="B524" s="235"/>
      <c r="C524" s="236"/>
      <c r="D524" s="226" t="s">
        <v>141</v>
      </c>
      <c r="E524" s="237" t="s">
        <v>19</v>
      </c>
      <c r="F524" s="238" t="s">
        <v>554</v>
      </c>
      <c r="G524" s="236"/>
      <c r="H524" s="239">
        <v>20.34</v>
      </c>
      <c r="I524" s="240"/>
      <c r="J524" s="236"/>
      <c r="K524" s="236"/>
      <c r="L524" s="241"/>
      <c r="M524" s="242"/>
      <c r="N524" s="243"/>
      <c r="O524" s="243"/>
      <c r="P524" s="243"/>
      <c r="Q524" s="243"/>
      <c r="R524" s="243"/>
      <c r="S524" s="243"/>
      <c r="T524" s="24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45" t="s">
        <v>141</v>
      </c>
      <c r="AU524" s="245" t="s">
        <v>81</v>
      </c>
      <c r="AV524" s="14" t="s">
        <v>81</v>
      </c>
      <c r="AW524" s="14" t="s">
        <v>33</v>
      </c>
      <c r="AX524" s="14" t="s">
        <v>71</v>
      </c>
      <c r="AY524" s="245" t="s">
        <v>129</v>
      </c>
    </row>
    <row r="525" spans="1:51" s="14" customFormat="1" ht="12">
      <c r="A525" s="14"/>
      <c r="B525" s="235"/>
      <c r="C525" s="236"/>
      <c r="D525" s="226" t="s">
        <v>141</v>
      </c>
      <c r="E525" s="237" t="s">
        <v>19</v>
      </c>
      <c r="F525" s="238" t="s">
        <v>555</v>
      </c>
      <c r="G525" s="236"/>
      <c r="H525" s="239">
        <v>-1.35</v>
      </c>
      <c r="I525" s="240"/>
      <c r="J525" s="236"/>
      <c r="K525" s="236"/>
      <c r="L525" s="241"/>
      <c r="M525" s="242"/>
      <c r="N525" s="243"/>
      <c r="O525" s="243"/>
      <c r="P525" s="243"/>
      <c r="Q525" s="243"/>
      <c r="R525" s="243"/>
      <c r="S525" s="243"/>
      <c r="T525" s="24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45" t="s">
        <v>141</v>
      </c>
      <c r="AU525" s="245" t="s">
        <v>81</v>
      </c>
      <c r="AV525" s="14" t="s">
        <v>81</v>
      </c>
      <c r="AW525" s="14" t="s">
        <v>33</v>
      </c>
      <c r="AX525" s="14" t="s">
        <v>71</v>
      </c>
      <c r="AY525" s="245" t="s">
        <v>129</v>
      </c>
    </row>
    <row r="526" spans="1:51" s="14" customFormat="1" ht="12">
      <c r="A526" s="14"/>
      <c r="B526" s="235"/>
      <c r="C526" s="236"/>
      <c r="D526" s="226" t="s">
        <v>141</v>
      </c>
      <c r="E526" s="237" t="s">
        <v>19</v>
      </c>
      <c r="F526" s="238" t="s">
        <v>556</v>
      </c>
      <c r="G526" s="236"/>
      <c r="H526" s="239">
        <v>3.52</v>
      </c>
      <c r="I526" s="240"/>
      <c r="J526" s="236"/>
      <c r="K526" s="236"/>
      <c r="L526" s="241"/>
      <c r="M526" s="242"/>
      <c r="N526" s="243"/>
      <c r="O526" s="243"/>
      <c r="P526" s="243"/>
      <c r="Q526" s="243"/>
      <c r="R526" s="243"/>
      <c r="S526" s="243"/>
      <c r="T526" s="24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45" t="s">
        <v>141</v>
      </c>
      <c r="AU526" s="245" t="s">
        <v>81</v>
      </c>
      <c r="AV526" s="14" t="s">
        <v>81</v>
      </c>
      <c r="AW526" s="14" t="s">
        <v>33</v>
      </c>
      <c r="AX526" s="14" t="s">
        <v>71</v>
      </c>
      <c r="AY526" s="245" t="s">
        <v>129</v>
      </c>
    </row>
    <row r="527" spans="1:51" s="14" customFormat="1" ht="12">
      <c r="A527" s="14"/>
      <c r="B527" s="235"/>
      <c r="C527" s="236"/>
      <c r="D527" s="226" t="s">
        <v>141</v>
      </c>
      <c r="E527" s="237" t="s">
        <v>19</v>
      </c>
      <c r="F527" s="238" t="s">
        <v>557</v>
      </c>
      <c r="G527" s="236"/>
      <c r="H527" s="239">
        <v>4.18</v>
      </c>
      <c r="I527" s="240"/>
      <c r="J527" s="236"/>
      <c r="K527" s="236"/>
      <c r="L527" s="241"/>
      <c r="M527" s="242"/>
      <c r="N527" s="243"/>
      <c r="O527" s="243"/>
      <c r="P527" s="243"/>
      <c r="Q527" s="243"/>
      <c r="R527" s="243"/>
      <c r="S527" s="243"/>
      <c r="T527" s="24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45" t="s">
        <v>141</v>
      </c>
      <c r="AU527" s="245" t="s">
        <v>81</v>
      </c>
      <c r="AV527" s="14" t="s">
        <v>81</v>
      </c>
      <c r="AW527" s="14" t="s">
        <v>33</v>
      </c>
      <c r="AX527" s="14" t="s">
        <v>71</v>
      </c>
      <c r="AY527" s="245" t="s">
        <v>129</v>
      </c>
    </row>
    <row r="528" spans="1:51" s="14" customFormat="1" ht="12">
      <c r="A528" s="14"/>
      <c r="B528" s="235"/>
      <c r="C528" s="236"/>
      <c r="D528" s="226" t="s">
        <v>141</v>
      </c>
      <c r="E528" s="237" t="s">
        <v>19</v>
      </c>
      <c r="F528" s="238" t="s">
        <v>558</v>
      </c>
      <c r="G528" s="236"/>
      <c r="H528" s="239">
        <v>0.44</v>
      </c>
      <c r="I528" s="240"/>
      <c r="J528" s="236"/>
      <c r="K528" s="236"/>
      <c r="L528" s="241"/>
      <c r="M528" s="242"/>
      <c r="N528" s="243"/>
      <c r="O528" s="243"/>
      <c r="P528" s="243"/>
      <c r="Q528" s="243"/>
      <c r="R528" s="243"/>
      <c r="S528" s="243"/>
      <c r="T528" s="24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45" t="s">
        <v>141</v>
      </c>
      <c r="AU528" s="245" t="s">
        <v>81</v>
      </c>
      <c r="AV528" s="14" t="s">
        <v>81</v>
      </c>
      <c r="AW528" s="14" t="s">
        <v>33</v>
      </c>
      <c r="AX528" s="14" t="s">
        <v>71</v>
      </c>
      <c r="AY528" s="245" t="s">
        <v>129</v>
      </c>
    </row>
    <row r="529" spans="1:51" s="14" customFormat="1" ht="12">
      <c r="A529" s="14"/>
      <c r="B529" s="235"/>
      <c r="C529" s="236"/>
      <c r="D529" s="226" t="s">
        <v>141</v>
      </c>
      <c r="E529" s="237" t="s">
        <v>19</v>
      </c>
      <c r="F529" s="238" t="s">
        <v>158</v>
      </c>
      <c r="G529" s="236"/>
      <c r="H529" s="239">
        <v>1.98</v>
      </c>
      <c r="I529" s="240"/>
      <c r="J529" s="236"/>
      <c r="K529" s="236"/>
      <c r="L529" s="241"/>
      <c r="M529" s="242"/>
      <c r="N529" s="243"/>
      <c r="O529" s="243"/>
      <c r="P529" s="243"/>
      <c r="Q529" s="243"/>
      <c r="R529" s="243"/>
      <c r="S529" s="243"/>
      <c r="T529" s="24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45" t="s">
        <v>141</v>
      </c>
      <c r="AU529" s="245" t="s">
        <v>81</v>
      </c>
      <c r="AV529" s="14" t="s">
        <v>81</v>
      </c>
      <c r="AW529" s="14" t="s">
        <v>33</v>
      </c>
      <c r="AX529" s="14" t="s">
        <v>71</v>
      </c>
      <c r="AY529" s="245" t="s">
        <v>129</v>
      </c>
    </row>
    <row r="530" spans="1:51" s="14" customFormat="1" ht="12">
      <c r="A530" s="14"/>
      <c r="B530" s="235"/>
      <c r="C530" s="236"/>
      <c r="D530" s="226" t="s">
        <v>141</v>
      </c>
      <c r="E530" s="237" t="s">
        <v>19</v>
      </c>
      <c r="F530" s="238" t="s">
        <v>559</v>
      </c>
      <c r="G530" s="236"/>
      <c r="H530" s="239">
        <v>2.535</v>
      </c>
      <c r="I530" s="240"/>
      <c r="J530" s="236"/>
      <c r="K530" s="236"/>
      <c r="L530" s="241"/>
      <c r="M530" s="242"/>
      <c r="N530" s="243"/>
      <c r="O530" s="243"/>
      <c r="P530" s="243"/>
      <c r="Q530" s="243"/>
      <c r="R530" s="243"/>
      <c r="S530" s="243"/>
      <c r="T530" s="24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245" t="s">
        <v>141</v>
      </c>
      <c r="AU530" s="245" t="s">
        <v>81</v>
      </c>
      <c r="AV530" s="14" t="s">
        <v>81</v>
      </c>
      <c r="AW530" s="14" t="s">
        <v>33</v>
      </c>
      <c r="AX530" s="14" t="s">
        <v>71</v>
      </c>
      <c r="AY530" s="245" t="s">
        <v>129</v>
      </c>
    </row>
    <row r="531" spans="1:51" s="14" customFormat="1" ht="12">
      <c r="A531" s="14"/>
      <c r="B531" s="235"/>
      <c r="C531" s="236"/>
      <c r="D531" s="226" t="s">
        <v>141</v>
      </c>
      <c r="E531" s="237" t="s">
        <v>19</v>
      </c>
      <c r="F531" s="238" t="s">
        <v>560</v>
      </c>
      <c r="G531" s="236"/>
      <c r="H531" s="239">
        <v>0.273</v>
      </c>
      <c r="I531" s="240"/>
      <c r="J531" s="236"/>
      <c r="K531" s="236"/>
      <c r="L531" s="241"/>
      <c r="M531" s="242"/>
      <c r="N531" s="243"/>
      <c r="O531" s="243"/>
      <c r="P531" s="243"/>
      <c r="Q531" s="243"/>
      <c r="R531" s="243"/>
      <c r="S531" s="243"/>
      <c r="T531" s="24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45" t="s">
        <v>141</v>
      </c>
      <c r="AU531" s="245" t="s">
        <v>81</v>
      </c>
      <c r="AV531" s="14" t="s">
        <v>81</v>
      </c>
      <c r="AW531" s="14" t="s">
        <v>33</v>
      </c>
      <c r="AX531" s="14" t="s">
        <v>71</v>
      </c>
      <c r="AY531" s="245" t="s">
        <v>129</v>
      </c>
    </row>
    <row r="532" spans="1:51" s="14" customFormat="1" ht="12">
      <c r="A532" s="14"/>
      <c r="B532" s="235"/>
      <c r="C532" s="236"/>
      <c r="D532" s="226" t="s">
        <v>141</v>
      </c>
      <c r="E532" s="237" t="s">
        <v>19</v>
      </c>
      <c r="F532" s="238" t="s">
        <v>544</v>
      </c>
      <c r="G532" s="236"/>
      <c r="H532" s="239">
        <v>5.6</v>
      </c>
      <c r="I532" s="240"/>
      <c r="J532" s="236"/>
      <c r="K532" s="236"/>
      <c r="L532" s="241"/>
      <c r="M532" s="242"/>
      <c r="N532" s="243"/>
      <c r="O532" s="243"/>
      <c r="P532" s="243"/>
      <c r="Q532" s="243"/>
      <c r="R532" s="243"/>
      <c r="S532" s="243"/>
      <c r="T532" s="24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45" t="s">
        <v>141</v>
      </c>
      <c r="AU532" s="245" t="s">
        <v>81</v>
      </c>
      <c r="AV532" s="14" t="s">
        <v>81</v>
      </c>
      <c r="AW532" s="14" t="s">
        <v>33</v>
      </c>
      <c r="AX532" s="14" t="s">
        <v>71</v>
      </c>
      <c r="AY532" s="245" t="s">
        <v>129</v>
      </c>
    </row>
    <row r="533" spans="1:51" s="14" customFormat="1" ht="12">
      <c r="A533" s="14"/>
      <c r="B533" s="235"/>
      <c r="C533" s="236"/>
      <c r="D533" s="226" t="s">
        <v>141</v>
      </c>
      <c r="E533" s="237" t="s">
        <v>19</v>
      </c>
      <c r="F533" s="238" t="s">
        <v>194</v>
      </c>
      <c r="G533" s="236"/>
      <c r="H533" s="239">
        <v>0.3</v>
      </c>
      <c r="I533" s="240"/>
      <c r="J533" s="236"/>
      <c r="K533" s="236"/>
      <c r="L533" s="241"/>
      <c r="M533" s="242"/>
      <c r="N533" s="243"/>
      <c r="O533" s="243"/>
      <c r="P533" s="243"/>
      <c r="Q533" s="243"/>
      <c r="R533" s="243"/>
      <c r="S533" s="243"/>
      <c r="T533" s="24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45" t="s">
        <v>141</v>
      </c>
      <c r="AU533" s="245" t="s">
        <v>81</v>
      </c>
      <c r="AV533" s="14" t="s">
        <v>81</v>
      </c>
      <c r="AW533" s="14" t="s">
        <v>33</v>
      </c>
      <c r="AX533" s="14" t="s">
        <v>71</v>
      </c>
      <c r="AY533" s="245" t="s">
        <v>129</v>
      </c>
    </row>
    <row r="534" spans="1:51" s="14" customFormat="1" ht="12">
      <c r="A534" s="14"/>
      <c r="B534" s="235"/>
      <c r="C534" s="236"/>
      <c r="D534" s="226" t="s">
        <v>141</v>
      </c>
      <c r="E534" s="237" t="s">
        <v>19</v>
      </c>
      <c r="F534" s="238" t="s">
        <v>561</v>
      </c>
      <c r="G534" s="236"/>
      <c r="H534" s="239">
        <v>0.23</v>
      </c>
      <c r="I534" s="240"/>
      <c r="J534" s="236"/>
      <c r="K534" s="236"/>
      <c r="L534" s="241"/>
      <c r="M534" s="242"/>
      <c r="N534" s="243"/>
      <c r="O534" s="243"/>
      <c r="P534" s="243"/>
      <c r="Q534" s="243"/>
      <c r="R534" s="243"/>
      <c r="S534" s="243"/>
      <c r="T534" s="24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45" t="s">
        <v>141</v>
      </c>
      <c r="AU534" s="245" t="s">
        <v>81</v>
      </c>
      <c r="AV534" s="14" t="s">
        <v>81</v>
      </c>
      <c r="AW534" s="14" t="s">
        <v>33</v>
      </c>
      <c r="AX534" s="14" t="s">
        <v>71</v>
      </c>
      <c r="AY534" s="245" t="s">
        <v>129</v>
      </c>
    </row>
    <row r="535" spans="1:51" s="14" customFormat="1" ht="12">
      <c r="A535" s="14"/>
      <c r="B535" s="235"/>
      <c r="C535" s="236"/>
      <c r="D535" s="226" t="s">
        <v>141</v>
      </c>
      <c r="E535" s="237" t="s">
        <v>19</v>
      </c>
      <c r="F535" s="238" t="s">
        <v>562</v>
      </c>
      <c r="G535" s="236"/>
      <c r="H535" s="239">
        <v>4.47</v>
      </c>
      <c r="I535" s="240"/>
      <c r="J535" s="236"/>
      <c r="K535" s="236"/>
      <c r="L535" s="241"/>
      <c r="M535" s="242"/>
      <c r="N535" s="243"/>
      <c r="O535" s="243"/>
      <c r="P535" s="243"/>
      <c r="Q535" s="243"/>
      <c r="R535" s="243"/>
      <c r="S535" s="243"/>
      <c r="T535" s="24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45" t="s">
        <v>141</v>
      </c>
      <c r="AU535" s="245" t="s">
        <v>81</v>
      </c>
      <c r="AV535" s="14" t="s">
        <v>81</v>
      </c>
      <c r="AW535" s="14" t="s">
        <v>33</v>
      </c>
      <c r="AX535" s="14" t="s">
        <v>71</v>
      </c>
      <c r="AY535" s="245" t="s">
        <v>129</v>
      </c>
    </row>
    <row r="536" spans="1:51" s="15" customFormat="1" ht="12">
      <c r="A536" s="15"/>
      <c r="B536" s="246"/>
      <c r="C536" s="247"/>
      <c r="D536" s="226" t="s">
        <v>141</v>
      </c>
      <c r="E536" s="248" t="s">
        <v>19</v>
      </c>
      <c r="F536" s="249" t="s">
        <v>144</v>
      </c>
      <c r="G536" s="247"/>
      <c r="H536" s="250">
        <v>42.517999999999994</v>
      </c>
      <c r="I536" s="251"/>
      <c r="J536" s="247"/>
      <c r="K536" s="247"/>
      <c r="L536" s="252"/>
      <c r="M536" s="253"/>
      <c r="N536" s="254"/>
      <c r="O536" s="254"/>
      <c r="P536" s="254"/>
      <c r="Q536" s="254"/>
      <c r="R536" s="254"/>
      <c r="S536" s="254"/>
      <c r="T536" s="25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T536" s="256" t="s">
        <v>141</v>
      </c>
      <c r="AU536" s="256" t="s">
        <v>81</v>
      </c>
      <c r="AV536" s="15" t="s">
        <v>137</v>
      </c>
      <c r="AW536" s="15" t="s">
        <v>33</v>
      </c>
      <c r="AX536" s="15" t="s">
        <v>79</v>
      </c>
      <c r="AY536" s="256" t="s">
        <v>129</v>
      </c>
    </row>
    <row r="537" spans="1:65" s="2" customFormat="1" ht="16.5" customHeight="1">
      <c r="A537" s="40"/>
      <c r="B537" s="41"/>
      <c r="C537" s="257" t="s">
        <v>563</v>
      </c>
      <c r="D537" s="257" t="s">
        <v>319</v>
      </c>
      <c r="E537" s="258" t="s">
        <v>564</v>
      </c>
      <c r="F537" s="259" t="s">
        <v>565</v>
      </c>
      <c r="G537" s="260" t="s">
        <v>135</v>
      </c>
      <c r="H537" s="261">
        <v>46.77</v>
      </c>
      <c r="I537" s="262"/>
      <c r="J537" s="263">
        <f>ROUND(I537*H537,2)</f>
        <v>0</v>
      </c>
      <c r="K537" s="259" t="s">
        <v>136</v>
      </c>
      <c r="L537" s="264"/>
      <c r="M537" s="265" t="s">
        <v>19</v>
      </c>
      <c r="N537" s="266" t="s">
        <v>42</v>
      </c>
      <c r="O537" s="86"/>
      <c r="P537" s="215">
        <f>O537*H537</f>
        <v>0</v>
      </c>
      <c r="Q537" s="215">
        <v>0.0129</v>
      </c>
      <c r="R537" s="215">
        <f>Q537*H537</f>
        <v>0.603333</v>
      </c>
      <c r="S537" s="215">
        <v>0</v>
      </c>
      <c r="T537" s="216">
        <f>S537*H537</f>
        <v>0</v>
      </c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R537" s="217" t="s">
        <v>322</v>
      </c>
      <c r="AT537" s="217" t="s">
        <v>319</v>
      </c>
      <c r="AU537" s="217" t="s">
        <v>81</v>
      </c>
      <c r="AY537" s="19" t="s">
        <v>129</v>
      </c>
      <c r="BE537" s="218">
        <f>IF(N537="základní",J537,0)</f>
        <v>0</v>
      </c>
      <c r="BF537" s="218">
        <f>IF(N537="snížená",J537,0)</f>
        <v>0</v>
      </c>
      <c r="BG537" s="218">
        <f>IF(N537="zákl. přenesená",J537,0)</f>
        <v>0</v>
      </c>
      <c r="BH537" s="218">
        <f>IF(N537="sníž. přenesená",J537,0)</f>
        <v>0</v>
      </c>
      <c r="BI537" s="218">
        <f>IF(N537="nulová",J537,0)</f>
        <v>0</v>
      </c>
      <c r="BJ537" s="19" t="s">
        <v>79</v>
      </c>
      <c r="BK537" s="218">
        <f>ROUND(I537*H537,2)</f>
        <v>0</v>
      </c>
      <c r="BL537" s="19" t="s">
        <v>256</v>
      </c>
      <c r="BM537" s="217" t="s">
        <v>566</v>
      </c>
    </row>
    <row r="538" spans="1:51" s="13" customFormat="1" ht="12">
      <c r="A538" s="13"/>
      <c r="B538" s="224"/>
      <c r="C538" s="225"/>
      <c r="D538" s="226" t="s">
        <v>141</v>
      </c>
      <c r="E538" s="227" t="s">
        <v>19</v>
      </c>
      <c r="F538" s="228" t="s">
        <v>178</v>
      </c>
      <c r="G538" s="225"/>
      <c r="H538" s="227" t="s">
        <v>19</v>
      </c>
      <c r="I538" s="229"/>
      <c r="J538" s="225"/>
      <c r="K538" s="225"/>
      <c r="L538" s="230"/>
      <c r="M538" s="231"/>
      <c r="N538" s="232"/>
      <c r="O538" s="232"/>
      <c r="P538" s="232"/>
      <c r="Q538" s="232"/>
      <c r="R538" s="232"/>
      <c r="S538" s="232"/>
      <c r="T538" s="23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34" t="s">
        <v>141</v>
      </c>
      <c r="AU538" s="234" t="s">
        <v>81</v>
      </c>
      <c r="AV538" s="13" t="s">
        <v>79</v>
      </c>
      <c r="AW538" s="13" t="s">
        <v>33</v>
      </c>
      <c r="AX538" s="13" t="s">
        <v>71</v>
      </c>
      <c r="AY538" s="234" t="s">
        <v>129</v>
      </c>
    </row>
    <row r="539" spans="1:51" s="14" customFormat="1" ht="12">
      <c r="A539" s="14"/>
      <c r="B539" s="235"/>
      <c r="C539" s="236"/>
      <c r="D539" s="226" t="s">
        <v>141</v>
      </c>
      <c r="E539" s="237" t="s">
        <v>19</v>
      </c>
      <c r="F539" s="238" t="s">
        <v>554</v>
      </c>
      <c r="G539" s="236"/>
      <c r="H539" s="239">
        <v>20.34</v>
      </c>
      <c r="I539" s="240"/>
      <c r="J539" s="236"/>
      <c r="K539" s="236"/>
      <c r="L539" s="241"/>
      <c r="M539" s="242"/>
      <c r="N539" s="243"/>
      <c r="O539" s="243"/>
      <c r="P539" s="243"/>
      <c r="Q539" s="243"/>
      <c r="R539" s="243"/>
      <c r="S539" s="243"/>
      <c r="T539" s="24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45" t="s">
        <v>141</v>
      </c>
      <c r="AU539" s="245" t="s">
        <v>81</v>
      </c>
      <c r="AV539" s="14" t="s">
        <v>81</v>
      </c>
      <c r="AW539" s="14" t="s">
        <v>33</v>
      </c>
      <c r="AX539" s="14" t="s">
        <v>71</v>
      </c>
      <c r="AY539" s="245" t="s">
        <v>129</v>
      </c>
    </row>
    <row r="540" spans="1:51" s="14" customFormat="1" ht="12">
      <c r="A540" s="14"/>
      <c r="B540" s="235"/>
      <c r="C540" s="236"/>
      <c r="D540" s="226" t="s">
        <v>141</v>
      </c>
      <c r="E540" s="237" t="s">
        <v>19</v>
      </c>
      <c r="F540" s="238" t="s">
        <v>555</v>
      </c>
      <c r="G540" s="236"/>
      <c r="H540" s="239">
        <v>-1.35</v>
      </c>
      <c r="I540" s="240"/>
      <c r="J540" s="236"/>
      <c r="K540" s="236"/>
      <c r="L540" s="241"/>
      <c r="M540" s="242"/>
      <c r="N540" s="243"/>
      <c r="O540" s="243"/>
      <c r="P540" s="243"/>
      <c r="Q540" s="243"/>
      <c r="R540" s="243"/>
      <c r="S540" s="243"/>
      <c r="T540" s="24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T540" s="245" t="s">
        <v>141</v>
      </c>
      <c r="AU540" s="245" t="s">
        <v>81</v>
      </c>
      <c r="AV540" s="14" t="s">
        <v>81</v>
      </c>
      <c r="AW540" s="14" t="s">
        <v>33</v>
      </c>
      <c r="AX540" s="14" t="s">
        <v>71</v>
      </c>
      <c r="AY540" s="245" t="s">
        <v>129</v>
      </c>
    </row>
    <row r="541" spans="1:51" s="14" customFormat="1" ht="12">
      <c r="A541" s="14"/>
      <c r="B541" s="235"/>
      <c r="C541" s="236"/>
      <c r="D541" s="226" t="s">
        <v>141</v>
      </c>
      <c r="E541" s="237" t="s">
        <v>19</v>
      </c>
      <c r="F541" s="238" t="s">
        <v>556</v>
      </c>
      <c r="G541" s="236"/>
      <c r="H541" s="239">
        <v>3.52</v>
      </c>
      <c r="I541" s="240"/>
      <c r="J541" s="236"/>
      <c r="K541" s="236"/>
      <c r="L541" s="241"/>
      <c r="M541" s="242"/>
      <c r="N541" s="243"/>
      <c r="O541" s="243"/>
      <c r="P541" s="243"/>
      <c r="Q541" s="243"/>
      <c r="R541" s="243"/>
      <c r="S541" s="243"/>
      <c r="T541" s="24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45" t="s">
        <v>141</v>
      </c>
      <c r="AU541" s="245" t="s">
        <v>81</v>
      </c>
      <c r="AV541" s="14" t="s">
        <v>81</v>
      </c>
      <c r="AW541" s="14" t="s">
        <v>33</v>
      </c>
      <c r="AX541" s="14" t="s">
        <v>71</v>
      </c>
      <c r="AY541" s="245" t="s">
        <v>129</v>
      </c>
    </row>
    <row r="542" spans="1:51" s="14" customFormat="1" ht="12">
      <c r="A542" s="14"/>
      <c r="B542" s="235"/>
      <c r="C542" s="236"/>
      <c r="D542" s="226" t="s">
        <v>141</v>
      </c>
      <c r="E542" s="237" t="s">
        <v>19</v>
      </c>
      <c r="F542" s="238" t="s">
        <v>557</v>
      </c>
      <c r="G542" s="236"/>
      <c r="H542" s="239">
        <v>4.18</v>
      </c>
      <c r="I542" s="240"/>
      <c r="J542" s="236"/>
      <c r="K542" s="236"/>
      <c r="L542" s="241"/>
      <c r="M542" s="242"/>
      <c r="N542" s="243"/>
      <c r="O542" s="243"/>
      <c r="P542" s="243"/>
      <c r="Q542" s="243"/>
      <c r="R542" s="243"/>
      <c r="S542" s="243"/>
      <c r="T542" s="24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45" t="s">
        <v>141</v>
      </c>
      <c r="AU542" s="245" t="s">
        <v>81</v>
      </c>
      <c r="AV542" s="14" t="s">
        <v>81</v>
      </c>
      <c r="AW542" s="14" t="s">
        <v>33</v>
      </c>
      <c r="AX542" s="14" t="s">
        <v>71</v>
      </c>
      <c r="AY542" s="245" t="s">
        <v>129</v>
      </c>
    </row>
    <row r="543" spans="1:51" s="14" customFormat="1" ht="12">
      <c r="A543" s="14"/>
      <c r="B543" s="235"/>
      <c r="C543" s="236"/>
      <c r="D543" s="226" t="s">
        <v>141</v>
      </c>
      <c r="E543" s="237" t="s">
        <v>19</v>
      </c>
      <c r="F543" s="238" t="s">
        <v>558</v>
      </c>
      <c r="G543" s="236"/>
      <c r="H543" s="239">
        <v>0.44</v>
      </c>
      <c r="I543" s="240"/>
      <c r="J543" s="236"/>
      <c r="K543" s="236"/>
      <c r="L543" s="241"/>
      <c r="M543" s="242"/>
      <c r="N543" s="243"/>
      <c r="O543" s="243"/>
      <c r="P543" s="243"/>
      <c r="Q543" s="243"/>
      <c r="R543" s="243"/>
      <c r="S543" s="243"/>
      <c r="T543" s="24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45" t="s">
        <v>141</v>
      </c>
      <c r="AU543" s="245" t="s">
        <v>81</v>
      </c>
      <c r="AV543" s="14" t="s">
        <v>81</v>
      </c>
      <c r="AW543" s="14" t="s">
        <v>33</v>
      </c>
      <c r="AX543" s="14" t="s">
        <v>71</v>
      </c>
      <c r="AY543" s="245" t="s">
        <v>129</v>
      </c>
    </row>
    <row r="544" spans="1:51" s="14" customFormat="1" ht="12">
      <c r="A544" s="14"/>
      <c r="B544" s="235"/>
      <c r="C544" s="236"/>
      <c r="D544" s="226" t="s">
        <v>141</v>
      </c>
      <c r="E544" s="237" t="s">
        <v>19</v>
      </c>
      <c r="F544" s="238" t="s">
        <v>158</v>
      </c>
      <c r="G544" s="236"/>
      <c r="H544" s="239">
        <v>1.98</v>
      </c>
      <c r="I544" s="240"/>
      <c r="J544" s="236"/>
      <c r="K544" s="236"/>
      <c r="L544" s="241"/>
      <c r="M544" s="242"/>
      <c r="N544" s="243"/>
      <c r="O544" s="243"/>
      <c r="P544" s="243"/>
      <c r="Q544" s="243"/>
      <c r="R544" s="243"/>
      <c r="S544" s="243"/>
      <c r="T544" s="24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45" t="s">
        <v>141</v>
      </c>
      <c r="AU544" s="245" t="s">
        <v>81</v>
      </c>
      <c r="AV544" s="14" t="s">
        <v>81</v>
      </c>
      <c r="AW544" s="14" t="s">
        <v>33</v>
      </c>
      <c r="AX544" s="14" t="s">
        <v>71</v>
      </c>
      <c r="AY544" s="245" t="s">
        <v>129</v>
      </c>
    </row>
    <row r="545" spans="1:51" s="14" customFormat="1" ht="12">
      <c r="A545" s="14"/>
      <c r="B545" s="235"/>
      <c r="C545" s="236"/>
      <c r="D545" s="226" t="s">
        <v>141</v>
      </c>
      <c r="E545" s="237" t="s">
        <v>19</v>
      </c>
      <c r="F545" s="238" t="s">
        <v>559</v>
      </c>
      <c r="G545" s="236"/>
      <c r="H545" s="239">
        <v>2.535</v>
      </c>
      <c r="I545" s="240"/>
      <c r="J545" s="236"/>
      <c r="K545" s="236"/>
      <c r="L545" s="241"/>
      <c r="M545" s="242"/>
      <c r="N545" s="243"/>
      <c r="O545" s="243"/>
      <c r="P545" s="243"/>
      <c r="Q545" s="243"/>
      <c r="R545" s="243"/>
      <c r="S545" s="243"/>
      <c r="T545" s="24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45" t="s">
        <v>141</v>
      </c>
      <c r="AU545" s="245" t="s">
        <v>81</v>
      </c>
      <c r="AV545" s="14" t="s">
        <v>81</v>
      </c>
      <c r="AW545" s="14" t="s">
        <v>33</v>
      </c>
      <c r="AX545" s="14" t="s">
        <v>71</v>
      </c>
      <c r="AY545" s="245" t="s">
        <v>129</v>
      </c>
    </row>
    <row r="546" spans="1:51" s="14" customFormat="1" ht="12">
      <c r="A546" s="14"/>
      <c r="B546" s="235"/>
      <c r="C546" s="236"/>
      <c r="D546" s="226" t="s">
        <v>141</v>
      </c>
      <c r="E546" s="237" t="s">
        <v>19</v>
      </c>
      <c r="F546" s="238" t="s">
        <v>560</v>
      </c>
      <c r="G546" s="236"/>
      <c r="H546" s="239">
        <v>0.273</v>
      </c>
      <c r="I546" s="240"/>
      <c r="J546" s="236"/>
      <c r="K546" s="236"/>
      <c r="L546" s="241"/>
      <c r="M546" s="242"/>
      <c r="N546" s="243"/>
      <c r="O546" s="243"/>
      <c r="P546" s="243"/>
      <c r="Q546" s="243"/>
      <c r="R546" s="243"/>
      <c r="S546" s="243"/>
      <c r="T546" s="24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T546" s="245" t="s">
        <v>141</v>
      </c>
      <c r="AU546" s="245" t="s">
        <v>81</v>
      </c>
      <c r="AV546" s="14" t="s">
        <v>81</v>
      </c>
      <c r="AW546" s="14" t="s">
        <v>33</v>
      </c>
      <c r="AX546" s="14" t="s">
        <v>71</v>
      </c>
      <c r="AY546" s="245" t="s">
        <v>129</v>
      </c>
    </row>
    <row r="547" spans="1:51" s="14" customFormat="1" ht="12">
      <c r="A547" s="14"/>
      <c r="B547" s="235"/>
      <c r="C547" s="236"/>
      <c r="D547" s="226" t="s">
        <v>141</v>
      </c>
      <c r="E547" s="237" t="s">
        <v>19</v>
      </c>
      <c r="F547" s="238" t="s">
        <v>544</v>
      </c>
      <c r="G547" s="236"/>
      <c r="H547" s="239">
        <v>5.6</v>
      </c>
      <c r="I547" s="240"/>
      <c r="J547" s="236"/>
      <c r="K547" s="236"/>
      <c r="L547" s="241"/>
      <c r="M547" s="242"/>
      <c r="N547" s="243"/>
      <c r="O547" s="243"/>
      <c r="P547" s="243"/>
      <c r="Q547" s="243"/>
      <c r="R547" s="243"/>
      <c r="S547" s="243"/>
      <c r="T547" s="24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45" t="s">
        <v>141</v>
      </c>
      <c r="AU547" s="245" t="s">
        <v>81</v>
      </c>
      <c r="AV547" s="14" t="s">
        <v>81</v>
      </c>
      <c r="AW547" s="14" t="s">
        <v>33</v>
      </c>
      <c r="AX547" s="14" t="s">
        <v>71</v>
      </c>
      <c r="AY547" s="245" t="s">
        <v>129</v>
      </c>
    </row>
    <row r="548" spans="1:51" s="14" customFormat="1" ht="12">
      <c r="A548" s="14"/>
      <c r="B548" s="235"/>
      <c r="C548" s="236"/>
      <c r="D548" s="226" t="s">
        <v>141</v>
      </c>
      <c r="E548" s="237" t="s">
        <v>19</v>
      </c>
      <c r="F548" s="238" t="s">
        <v>194</v>
      </c>
      <c r="G548" s="236"/>
      <c r="H548" s="239">
        <v>0.3</v>
      </c>
      <c r="I548" s="240"/>
      <c r="J548" s="236"/>
      <c r="K548" s="236"/>
      <c r="L548" s="241"/>
      <c r="M548" s="242"/>
      <c r="N548" s="243"/>
      <c r="O548" s="243"/>
      <c r="P548" s="243"/>
      <c r="Q548" s="243"/>
      <c r="R548" s="243"/>
      <c r="S548" s="243"/>
      <c r="T548" s="24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45" t="s">
        <v>141</v>
      </c>
      <c r="AU548" s="245" t="s">
        <v>81</v>
      </c>
      <c r="AV548" s="14" t="s">
        <v>81</v>
      </c>
      <c r="AW548" s="14" t="s">
        <v>33</v>
      </c>
      <c r="AX548" s="14" t="s">
        <v>71</v>
      </c>
      <c r="AY548" s="245" t="s">
        <v>129</v>
      </c>
    </row>
    <row r="549" spans="1:51" s="14" customFormat="1" ht="12">
      <c r="A549" s="14"/>
      <c r="B549" s="235"/>
      <c r="C549" s="236"/>
      <c r="D549" s="226" t="s">
        <v>141</v>
      </c>
      <c r="E549" s="237" t="s">
        <v>19</v>
      </c>
      <c r="F549" s="238" t="s">
        <v>561</v>
      </c>
      <c r="G549" s="236"/>
      <c r="H549" s="239">
        <v>0.23</v>
      </c>
      <c r="I549" s="240"/>
      <c r="J549" s="236"/>
      <c r="K549" s="236"/>
      <c r="L549" s="241"/>
      <c r="M549" s="242"/>
      <c r="N549" s="243"/>
      <c r="O549" s="243"/>
      <c r="P549" s="243"/>
      <c r="Q549" s="243"/>
      <c r="R549" s="243"/>
      <c r="S549" s="243"/>
      <c r="T549" s="24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45" t="s">
        <v>141</v>
      </c>
      <c r="AU549" s="245" t="s">
        <v>81</v>
      </c>
      <c r="AV549" s="14" t="s">
        <v>81</v>
      </c>
      <c r="AW549" s="14" t="s">
        <v>33</v>
      </c>
      <c r="AX549" s="14" t="s">
        <v>71</v>
      </c>
      <c r="AY549" s="245" t="s">
        <v>129</v>
      </c>
    </row>
    <row r="550" spans="1:51" s="14" customFormat="1" ht="12">
      <c r="A550" s="14"/>
      <c r="B550" s="235"/>
      <c r="C550" s="236"/>
      <c r="D550" s="226" t="s">
        <v>141</v>
      </c>
      <c r="E550" s="237" t="s">
        <v>19</v>
      </c>
      <c r="F550" s="238" t="s">
        <v>562</v>
      </c>
      <c r="G550" s="236"/>
      <c r="H550" s="239">
        <v>4.47</v>
      </c>
      <c r="I550" s="240"/>
      <c r="J550" s="236"/>
      <c r="K550" s="236"/>
      <c r="L550" s="241"/>
      <c r="M550" s="242"/>
      <c r="N550" s="243"/>
      <c r="O550" s="243"/>
      <c r="P550" s="243"/>
      <c r="Q550" s="243"/>
      <c r="R550" s="243"/>
      <c r="S550" s="243"/>
      <c r="T550" s="24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45" t="s">
        <v>141</v>
      </c>
      <c r="AU550" s="245" t="s">
        <v>81</v>
      </c>
      <c r="AV550" s="14" t="s">
        <v>81</v>
      </c>
      <c r="AW550" s="14" t="s">
        <v>33</v>
      </c>
      <c r="AX550" s="14" t="s">
        <v>71</v>
      </c>
      <c r="AY550" s="245" t="s">
        <v>129</v>
      </c>
    </row>
    <row r="551" spans="1:51" s="15" customFormat="1" ht="12">
      <c r="A551" s="15"/>
      <c r="B551" s="246"/>
      <c r="C551" s="247"/>
      <c r="D551" s="226" t="s">
        <v>141</v>
      </c>
      <c r="E551" s="248" t="s">
        <v>19</v>
      </c>
      <c r="F551" s="249" t="s">
        <v>144</v>
      </c>
      <c r="G551" s="247"/>
      <c r="H551" s="250">
        <v>42.517999999999994</v>
      </c>
      <c r="I551" s="251"/>
      <c r="J551" s="247"/>
      <c r="K551" s="247"/>
      <c r="L551" s="252"/>
      <c r="M551" s="253"/>
      <c r="N551" s="254"/>
      <c r="O551" s="254"/>
      <c r="P551" s="254"/>
      <c r="Q551" s="254"/>
      <c r="R551" s="254"/>
      <c r="S551" s="254"/>
      <c r="T551" s="25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T551" s="256" t="s">
        <v>141</v>
      </c>
      <c r="AU551" s="256" t="s">
        <v>81</v>
      </c>
      <c r="AV551" s="15" t="s">
        <v>137</v>
      </c>
      <c r="AW551" s="15" t="s">
        <v>33</v>
      </c>
      <c r="AX551" s="15" t="s">
        <v>79</v>
      </c>
      <c r="AY551" s="256" t="s">
        <v>129</v>
      </c>
    </row>
    <row r="552" spans="1:51" s="14" customFormat="1" ht="12">
      <c r="A552" s="14"/>
      <c r="B552" s="235"/>
      <c r="C552" s="236"/>
      <c r="D552" s="226" t="s">
        <v>141</v>
      </c>
      <c r="E552" s="236"/>
      <c r="F552" s="238" t="s">
        <v>567</v>
      </c>
      <c r="G552" s="236"/>
      <c r="H552" s="239">
        <v>46.77</v>
      </c>
      <c r="I552" s="240"/>
      <c r="J552" s="236"/>
      <c r="K552" s="236"/>
      <c r="L552" s="241"/>
      <c r="M552" s="242"/>
      <c r="N552" s="243"/>
      <c r="O552" s="243"/>
      <c r="P552" s="243"/>
      <c r="Q552" s="243"/>
      <c r="R552" s="243"/>
      <c r="S552" s="243"/>
      <c r="T552" s="24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T552" s="245" t="s">
        <v>141</v>
      </c>
      <c r="AU552" s="245" t="s">
        <v>81</v>
      </c>
      <c r="AV552" s="14" t="s">
        <v>81</v>
      </c>
      <c r="AW552" s="14" t="s">
        <v>4</v>
      </c>
      <c r="AX552" s="14" t="s">
        <v>79</v>
      </c>
      <c r="AY552" s="245" t="s">
        <v>129</v>
      </c>
    </row>
    <row r="553" spans="1:65" s="2" customFormat="1" ht="16.5" customHeight="1">
      <c r="A553" s="40"/>
      <c r="B553" s="41"/>
      <c r="C553" s="206" t="s">
        <v>568</v>
      </c>
      <c r="D553" s="206" t="s">
        <v>132</v>
      </c>
      <c r="E553" s="207" t="s">
        <v>569</v>
      </c>
      <c r="F553" s="208" t="s">
        <v>570</v>
      </c>
      <c r="G553" s="209" t="s">
        <v>135</v>
      </c>
      <c r="H553" s="210">
        <v>2.2</v>
      </c>
      <c r="I553" s="211"/>
      <c r="J553" s="212">
        <f>ROUND(I553*H553,2)</f>
        <v>0</v>
      </c>
      <c r="K553" s="208" t="s">
        <v>136</v>
      </c>
      <c r="L553" s="46"/>
      <c r="M553" s="213" t="s">
        <v>19</v>
      </c>
      <c r="N553" s="214" t="s">
        <v>42</v>
      </c>
      <c r="O553" s="86"/>
      <c r="P553" s="215">
        <f>O553*H553</f>
        <v>0</v>
      </c>
      <c r="Q553" s="215">
        <v>0.00052</v>
      </c>
      <c r="R553" s="215">
        <f>Q553*H553</f>
        <v>0.001144</v>
      </c>
      <c r="S553" s="215">
        <v>0</v>
      </c>
      <c r="T553" s="216">
        <f>S553*H553</f>
        <v>0</v>
      </c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R553" s="217" t="s">
        <v>256</v>
      </c>
      <c r="AT553" s="217" t="s">
        <v>132</v>
      </c>
      <c r="AU553" s="217" t="s">
        <v>81</v>
      </c>
      <c r="AY553" s="19" t="s">
        <v>129</v>
      </c>
      <c r="BE553" s="218">
        <f>IF(N553="základní",J553,0)</f>
        <v>0</v>
      </c>
      <c r="BF553" s="218">
        <f>IF(N553="snížená",J553,0)</f>
        <v>0</v>
      </c>
      <c r="BG553" s="218">
        <f>IF(N553="zákl. přenesená",J553,0)</f>
        <v>0</v>
      </c>
      <c r="BH553" s="218">
        <f>IF(N553="sníž. přenesená",J553,0)</f>
        <v>0</v>
      </c>
      <c r="BI553" s="218">
        <f>IF(N553="nulová",J553,0)</f>
        <v>0</v>
      </c>
      <c r="BJ553" s="19" t="s">
        <v>79</v>
      </c>
      <c r="BK553" s="218">
        <f>ROUND(I553*H553,2)</f>
        <v>0</v>
      </c>
      <c r="BL553" s="19" t="s">
        <v>256</v>
      </c>
      <c r="BM553" s="217" t="s">
        <v>571</v>
      </c>
    </row>
    <row r="554" spans="1:47" s="2" customFormat="1" ht="12">
      <c r="A554" s="40"/>
      <c r="B554" s="41"/>
      <c r="C554" s="42"/>
      <c r="D554" s="219" t="s">
        <v>139</v>
      </c>
      <c r="E554" s="42"/>
      <c r="F554" s="220" t="s">
        <v>572</v>
      </c>
      <c r="G554" s="42"/>
      <c r="H554" s="42"/>
      <c r="I554" s="221"/>
      <c r="J554" s="42"/>
      <c r="K554" s="42"/>
      <c r="L554" s="46"/>
      <c r="M554" s="222"/>
      <c r="N554" s="223"/>
      <c r="O554" s="86"/>
      <c r="P554" s="86"/>
      <c r="Q554" s="86"/>
      <c r="R554" s="86"/>
      <c r="S554" s="86"/>
      <c r="T554" s="87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T554" s="19" t="s">
        <v>139</v>
      </c>
      <c r="AU554" s="19" t="s">
        <v>81</v>
      </c>
    </row>
    <row r="555" spans="1:51" s="13" customFormat="1" ht="12">
      <c r="A555" s="13"/>
      <c r="B555" s="224"/>
      <c r="C555" s="225"/>
      <c r="D555" s="226" t="s">
        <v>141</v>
      </c>
      <c r="E555" s="227" t="s">
        <v>19</v>
      </c>
      <c r="F555" s="228" t="s">
        <v>573</v>
      </c>
      <c r="G555" s="225"/>
      <c r="H555" s="227" t="s">
        <v>19</v>
      </c>
      <c r="I555" s="229"/>
      <c r="J555" s="225"/>
      <c r="K555" s="225"/>
      <c r="L555" s="230"/>
      <c r="M555" s="231"/>
      <c r="N555" s="232"/>
      <c r="O555" s="232"/>
      <c r="P555" s="232"/>
      <c r="Q555" s="232"/>
      <c r="R555" s="232"/>
      <c r="S555" s="232"/>
      <c r="T555" s="23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34" t="s">
        <v>141</v>
      </c>
      <c r="AU555" s="234" t="s">
        <v>81</v>
      </c>
      <c r="AV555" s="13" t="s">
        <v>79</v>
      </c>
      <c r="AW555" s="13" t="s">
        <v>33</v>
      </c>
      <c r="AX555" s="13" t="s">
        <v>71</v>
      </c>
      <c r="AY555" s="234" t="s">
        <v>129</v>
      </c>
    </row>
    <row r="556" spans="1:51" s="14" customFormat="1" ht="12">
      <c r="A556" s="14"/>
      <c r="B556" s="235"/>
      <c r="C556" s="236"/>
      <c r="D556" s="226" t="s">
        <v>141</v>
      </c>
      <c r="E556" s="237" t="s">
        <v>19</v>
      </c>
      <c r="F556" s="238" t="s">
        <v>574</v>
      </c>
      <c r="G556" s="236"/>
      <c r="H556" s="239">
        <v>2.2</v>
      </c>
      <c r="I556" s="240"/>
      <c r="J556" s="236"/>
      <c r="K556" s="236"/>
      <c r="L556" s="241"/>
      <c r="M556" s="242"/>
      <c r="N556" s="243"/>
      <c r="O556" s="243"/>
      <c r="P556" s="243"/>
      <c r="Q556" s="243"/>
      <c r="R556" s="243"/>
      <c r="S556" s="243"/>
      <c r="T556" s="24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45" t="s">
        <v>141</v>
      </c>
      <c r="AU556" s="245" t="s">
        <v>81</v>
      </c>
      <c r="AV556" s="14" t="s">
        <v>81</v>
      </c>
      <c r="AW556" s="14" t="s">
        <v>33</v>
      </c>
      <c r="AX556" s="14" t="s">
        <v>71</v>
      </c>
      <c r="AY556" s="245" t="s">
        <v>129</v>
      </c>
    </row>
    <row r="557" spans="1:51" s="15" customFormat="1" ht="12">
      <c r="A557" s="15"/>
      <c r="B557" s="246"/>
      <c r="C557" s="247"/>
      <c r="D557" s="226" t="s">
        <v>141</v>
      </c>
      <c r="E557" s="248" t="s">
        <v>19</v>
      </c>
      <c r="F557" s="249" t="s">
        <v>144</v>
      </c>
      <c r="G557" s="247"/>
      <c r="H557" s="250">
        <v>2.2</v>
      </c>
      <c r="I557" s="251"/>
      <c r="J557" s="247"/>
      <c r="K557" s="247"/>
      <c r="L557" s="252"/>
      <c r="M557" s="253"/>
      <c r="N557" s="254"/>
      <c r="O557" s="254"/>
      <c r="P557" s="254"/>
      <c r="Q557" s="254"/>
      <c r="R557" s="254"/>
      <c r="S557" s="254"/>
      <c r="T557" s="25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T557" s="256" t="s">
        <v>141</v>
      </c>
      <c r="AU557" s="256" t="s">
        <v>81</v>
      </c>
      <c r="AV557" s="15" t="s">
        <v>137</v>
      </c>
      <c r="AW557" s="15" t="s">
        <v>33</v>
      </c>
      <c r="AX557" s="15" t="s">
        <v>79</v>
      </c>
      <c r="AY557" s="256" t="s">
        <v>129</v>
      </c>
    </row>
    <row r="558" spans="1:65" s="2" customFormat="1" ht="16.5" customHeight="1">
      <c r="A558" s="40"/>
      <c r="B558" s="41"/>
      <c r="C558" s="257" t="s">
        <v>575</v>
      </c>
      <c r="D558" s="257" t="s">
        <v>319</v>
      </c>
      <c r="E558" s="258" t="s">
        <v>576</v>
      </c>
      <c r="F558" s="259" t="s">
        <v>577</v>
      </c>
      <c r="G558" s="260" t="s">
        <v>135</v>
      </c>
      <c r="H558" s="261">
        <v>2.42</v>
      </c>
      <c r="I558" s="262"/>
      <c r="J558" s="263">
        <f>ROUND(I558*H558,2)</f>
        <v>0</v>
      </c>
      <c r="K558" s="259" t="s">
        <v>136</v>
      </c>
      <c r="L558" s="264"/>
      <c r="M558" s="265" t="s">
        <v>19</v>
      </c>
      <c r="N558" s="266" t="s">
        <v>42</v>
      </c>
      <c r="O558" s="86"/>
      <c r="P558" s="215">
        <f>O558*H558</f>
        <v>0</v>
      </c>
      <c r="Q558" s="215">
        <v>0.012</v>
      </c>
      <c r="R558" s="215">
        <f>Q558*H558</f>
        <v>0.02904</v>
      </c>
      <c r="S558" s="215">
        <v>0</v>
      </c>
      <c r="T558" s="216">
        <f>S558*H558</f>
        <v>0</v>
      </c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R558" s="217" t="s">
        <v>322</v>
      </c>
      <c r="AT558" s="217" t="s">
        <v>319</v>
      </c>
      <c r="AU558" s="217" t="s">
        <v>81</v>
      </c>
      <c r="AY558" s="19" t="s">
        <v>129</v>
      </c>
      <c r="BE558" s="218">
        <f>IF(N558="základní",J558,0)</f>
        <v>0</v>
      </c>
      <c r="BF558" s="218">
        <f>IF(N558="snížená",J558,0)</f>
        <v>0</v>
      </c>
      <c r="BG558" s="218">
        <f>IF(N558="zákl. přenesená",J558,0)</f>
        <v>0</v>
      </c>
      <c r="BH558" s="218">
        <f>IF(N558="sníž. přenesená",J558,0)</f>
        <v>0</v>
      </c>
      <c r="BI558" s="218">
        <f>IF(N558="nulová",J558,0)</f>
        <v>0</v>
      </c>
      <c r="BJ558" s="19" t="s">
        <v>79</v>
      </c>
      <c r="BK558" s="218">
        <f>ROUND(I558*H558,2)</f>
        <v>0</v>
      </c>
      <c r="BL558" s="19" t="s">
        <v>256</v>
      </c>
      <c r="BM558" s="217" t="s">
        <v>578</v>
      </c>
    </row>
    <row r="559" spans="1:51" s="13" customFormat="1" ht="12">
      <c r="A559" s="13"/>
      <c r="B559" s="224"/>
      <c r="C559" s="225"/>
      <c r="D559" s="226" t="s">
        <v>141</v>
      </c>
      <c r="E559" s="227" t="s">
        <v>19</v>
      </c>
      <c r="F559" s="228" t="s">
        <v>573</v>
      </c>
      <c r="G559" s="225"/>
      <c r="H559" s="227" t="s">
        <v>19</v>
      </c>
      <c r="I559" s="229"/>
      <c r="J559" s="225"/>
      <c r="K559" s="225"/>
      <c r="L559" s="230"/>
      <c r="M559" s="231"/>
      <c r="N559" s="232"/>
      <c r="O559" s="232"/>
      <c r="P559" s="232"/>
      <c r="Q559" s="232"/>
      <c r="R559" s="232"/>
      <c r="S559" s="232"/>
      <c r="T559" s="23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34" t="s">
        <v>141</v>
      </c>
      <c r="AU559" s="234" t="s">
        <v>81</v>
      </c>
      <c r="AV559" s="13" t="s">
        <v>79</v>
      </c>
      <c r="AW559" s="13" t="s">
        <v>33</v>
      </c>
      <c r="AX559" s="13" t="s">
        <v>71</v>
      </c>
      <c r="AY559" s="234" t="s">
        <v>129</v>
      </c>
    </row>
    <row r="560" spans="1:51" s="14" customFormat="1" ht="12">
      <c r="A560" s="14"/>
      <c r="B560" s="235"/>
      <c r="C560" s="236"/>
      <c r="D560" s="226" t="s">
        <v>141</v>
      </c>
      <c r="E560" s="237" t="s">
        <v>19</v>
      </c>
      <c r="F560" s="238" t="s">
        <v>574</v>
      </c>
      <c r="G560" s="236"/>
      <c r="H560" s="239">
        <v>2.2</v>
      </c>
      <c r="I560" s="240"/>
      <c r="J560" s="236"/>
      <c r="K560" s="236"/>
      <c r="L560" s="241"/>
      <c r="M560" s="242"/>
      <c r="N560" s="243"/>
      <c r="O560" s="243"/>
      <c r="P560" s="243"/>
      <c r="Q560" s="243"/>
      <c r="R560" s="243"/>
      <c r="S560" s="243"/>
      <c r="T560" s="24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T560" s="245" t="s">
        <v>141</v>
      </c>
      <c r="AU560" s="245" t="s">
        <v>81</v>
      </c>
      <c r="AV560" s="14" t="s">
        <v>81</v>
      </c>
      <c r="AW560" s="14" t="s">
        <v>33</v>
      </c>
      <c r="AX560" s="14" t="s">
        <v>71</v>
      </c>
      <c r="AY560" s="245" t="s">
        <v>129</v>
      </c>
    </row>
    <row r="561" spans="1:51" s="15" customFormat="1" ht="12">
      <c r="A561" s="15"/>
      <c r="B561" s="246"/>
      <c r="C561" s="247"/>
      <c r="D561" s="226" t="s">
        <v>141</v>
      </c>
      <c r="E561" s="248" t="s">
        <v>19</v>
      </c>
      <c r="F561" s="249" t="s">
        <v>144</v>
      </c>
      <c r="G561" s="247"/>
      <c r="H561" s="250">
        <v>2.2</v>
      </c>
      <c r="I561" s="251"/>
      <c r="J561" s="247"/>
      <c r="K561" s="247"/>
      <c r="L561" s="252"/>
      <c r="M561" s="253"/>
      <c r="N561" s="254"/>
      <c r="O561" s="254"/>
      <c r="P561" s="254"/>
      <c r="Q561" s="254"/>
      <c r="R561" s="254"/>
      <c r="S561" s="254"/>
      <c r="T561" s="25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T561" s="256" t="s">
        <v>141</v>
      </c>
      <c r="AU561" s="256" t="s">
        <v>81</v>
      </c>
      <c r="AV561" s="15" t="s">
        <v>137</v>
      </c>
      <c r="AW561" s="15" t="s">
        <v>33</v>
      </c>
      <c r="AX561" s="15" t="s">
        <v>79</v>
      </c>
      <c r="AY561" s="256" t="s">
        <v>129</v>
      </c>
    </row>
    <row r="562" spans="1:51" s="14" customFormat="1" ht="12">
      <c r="A562" s="14"/>
      <c r="B562" s="235"/>
      <c r="C562" s="236"/>
      <c r="D562" s="226" t="s">
        <v>141</v>
      </c>
      <c r="E562" s="236"/>
      <c r="F562" s="238" t="s">
        <v>579</v>
      </c>
      <c r="G562" s="236"/>
      <c r="H562" s="239">
        <v>2.42</v>
      </c>
      <c r="I562" s="240"/>
      <c r="J562" s="236"/>
      <c r="K562" s="236"/>
      <c r="L562" s="241"/>
      <c r="M562" s="242"/>
      <c r="N562" s="243"/>
      <c r="O562" s="243"/>
      <c r="P562" s="243"/>
      <c r="Q562" s="243"/>
      <c r="R562" s="243"/>
      <c r="S562" s="243"/>
      <c r="T562" s="24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T562" s="245" t="s">
        <v>141</v>
      </c>
      <c r="AU562" s="245" t="s">
        <v>81</v>
      </c>
      <c r="AV562" s="14" t="s">
        <v>81</v>
      </c>
      <c r="AW562" s="14" t="s">
        <v>4</v>
      </c>
      <c r="AX562" s="14" t="s">
        <v>79</v>
      </c>
      <c r="AY562" s="245" t="s">
        <v>129</v>
      </c>
    </row>
    <row r="563" spans="1:65" s="2" customFormat="1" ht="16.5" customHeight="1">
      <c r="A563" s="40"/>
      <c r="B563" s="41"/>
      <c r="C563" s="206" t="s">
        <v>580</v>
      </c>
      <c r="D563" s="206" t="s">
        <v>132</v>
      </c>
      <c r="E563" s="207" t="s">
        <v>581</v>
      </c>
      <c r="F563" s="208" t="s">
        <v>582</v>
      </c>
      <c r="G563" s="209" t="s">
        <v>388</v>
      </c>
      <c r="H563" s="210">
        <v>1</v>
      </c>
      <c r="I563" s="211"/>
      <c r="J563" s="212">
        <f>ROUND(I563*H563,2)</f>
        <v>0</v>
      </c>
      <c r="K563" s="208" t="s">
        <v>136</v>
      </c>
      <c r="L563" s="46"/>
      <c r="M563" s="213" t="s">
        <v>19</v>
      </c>
      <c r="N563" s="214" t="s">
        <v>42</v>
      </c>
      <c r="O563" s="86"/>
      <c r="P563" s="215">
        <f>O563*H563</f>
        <v>0</v>
      </c>
      <c r="Q563" s="215">
        <v>0.0002</v>
      </c>
      <c r="R563" s="215">
        <f>Q563*H563</f>
        <v>0.0002</v>
      </c>
      <c r="S563" s="215">
        <v>0</v>
      </c>
      <c r="T563" s="216">
        <f>S563*H563</f>
        <v>0</v>
      </c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R563" s="217" t="s">
        <v>256</v>
      </c>
      <c r="AT563" s="217" t="s">
        <v>132</v>
      </c>
      <c r="AU563" s="217" t="s">
        <v>81</v>
      </c>
      <c r="AY563" s="19" t="s">
        <v>129</v>
      </c>
      <c r="BE563" s="218">
        <f>IF(N563="základní",J563,0)</f>
        <v>0</v>
      </c>
      <c r="BF563" s="218">
        <f>IF(N563="snížená",J563,0)</f>
        <v>0</v>
      </c>
      <c r="BG563" s="218">
        <f>IF(N563="zákl. přenesená",J563,0)</f>
        <v>0</v>
      </c>
      <c r="BH563" s="218">
        <f>IF(N563="sníž. přenesená",J563,0)</f>
        <v>0</v>
      </c>
      <c r="BI563" s="218">
        <f>IF(N563="nulová",J563,0)</f>
        <v>0</v>
      </c>
      <c r="BJ563" s="19" t="s">
        <v>79</v>
      </c>
      <c r="BK563" s="218">
        <f>ROUND(I563*H563,2)</f>
        <v>0</v>
      </c>
      <c r="BL563" s="19" t="s">
        <v>256</v>
      </c>
      <c r="BM563" s="217" t="s">
        <v>583</v>
      </c>
    </row>
    <row r="564" spans="1:47" s="2" customFormat="1" ht="12">
      <c r="A564" s="40"/>
      <c r="B564" s="41"/>
      <c r="C564" s="42"/>
      <c r="D564" s="219" t="s">
        <v>139</v>
      </c>
      <c r="E564" s="42"/>
      <c r="F564" s="220" t="s">
        <v>584</v>
      </c>
      <c r="G564" s="42"/>
      <c r="H564" s="42"/>
      <c r="I564" s="221"/>
      <c r="J564" s="42"/>
      <c r="K564" s="42"/>
      <c r="L564" s="46"/>
      <c r="M564" s="222"/>
      <c r="N564" s="223"/>
      <c r="O564" s="86"/>
      <c r="P564" s="86"/>
      <c r="Q564" s="86"/>
      <c r="R564" s="86"/>
      <c r="S564" s="86"/>
      <c r="T564" s="87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T564" s="19" t="s">
        <v>139</v>
      </c>
      <c r="AU564" s="19" t="s">
        <v>81</v>
      </c>
    </row>
    <row r="565" spans="1:51" s="13" customFormat="1" ht="12">
      <c r="A565" s="13"/>
      <c r="B565" s="224"/>
      <c r="C565" s="225"/>
      <c r="D565" s="226" t="s">
        <v>141</v>
      </c>
      <c r="E565" s="227" t="s">
        <v>19</v>
      </c>
      <c r="F565" s="228" t="s">
        <v>163</v>
      </c>
      <c r="G565" s="225"/>
      <c r="H565" s="227" t="s">
        <v>19</v>
      </c>
      <c r="I565" s="229"/>
      <c r="J565" s="225"/>
      <c r="K565" s="225"/>
      <c r="L565" s="230"/>
      <c r="M565" s="231"/>
      <c r="N565" s="232"/>
      <c r="O565" s="232"/>
      <c r="P565" s="232"/>
      <c r="Q565" s="232"/>
      <c r="R565" s="232"/>
      <c r="S565" s="232"/>
      <c r="T565" s="23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34" t="s">
        <v>141</v>
      </c>
      <c r="AU565" s="234" t="s">
        <v>81</v>
      </c>
      <c r="AV565" s="13" t="s">
        <v>79</v>
      </c>
      <c r="AW565" s="13" t="s">
        <v>33</v>
      </c>
      <c r="AX565" s="13" t="s">
        <v>71</v>
      </c>
      <c r="AY565" s="234" t="s">
        <v>129</v>
      </c>
    </row>
    <row r="566" spans="1:51" s="14" customFormat="1" ht="12">
      <c r="A566" s="14"/>
      <c r="B566" s="235"/>
      <c r="C566" s="236"/>
      <c r="D566" s="226" t="s">
        <v>141</v>
      </c>
      <c r="E566" s="237" t="s">
        <v>19</v>
      </c>
      <c r="F566" s="238" t="s">
        <v>79</v>
      </c>
      <c r="G566" s="236"/>
      <c r="H566" s="239">
        <v>1</v>
      </c>
      <c r="I566" s="240"/>
      <c r="J566" s="236"/>
      <c r="K566" s="236"/>
      <c r="L566" s="241"/>
      <c r="M566" s="242"/>
      <c r="N566" s="243"/>
      <c r="O566" s="243"/>
      <c r="P566" s="243"/>
      <c r="Q566" s="243"/>
      <c r="R566" s="243"/>
      <c r="S566" s="243"/>
      <c r="T566" s="24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T566" s="245" t="s">
        <v>141</v>
      </c>
      <c r="AU566" s="245" t="s">
        <v>81</v>
      </c>
      <c r="AV566" s="14" t="s">
        <v>81</v>
      </c>
      <c r="AW566" s="14" t="s">
        <v>33</v>
      </c>
      <c r="AX566" s="14" t="s">
        <v>71</v>
      </c>
      <c r="AY566" s="245" t="s">
        <v>129</v>
      </c>
    </row>
    <row r="567" spans="1:51" s="15" customFormat="1" ht="12">
      <c r="A567" s="15"/>
      <c r="B567" s="246"/>
      <c r="C567" s="247"/>
      <c r="D567" s="226" t="s">
        <v>141</v>
      </c>
      <c r="E567" s="248" t="s">
        <v>19</v>
      </c>
      <c r="F567" s="249" t="s">
        <v>144</v>
      </c>
      <c r="G567" s="247"/>
      <c r="H567" s="250">
        <v>1</v>
      </c>
      <c r="I567" s="251"/>
      <c r="J567" s="247"/>
      <c r="K567" s="247"/>
      <c r="L567" s="252"/>
      <c r="M567" s="253"/>
      <c r="N567" s="254"/>
      <c r="O567" s="254"/>
      <c r="P567" s="254"/>
      <c r="Q567" s="254"/>
      <c r="R567" s="254"/>
      <c r="S567" s="254"/>
      <c r="T567" s="25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T567" s="256" t="s">
        <v>141</v>
      </c>
      <c r="AU567" s="256" t="s">
        <v>81</v>
      </c>
      <c r="AV567" s="15" t="s">
        <v>137</v>
      </c>
      <c r="AW567" s="15" t="s">
        <v>33</v>
      </c>
      <c r="AX567" s="15" t="s">
        <v>79</v>
      </c>
      <c r="AY567" s="256" t="s">
        <v>129</v>
      </c>
    </row>
    <row r="568" spans="1:65" s="2" customFormat="1" ht="16.5" customHeight="1">
      <c r="A568" s="40"/>
      <c r="B568" s="41"/>
      <c r="C568" s="257" t="s">
        <v>585</v>
      </c>
      <c r="D568" s="257" t="s">
        <v>319</v>
      </c>
      <c r="E568" s="258" t="s">
        <v>586</v>
      </c>
      <c r="F568" s="259" t="s">
        <v>587</v>
      </c>
      <c r="G568" s="260" t="s">
        <v>388</v>
      </c>
      <c r="H568" s="261">
        <v>1</v>
      </c>
      <c r="I568" s="262"/>
      <c r="J568" s="263">
        <f>ROUND(I568*H568,2)</f>
        <v>0</v>
      </c>
      <c r="K568" s="259" t="s">
        <v>136</v>
      </c>
      <c r="L568" s="264"/>
      <c r="M568" s="265" t="s">
        <v>19</v>
      </c>
      <c r="N568" s="266" t="s">
        <v>42</v>
      </c>
      <c r="O568" s="86"/>
      <c r="P568" s="215">
        <f>O568*H568</f>
        <v>0</v>
      </c>
      <c r="Q568" s="215">
        <v>0.00031</v>
      </c>
      <c r="R568" s="215">
        <f>Q568*H568</f>
        <v>0.00031</v>
      </c>
      <c r="S568" s="215">
        <v>0</v>
      </c>
      <c r="T568" s="216">
        <f>S568*H568</f>
        <v>0</v>
      </c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R568" s="217" t="s">
        <v>322</v>
      </c>
      <c r="AT568" s="217" t="s">
        <v>319</v>
      </c>
      <c r="AU568" s="217" t="s">
        <v>81</v>
      </c>
      <c r="AY568" s="19" t="s">
        <v>129</v>
      </c>
      <c r="BE568" s="218">
        <f>IF(N568="základní",J568,0)</f>
        <v>0</v>
      </c>
      <c r="BF568" s="218">
        <f>IF(N568="snížená",J568,0)</f>
        <v>0</v>
      </c>
      <c r="BG568" s="218">
        <f>IF(N568="zákl. přenesená",J568,0)</f>
        <v>0</v>
      </c>
      <c r="BH568" s="218">
        <f>IF(N568="sníž. přenesená",J568,0)</f>
        <v>0</v>
      </c>
      <c r="BI568" s="218">
        <f>IF(N568="nulová",J568,0)</f>
        <v>0</v>
      </c>
      <c r="BJ568" s="19" t="s">
        <v>79</v>
      </c>
      <c r="BK568" s="218">
        <f>ROUND(I568*H568,2)</f>
        <v>0</v>
      </c>
      <c r="BL568" s="19" t="s">
        <v>256</v>
      </c>
      <c r="BM568" s="217" t="s">
        <v>588</v>
      </c>
    </row>
    <row r="569" spans="1:51" s="13" customFormat="1" ht="12">
      <c r="A569" s="13"/>
      <c r="B569" s="224"/>
      <c r="C569" s="225"/>
      <c r="D569" s="226" t="s">
        <v>141</v>
      </c>
      <c r="E569" s="227" t="s">
        <v>19</v>
      </c>
      <c r="F569" s="228" t="s">
        <v>163</v>
      </c>
      <c r="G569" s="225"/>
      <c r="H569" s="227" t="s">
        <v>19</v>
      </c>
      <c r="I569" s="229"/>
      <c r="J569" s="225"/>
      <c r="K569" s="225"/>
      <c r="L569" s="230"/>
      <c r="M569" s="231"/>
      <c r="N569" s="232"/>
      <c r="O569" s="232"/>
      <c r="P569" s="232"/>
      <c r="Q569" s="232"/>
      <c r="R569" s="232"/>
      <c r="S569" s="232"/>
      <c r="T569" s="23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34" t="s">
        <v>141</v>
      </c>
      <c r="AU569" s="234" t="s">
        <v>81</v>
      </c>
      <c r="AV569" s="13" t="s">
        <v>79</v>
      </c>
      <c r="AW569" s="13" t="s">
        <v>33</v>
      </c>
      <c r="AX569" s="13" t="s">
        <v>71</v>
      </c>
      <c r="AY569" s="234" t="s">
        <v>129</v>
      </c>
    </row>
    <row r="570" spans="1:51" s="14" customFormat="1" ht="12">
      <c r="A570" s="14"/>
      <c r="B570" s="235"/>
      <c r="C570" s="236"/>
      <c r="D570" s="226" t="s">
        <v>141</v>
      </c>
      <c r="E570" s="237" t="s">
        <v>19</v>
      </c>
      <c r="F570" s="238" t="s">
        <v>79</v>
      </c>
      <c r="G570" s="236"/>
      <c r="H570" s="239">
        <v>1</v>
      </c>
      <c r="I570" s="240"/>
      <c r="J570" s="236"/>
      <c r="K570" s="236"/>
      <c r="L570" s="241"/>
      <c r="M570" s="242"/>
      <c r="N570" s="243"/>
      <c r="O570" s="243"/>
      <c r="P570" s="243"/>
      <c r="Q570" s="243"/>
      <c r="R570" s="243"/>
      <c r="S570" s="243"/>
      <c r="T570" s="24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45" t="s">
        <v>141</v>
      </c>
      <c r="AU570" s="245" t="s">
        <v>81</v>
      </c>
      <c r="AV570" s="14" t="s">
        <v>81</v>
      </c>
      <c r="AW570" s="14" t="s">
        <v>33</v>
      </c>
      <c r="AX570" s="14" t="s">
        <v>71</v>
      </c>
      <c r="AY570" s="245" t="s">
        <v>129</v>
      </c>
    </row>
    <row r="571" spans="1:51" s="15" customFormat="1" ht="12">
      <c r="A571" s="15"/>
      <c r="B571" s="246"/>
      <c r="C571" s="247"/>
      <c r="D571" s="226" t="s">
        <v>141</v>
      </c>
      <c r="E571" s="248" t="s">
        <v>19</v>
      </c>
      <c r="F571" s="249" t="s">
        <v>144</v>
      </c>
      <c r="G571" s="247"/>
      <c r="H571" s="250">
        <v>1</v>
      </c>
      <c r="I571" s="251"/>
      <c r="J571" s="247"/>
      <c r="K571" s="247"/>
      <c r="L571" s="252"/>
      <c r="M571" s="253"/>
      <c r="N571" s="254"/>
      <c r="O571" s="254"/>
      <c r="P571" s="254"/>
      <c r="Q571" s="254"/>
      <c r="R571" s="254"/>
      <c r="S571" s="254"/>
      <c r="T571" s="25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T571" s="256" t="s">
        <v>141</v>
      </c>
      <c r="AU571" s="256" t="s">
        <v>81</v>
      </c>
      <c r="AV571" s="15" t="s">
        <v>137</v>
      </c>
      <c r="AW571" s="15" t="s">
        <v>33</v>
      </c>
      <c r="AX571" s="15" t="s">
        <v>79</v>
      </c>
      <c r="AY571" s="256" t="s">
        <v>129</v>
      </c>
    </row>
    <row r="572" spans="1:65" s="2" customFormat="1" ht="16.5" customHeight="1">
      <c r="A572" s="40"/>
      <c r="B572" s="41"/>
      <c r="C572" s="206" t="s">
        <v>589</v>
      </c>
      <c r="D572" s="206" t="s">
        <v>132</v>
      </c>
      <c r="E572" s="207" t="s">
        <v>590</v>
      </c>
      <c r="F572" s="208" t="s">
        <v>591</v>
      </c>
      <c r="G572" s="209" t="s">
        <v>313</v>
      </c>
      <c r="H572" s="210">
        <v>20.46</v>
      </c>
      <c r="I572" s="211"/>
      <c r="J572" s="212">
        <f>ROUND(I572*H572,2)</f>
        <v>0</v>
      </c>
      <c r="K572" s="208" t="s">
        <v>136</v>
      </c>
      <c r="L572" s="46"/>
      <c r="M572" s="213" t="s">
        <v>19</v>
      </c>
      <c r="N572" s="214" t="s">
        <v>42</v>
      </c>
      <c r="O572" s="86"/>
      <c r="P572" s="215">
        <f>O572*H572</f>
        <v>0</v>
      </c>
      <c r="Q572" s="215">
        <v>0.00055</v>
      </c>
      <c r="R572" s="215">
        <f>Q572*H572</f>
        <v>0.011253</v>
      </c>
      <c r="S572" s="215">
        <v>0</v>
      </c>
      <c r="T572" s="216">
        <f>S572*H572</f>
        <v>0</v>
      </c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  <c r="AE572" s="40"/>
      <c r="AR572" s="217" t="s">
        <v>256</v>
      </c>
      <c r="AT572" s="217" t="s">
        <v>132</v>
      </c>
      <c r="AU572" s="217" t="s">
        <v>81</v>
      </c>
      <c r="AY572" s="19" t="s">
        <v>129</v>
      </c>
      <c r="BE572" s="218">
        <f>IF(N572="základní",J572,0)</f>
        <v>0</v>
      </c>
      <c r="BF572" s="218">
        <f>IF(N572="snížená",J572,0)</f>
        <v>0</v>
      </c>
      <c r="BG572" s="218">
        <f>IF(N572="zákl. přenesená",J572,0)</f>
        <v>0</v>
      </c>
      <c r="BH572" s="218">
        <f>IF(N572="sníž. přenesená",J572,0)</f>
        <v>0</v>
      </c>
      <c r="BI572" s="218">
        <f>IF(N572="nulová",J572,0)</f>
        <v>0</v>
      </c>
      <c r="BJ572" s="19" t="s">
        <v>79</v>
      </c>
      <c r="BK572" s="218">
        <f>ROUND(I572*H572,2)</f>
        <v>0</v>
      </c>
      <c r="BL572" s="19" t="s">
        <v>256</v>
      </c>
      <c r="BM572" s="217" t="s">
        <v>592</v>
      </c>
    </row>
    <row r="573" spans="1:47" s="2" customFormat="1" ht="12">
      <c r="A573" s="40"/>
      <c r="B573" s="41"/>
      <c r="C573" s="42"/>
      <c r="D573" s="219" t="s">
        <v>139</v>
      </c>
      <c r="E573" s="42"/>
      <c r="F573" s="220" t="s">
        <v>593</v>
      </c>
      <c r="G573" s="42"/>
      <c r="H573" s="42"/>
      <c r="I573" s="221"/>
      <c r="J573" s="42"/>
      <c r="K573" s="42"/>
      <c r="L573" s="46"/>
      <c r="M573" s="222"/>
      <c r="N573" s="223"/>
      <c r="O573" s="86"/>
      <c r="P573" s="86"/>
      <c r="Q573" s="86"/>
      <c r="R573" s="86"/>
      <c r="S573" s="86"/>
      <c r="T573" s="87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T573" s="19" t="s">
        <v>139</v>
      </c>
      <c r="AU573" s="19" t="s">
        <v>81</v>
      </c>
    </row>
    <row r="574" spans="1:51" s="13" customFormat="1" ht="12">
      <c r="A574" s="13"/>
      <c r="B574" s="224"/>
      <c r="C574" s="225"/>
      <c r="D574" s="226" t="s">
        <v>141</v>
      </c>
      <c r="E574" s="227" t="s">
        <v>19</v>
      </c>
      <c r="F574" s="228" t="s">
        <v>178</v>
      </c>
      <c r="G574" s="225"/>
      <c r="H574" s="227" t="s">
        <v>19</v>
      </c>
      <c r="I574" s="229"/>
      <c r="J574" s="225"/>
      <c r="K574" s="225"/>
      <c r="L574" s="230"/>
      <c r="M574" s="231"/>
      <c r="N574" s="232"/>
      <c r="O574" s="232"/>
      <c r="P574" s="232"/>
      <c r="Q574" s="232"/>
      <c r="R574" s="232"/>
      <c r="S574" s="232"/>
      <c r="T574" s="23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34" t="s">
        <v>141</v>
      </c>
      <c r="AU574" s="234" t="s">
        <v>81</v>
      </c>
      <c r="AV574" s="13" t="s">
        <v>79</v>
      </c>
      <c r="AW574" s="13" t="s">
        <v>33</v>
      </c>
      <c r="AX574" s="13" t="s">
        <v>71</v>
      </c>
      <c r="AY574" s="234" t="s">
        <v>129</v>
      </c>
    </row>
    <row r="575" spans="1:51" s="14" customFormat="1" ht="12">
      <c r="A575" s="14"/>
      <c r="B575" s="235"/>
      <c r="C575" s="236"/>
      <c r="D575" s="226" t="s">
        <v>141</v>
      </c>
      <c r="E575" s="237" t="s">
        <v>19</v>
      </c>
      <c r="F575" s="238" t="s">
        <v>594</v>
      </c>
      <c r="G575" s="236"/>
      <c r="H575" s="239">
        <v>8.25</v>
      </c>
      <c r="I575" s="240"/>
      <c r="J575" s="236"/>
      <c r="K575" s="236"/>
      <c r="L575" s="241"/>
      <c r="M575" s="242"/>
      <c r="N575" s="243"/>
      <c r="O575" s="243"/>
      <c r="P575" s="243"/>
      <c r="Q575" s="243"/>
      <c r="R575" s="243"/>
      <c r="S575" s="243"/>
      <c r="T575" s="24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45" t="s">
        <v>141</v>
      </c>
      <c r="AU575" s="245" t="s">
        <v>81</v>
      </c>
      <c r="AV575" s="14" t="s">
        <v>81</v>
      </c>
      <c r="AW575" s="14" t="s">
        <v>33</v>
      </c>
      <c r="AX575" s="14" t="s">
        <v>71</v>
      </c>
      <c r="AY575" s="245" t="s">
        <v>129</v>
      </c>
    </row>
    <row r="576" spans="1:51" s="14" customFormat="1" ht="12">
      <c r="A576" s="14"/>
      <c r="B576" s="235"/>
      <c r="C576" s="236"/>
      <c r="D576" s="226" t="s">
        <v>141</v>
      </c>
      <c r="E576" s="237" t="s">
        <v>19</v>
      </c>
      <c r="F576" s="238" t="s">
        <v>595</v>
      </c>
      <c r="G576" s="236"/>
      <c r="H576" s="239">
        <v>8.8</v>
      </c>
      <c r="I576" s="240"/>
      <c r="J576" s="236"/>
      <c r="K576" s="236"/>
      <c r="L576" s="241"/>
      <c r="M576" s="242"/>
      <c r="N576" s="243"/>
      <c r="O576" s="243"/>
      <c r="P576" s="243"/>
      <c r="Q576" s="243"/>
      <c r="R576" s="243"/>
      <c r="S576" s="243"/>
      <c r="T576" s="24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T576" s="245" t="s">
        <v>141</v>
      </c>
      <c r="AU576" s="245" t="s">
        <v>81</v>
      </c>
      <c r="AV576" s="14" t="s">
        <v>81</v>
      </c>
      <c r="AW576" s="14" t="s">
        <v>33</v>
      </c>
      <c r="AX576" s="14" t="s">
        <v>71</v>
      </c>
      <c r="AY576" s="245" t="s">
        <v>129</v>
      </c>
    </row>
    <row r="577" spans="1:51" s="15" customFormat="1" ht="12">
      <c r="A577" s="15"/>
      <c r="B577" s="246"/>
      <c r="C577" s="247"/>
      <c r="D577" s="226" t="s">
        <v>141</v>
      </c>
      <c r="E577" s="248" t="s">
        <v>19</v>
      </c>
      <c r="F577" s="249" t="s">
        <v>144</v>
      </c>
      <c r="G577" s="247"/>
      <c r="H577" s="250">
        <v>17.05</v>
      </c>
      <c r="I577" s="251"/>
      <c r="J577" s="247"/>
      <c r="K577" s="247"/>
      <c r="L577" s="252"/>
      <c r="M577" s="253"/>
      <c r="N577" s="254"/>
      <c r="O577" s="254"/>
      <c r="P577" s="254"/>
      <c r="Q577" s="254"/>
      <c r="R577" s="254"/>
      <c r="S577" s="254"/>
      <c r="T577" s="25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T577" s="256" t="s">
        <v>141</v>
      </c>
      <c r="AU577" s="256" t="s">
        <v>81</v>
      </c>
      <c r="AV577" s="15" t="s">
        <v>137</v>
      </c>
      <c r="AW577" s="15" t="s">
        <v>33</v>
      </c>
      <c r="AX577" s="15" t="s">
        <v>79</v>
      </c>
      <c r="AY577" s="256" t="s">
        <v>129</v>
      </c>
    </row>
    <row r="578" spans="1:51" s="14" customFormat="1" ht="12">
      <c r="A578" s="14"/>
      <c r="B578" s="235"/>
      <c r="C578" s="236"/>
      <c r="D578" s="226" t="s">
        <v>141</v>
      </c>
      <c r="E578" s="236"/>
      <c r="F578" s="238" t="s">
        <v>596</v>
      </c>
      <c r="G578" s="236"/>
      <c r="H578" s="239">
        <v>20.46</v>
      </c>
      <c r="I578" s="240"/>
      <c r="J578" s="236"/>
      <c r="K578" s="236"/>
      <c r="L578" s="241"/>
      <c r="M578" s="242"/>
      <c r="N578" s="243"/>
      <c r="O578" s="243"/>
      <c r="P578" s="243"/>
      <c r="Q578" s="243"/>
      <c r="R578" s="243"/>
      <c r="S578" s="243"/>
      <c r="T578" s="24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T578" s="245" t="s">
        <v>141</v>
      </c>
      <c r="AU578" s="245" t="s">
        <v>81</v>
      </c>
      <c r="AV578" s="14" t="s">
        <v>81</v>
      </c>
      <c r="AW578" s="14" t="s">
        <v>4</v>
      </c>
      <c r="AX578" s="14" t="s">
        <v>79</v>
      </c>
      <c r="AY578" s="245" t="s">
        <v>129</v>
      </c>
    </row>
    <row r="579" spans="1:65" s="2" customFormat="1" ht="16.5" customHeight="1">
      <c r="A579" s="40"/>
      <c r="B579" s="41"/>
      <c r="C579" s="206" t="s">
        <v>597</v>
      </c>
      <c r="D579" s="206" t="s">
        <v>132</v>
      </c>
      <c r="E579" s="207" t="s">
        <v>598</v>
      </c>
      <c r="F579" s="208" t="s">
        <v>599</v>
      </c>
      <c r="G579" s="209" t="s">
        <v>313</v>
      </c>
      <c r="H579" s="210">
        <v>22.248</v>
      </c>
      <c r="I579" s="211"/>
      <c r="J579" s="212">
        <f>ROUND(I579*H579,2)</f>
        <v>0</v>
      </c>
      <c r="K579" s="208" t="s">
        <v>136</v>
      </c>
      <c r="L579" s="46"/>
      <c r="M579" s="213" t="s">
        <v>19</v>
      </c>
      <c r="N579" s="214" t="s">
        <v>42</v>
      </c>
      <c r="O579" s="86"/>
      <c r="P579" s="215">
        <f>O579*H579</f>
        <v>0</v>
      </c>
      <c r="Q579" s="215">
        <v>0.0005</v>
      </c>
      <c r="R579" s="215">
        <f>Q579*H579</f>
        <v>0.011124</v>
      </c>
      <c r="S579" s="215">
        <v>0</v>
      </c>
      <c r="T579" s="216">
        <f>S579*H579</f>
        <v>0</v>
      </c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  <c r="AE579" s="40"/>
      <c r="AR579" s="217" t="s">
        <v>256</v>
      </c>
      <c r="AT579" s="217" t="s">
        <v>132</v>
      </c>
      <c r="AU579" s="217" t="s">
        <v>81</v>
      </c>
      <c r="AY579" s="19" t="s">
        <v>129</v>
      </c>
      <c r="BE579" s="218">
        <f>IF(N579="základní",J579,0)</f>
        <v>0</v>
      </c>
      <c r="BF579" s="218">
        <f>IF(N579="snížená",J579,0)</f>
        <v>0</v>
      </c>
      <c r="BG579" s="218">
        <f>IF(N579="zákl. přenesená",J579,0)</f>
        <v>0</v>
      </c>
      <c r="BH579" s="218">
        <f>IF(N579="sníž. přenesená",J579,0)</f>
        <v>0</v>
      </c>
      <c r="BI579" s="218">
        <f>IF(N579="nulová",J579,0)</f>
        <v>0</v>
      </c>
      <c r="BJ579" s="19" t="s">
        <v>79</v>
      </c>
      <c r="BK579" s="218">
        <f>ROUND(I579*H579,2)</f>
        <v>0</v>
      </c>
      <c r="BL579" s="19" t="s">
        <v>256</v>
      </c>
      <c r="BM579" s="217" t="s">
        <v>600</v>
      </c>
    </row>
    <row r="580" spans="1:47" s="2" customFormat="1" ht="12">
      <c r="A580" s="40"/>
      <c r="B580" s="41"/>
      <c r="C580" s="42"/>
      <c r="D580" s="219" t="s">
        <v>139</v>
      </c>
      <c r="E580" s="42"/>
      <c r="F580" s="220" t="s">
        <v>601</v>
      </c>
      <c r="G580" s="42"/>
      <c r="H580" s="42"/>
      <c r="I580" s="221"/>
      <c r="J580" s="42"/>
      <c r="K580" s="42"/>
      <c r="L580" s="46"/>
      <c r="M580" s="222"/>
      <c r="N580" s="223"/>
      <c r="O580" s="86"/>
      <c r="P580" s="86"/>
      <c r="Q580" s="86"/>
      <c r="R580" s="86"/>
      <c r="S580" s="86"/>
      <c r="T580" s="87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  <c r="AE580" s="40"/>
      <c r="AT580" s="19" t="s">
        <v>139</v>
      </c>
      <c r="AU580" s="19" t="s">
        <v>81</v>
      </c>
    </row>
    <row r="581" spans="1:51" s="14" customFormat="1" ht="12">
      <c r="A581" s="14"/>
      <c r="B581" s="235"/>
      <c r="C581" s="236"/>
      <c r="D581" s="226" t="s">
        <v>141</v>
      </c>
      <c r="E581" s="237" t="s">
        <v>19</v>
      </c>
      <c r="F581" s="238" t="s">
        <v>602</v>
      </c>
      <c r="G581" s="236"/>
      <c r="H581" s="239">
        <v>16.46</v>
      </c>
      <c r="I581" s="240"/>
      <c r="J581" s="236"/>
      <c r="K581" s="236"/>
      <c r="L581" s="241"/>
      <c r="M581" s="242"/>
      <c r="N581" s="243"/>
      <c r="O581" s="243"/>
      <c r="P581" s="243"/>
      <c r="Q581" s="243"/>
      <c r="R581" s="243"/>
      <c r="S581" s="243"/>
      <c r="T581" s="24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245" t="s">
        <v>141</v>
      </c>
      <c r="AU581" s="245" t="s">
        <v>81</v>
      </c>
      <c r="AV581" s="14" t="s">
        <v>81</v>
      </c>
      <c r="AW581" s="14" t="s">
        <v>33</v>
      </c>
      <c r="AX581" s="14" t="s">
        <v>71</v>
      </c>
      <c r="AY581" s="245" t="s">
        <v>129</v>
      </c>
    </row>
    <row r="582" spans="1:51" s="14" customFormat="1" ht="12">
      <c r="A582" s="14"/>
      <c r="B582" s="235"/>
      <c r="C582" s="236"/>
      <c r="D582" s="226" t="s">
        <v>141</v>
      </c>
      <c r="E582" s="237" t="s">
        <v>19</v>
      </c>
      <c r="F582" s="238" t="s">
        <v>603</v>
      </c>
      <c r="G582" s="236"/>
      <c r="H582" s="239">
        <v>-0.9</v>
      </c>
      <c r="I582" s="240"/>
      <c r="J582" s="236"/>
      <c r="K582" s="236"/>
      <c r="L582" s="241"/>
      <c r="M582" s="242"/>
      <c r="N582" s="243"/>
      <c r="O582" s="243"/>
      <c r="P582" s="243"/>
      <c r="Q582" s="243"/>
      <c r="R582" s="243"/>
      <c r="S582" s="243"/>
      <c r="T582" s="24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45" t="s">
        <v>141</v>
      </c>
      <c r="AU582" s="245" t="s">
        <v>81</v>
      </c>
      <c r="AV582" s="14" t="s">
        <v>81</v>
      </c>
      <c r="AW582" s="14" t="s">
        <v>33</v>
      </c>
      <c r="AX582" s="14" t="s">
        <v>71</v>
      </c>
      <c r="AY582" s="245" t="s">
        <v>129</v>
      </c>
    </row>
    <row r="583" spans="1:51" s="14" customFormat="1" ht="12">
      <c r="A583" s="14"/>
      <c r="B583" s="235"/>
      <c r="C583" s="236"/>
      <c r="D583" s="226" t="s">
        <v>141</v>
      </c>
      <c r="E583" s="237" t="s">
        <v>19</v>
      </c>
      <c r="F583" s="238" t="s">
        <v>604</v>
      </c>
      <c r="G583" s="236"/>
      <c r="H583" s="239">
        <v>2.98</v>
      </c>
      <c r="I583" s="240"/>
      <c r="J583" s="236"/>
      <c r="K583" s="236"/>
      <c r="L583" s="241"/>
      <c r="M583" s="242"/>
      <c r="N583" s="243"/>
      <c r="O583" s="243"/>
      <c r="P583" s="243"/>
      <c r="Q583" s="243"/>
      <c r="R583" s="243"/>
      <c r="S583" s="243"/>
      <c r="T583" s="24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T583" s="245" t="s">
        <v>141</v>
      </c>
      <c r="AU583" s="245" t="s">
        <v>81</v>
      </c>
      <c r="AV583" s="14" t="s">
        <v>81</v>
      </c>
      <c r="AW583" s="14" t="s">
        <v>33</v>
      </c>
      <c r="AX583" s="14" t="s">
        <v>71</v>
      </c>
      <c r="AY583" s="245" t="s">
        <v>129</v>
      </c>
    </row>
    <row r="584" spans="1:51" s="15" customFormat="1" ht="12">
      <c r="A584" s="15"/>
      <c r="B584" s="246"/>
      <c r="C584" s="247"/>
      <c r="D584" s="226" t="s">
        <v>141</v>
      </c>
      <c r="E584" s="248" t="s">
        <v>19</v>
      </c>
      <c r="F584" s="249" t="s">
        <v>144</v>
      </c>
      <c r="G584" s="247"/>
      <c r="H584" s="250">
        <v>18.54</v>
      </c>
      <c r="I584" s="251"/>
      <c r="J584" s="247"/>
      <c r="K584" s="247"/>
      <c r="L584" s="252"/>
      <c r="M584" s="253"/>
      <c r="N584" s="254"/>
      <c r="O584" s="254"/>
      <c r="P584" s="254"/>
      <c r="Q584" s="254"/>
      <c r="R584" s="254"/>
      <c r="S584" s="254"/>
      <c r="T584" s="25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T584" s="256" t="s">
        <v>141</v>
      </c>
      <c r="AU584" s="256" t="s">
        <v>81</v>
      </c>
      <c r="AV584" s="15" t="s">
        <v>137</v>
      </c>
      <c r="AW584" s="15" t="s">
        <v>33</v>
      </c>
      <c r="AX584" s="15" t="s">
        <v>79</v>
      </c>
      <c r="AY584" s="256" t="s">
        <v>129</v>
      </c>
    </row>
    <row r="585" spans="1:51" s="14" customFormat="1" ht="12">
      <c r="A585" s="14"/>
      <c r="B585" s="235"/>
      <c r="C585" s="236"/>
      <c r="D585" s="226" t="s">
        <v>141</v>
      </c>
      <c r="E585" s="236"/>
      <c r="F585" s="238" t="s">
        <v>605</v>
      </c>
      <c r="G585" s="236"/>
      <c r="H585" s="239">
        <v>22.248</v>
      </c>
      <c r="I585" s="240"/>
      <c r="J585" s="236"/>
      <c r="K585" s="236"/>
      <c r="L585" s="241"/>
      <c r="M585" s="242"/>
      <c r="N585" s="243"/>
      <c r="O585" s="243"/>
      <c r="P585" s="243"/>
      <c r="Q585" s="243"/>
      <c r="R585" s="243"/>
      <c r="S585" s="243"/>
      <c r="T585" s="24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245" t="s">
        <v>141</v>
      </c>
      <c r="AU585" s="245" t="s">
        <v>81</v>
      </c>
      <c r="AV585" s="14" t="s">
        <v>81</v>
      </c>
      <c r="AW585" s="14" t="s">
        <v>4</v>
      </c>
      <c r="AX585" s="14" t="s">
        <v>79</v>
      </c>
      <c r="AY585" s="245" t="s">
        <v>129</v>
      </c>
    </row>
    <row r="586" spans="1:65" s="2" customFormat="1" ht="24.15" customHeight="1">
      <c r="A586" s="40"/>
      <c r="B586" s="41"/>
      <c r="C586" s="206" t="s">
        <v>606</v>
      </c>
      <c r="D586" s="206" t="s">
        <v>132</v>
      </c>
      <c r="E586" s="207" t="s">
        <v>607</v>
      </c>
      <c r="F586" s="208" t="s">
        <v>608</v>
      </c>
      <c r="G586" s="209" t="s">
        <v>313</v>
      </c>
      <c r="H586" s="210">
        <v>8.5</v>
      </c>
      <c r="I586" s="211"/>
      <c r="J586" s="212">
        <f>ROUND(I586*H586,2)</f>
        <v>0</v>
      </c>
      <c r="K586" s="208" t="s">
        <v>136</v>
      </c>
      <c r="L586" s="46"/>
      <c r="M586" s="213" t="s">
        <v>19</v>
      </c>
      <c r="N586" s="214" t="s">
        <v>42</v>
      </c>
      <c r="O586" s="86"/>
      <c r="P586" s="215">
        <f>O586*H586</f>
        <v>0</v>
      </c>
      <c r="Q586" s="215">
        <v>0.00074</v>
      </c>
      <c r="R586" s="215">
        <f>Q586*H586</f>
        <v>0.00629</v>
      </c>
      <c r="S586" s="215">
        <v>0</v>
      </c>
      <c r="T586" s="216">
        <f>S586*H586</f>
        <v>0</v>
      </c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  <c r="AE586" s="40"/>
      <c r="AR586" s="217" t="s">
        <v>256</v>
      </c>
      <c r="AT586" s="217" t="s">
        <v>132</v>
      </c>
      <c r="AU586" s="217" t="s">
        <v>81</v>
      </c>
      <c r="AY586" s="19" t="s">
        <v>129</v>
      </c>
      <c r="BE586" s="218">
        <f>IF(N586="základní",J586,0)</f>
        <v>0</v>
      </c>
      <c r="BF586" s="218">
        <f>IF(N586="snížená",J586,0)</f>
        <v>0</v>
      </c>
      <c r="BG586" s="218">
        <f>IF(N586="zákl. přenesená",J586,0)</f>
        <v>0</v>
      </c>
      <c r="BH586" s="218">
        <f>IF(N586="sníž. přenesená",J586,0)</f>
        <v>0</v>
      </c>
      <c r="BI586" s="218">
        <f>IF(N586="nulová",J586,0)</f>
        <v>0</v>
      </c>
      <c r="BJ586" s="19" t="s">
        <v>79</v>
      </c>
      <c r="BK586" s="218">
        <f>ROUND(I586*H586,2)</f>
        <v>0</v>
      </c>
      <c r="BL586" s="19" t="s">
        <v>256</v>
      </c>
      <c r="BM586" s="217" t="s">
        <v>609</v>
      </c>
    </row>
    <row r="587" spans="1:47" s="2" customFormat="1" ht="12">
      <c r="A587" s="40"/>
      <c r="B587" s="41"/>
      <c r="C587" s="42"/>
      <c r="D587" s="219" t="s">
        <v>139</v>
      </c>
      <c r="E587" s="42"/>
      <c r="F587" s="220" t="s">
        <v>610</v>
      </c>
      <c r="G587" s="42"/>
      <c r="H587" s="42"/>
      <c r="I587" s="221"/>
      <c r="J587" s="42"/>
      <c r="K587" s="42"/>
      <c r="L587" s="46"/>
      <c r="M587" s="222"/>
      <c r="N587" s="223"/>
      <c r="O587" s="86"/>
      <c r="P587" s="86"/>
      <c r="Q587" s="86"/>
      <c r="R587" s="86"/>
      <c r="S587" s="86"/>
      <c r="T587" s="87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  <c r="AE587" s="40"/>
      <c r="AT587" s="19" t="s">
        <v>139</v>
      </c>
      <c r="AU587" s="19" t="s">
        <v>81</v>
      </c>
    </row>
    <row r="588" spans="1:51" s="13" customFormat="1" ht="12">
      <c r="A588" s="13"/>
      <c r="B588" s="224"/>
      <c r="C588" s="225"/>
      <c r="D588" s="226" t="s">
        <v>141</v>
      </c>
      <c r="E588" s="227" t="s">
        <v>19</v>
      </c>
      <c r="F588" s="228" t="s">
        <v>437</v>
      </c>
      <c r="G588" s="225"/>
      <c r="H588" s="227" t="s">
        <v>19</v>
      </c>
      <c r="I588" s="229"/>
      <c r="J588" s="225"/>
      <c r="K588" s="225"/>
      <c r="L588" s="230"/>
      <c r="M588" s="231"/>
      <c r="N588" s="232"/>
      <c r="O588" s="232"/>
      <c r="P588" s="232"/>
      <c r="Q588" s="232"/>
      <c r="R588" s="232"/>
      <c r="S588" s="232"/>
      <c r="T588" s="23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34" t="s">
        <v>141</v>
      </c>
      <c r="AU588" s="234" t="s">
        <v>81</v>
      </c>
      <c r="AV588" s="13" t="s">
        <v>79</v>
      </c>
      <c r="AW588" s="13" t="s">
        <v>33</v>
      </c>
      <c r="AX588" s="13" t="s">
        <v>71</v>
      </c>
      <c r="AY588" s="234" t="s">
        <v>129</v>
      </c>
    </row>
    <row r="589" spans="1:51" s="14" customFormat="1" ht="12">
      <c r="A589" s="14"/>
      <c r="B589" s="235"/>
      <c r="C589" s="236"/>
      <c r="D589" s="226" t="s">
        <v>141</v>
      </c>
      <c r="E589" s="237" t="s">
        <v>19</v>
      </c>
      <c r="F589" s="238" t="s">
        <v>611</v>
      </c>
      <c r="G589" s="236"/>
      <c r="H589" s="239">
        <v>8.5</v>
      </c>
      <c r="I589" s="240"/>
      <c r="J589" s="236"/>
      <c r="K589" s="236"/>
      <c r="L589" s="241"/>
      <c r="M589" s="242"/>
      <c r="N589" s="243"/>
      <c r="O589" s="243"/>
      <c r="P589" s="243"/>
      <c r="Q589" s="243"/>
      <c r="R589" s="243"/>
      <c r="S589" s="243"/>
      <c r="T589" s="24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45" t="s">
        <v>141</v>
      </c>
      <c r="AU589" s="245" t="s">
        <v>81</v>
      </c>
      <c r="AV589" s="14" t="s">
        <v>81</v>
      </c>
      <c r="AW589" s="14" t="s">
        <v>33</v>
      </c>
      <c r="AX589" s="14" t="s">
        <v>71</v>
      </c>
      <c r="AY589" s="245" t="s">
        <v>129</v>
      </c>
    </row>
    <row r="590" spans="1:51" s="15" customFormat="1" ht="12">
      <c r="A590" s="15"/>
      <c r="B590" s="246"/>
      <c r="C590" s="247"/>
      <c r="D590" s="226" t="s">
        <v>141</v>
      </c>
      <c r="E590" s="248" t="s">
        <v>19</v>
      </c>
      <c r="F590" s="249" t="s">
        <v>144</v>
      </c>
      <c r="G590" s="247"/>
      <c r="H590" s="250">
        <v>8.5</v>
      </c>
      <c r="I590" s="251"/>
      <c r="J590" s="247"/>
      <c r="K590" s="247"/>
      <c r="L590" s="252"/>
      <c r="M590" s="253"/>
      <c r="N590" s="254"/>
      <c r="O590" s="254"/>
      <c r="P590" s="254"/>
      <c r="Q590" s="254"/>
      <c r="R590" s="254"/>
      <c r="S590" s="254"/>
      <c r="T590" s="25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T590" s="256" t="s">
        <v>141</v>
      </c>
      <c r="AU590" s="256" t="s">
        <v>81</v>
      </c>
      <c r="AV590" s="15" t="s">
        <v>137</v>
      </c>
      <c r="AW590" s="15" t="s">
        <v>33</v>
      </c>
      <c r="AX590" s="15" t="s">
        <v>79</v>
      </c>
      <c r="AY590" s="256" t="s">
        <v>129</v>
      </c>
    </row>
    <row r="591" spans="1:65" s="2" customFormat="1" ht="16.5" customHeight="1">
      <c r="A591" s="40"/>
      <c r="B591" s="41"/>
      <c r="C591" s="257" t="s">
        <v>612</v>
      </c>
      <c r="D591" s="257" t="s">
        <v>319</v>
      </c>
      <c r="E591" s="258" t="s">
        <v>613</v>
      </c>
      <c r="F591" s="259" t="s">
        <v>565</v>
      </c>
      <c r="G591" s="260" t="s">
        <v>135</v>
      </c>
      <c r="H591" s="261">
        <v>1.403</v>
      </c>
      <c r="I591" s="262"/>
      <c r="J591" s="263">
        <f>ROUND(I591*H591,2)</f>
        <v>0</v>
      </c>
      <c r="K591" s="259" t="s">
        <v>19</v>
      </c>
      <c r="L591" s="264"/>
      <c r="M591" s="265" t="s">
        <v>19</v>
      </c>
      <c r="N591" s="266" t="s">
        <v>42</v>
      </c>
      <c r="O591" s="86"/>
      <c r="P591" s="215">
        <f>O591*H591</f>
        <v>0</v>
      </c>
      <c r="Q591" s="215">
        <v>0.0129</v>
      </c>
      <c r="R591" s="215">
        <f>Q591*H591</f>
        <v>0.0180987</v>
      </c>
      <c r="S591" s="215">
        <v>0</v>
      </c>
      <c r="T591" s="216">
        <f>S591*H591</f>
        <v>0</v>
      </c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  <c r="AE591" s="40"/>
      <c r="AR591" s="217" t="s">
        <v>322</v>
      </c>
      <c r="AT591" s="217" t="s">
        <v>319</v>
      </c>
      <c r="AU591" s="217" t="s">
        <v>81</v>
      </c>
      <c r="AY591" s="19" t="s">
        <v>129</v>
      </c>
      <c r="BE591" s="218">
        <f>IF(N591="základní",J591,0)</f>
        <v>0</v>
      </c>
      <c r="BF591" s="218">
        <f>IF(N591="snížená",J591,0)</f>
        <v>0</v>
      </c>
      <c r="BG591" s="218">
        <f>IF(N591="zákl. přenesená",J591,0)</f>
        <v>0</v>
      </c>
      <c r="BH591" s="218">
        <f>IF(N591="sníž. přenesená",J591,0)</f>
        <v>0</v>
      </c>
      <c r="BI591" s="218">
        <f>IF(N591="nulová",J591,0)</f>
        <v>0</v>
      </c>
      <c r="BJ591" s="19" t="s">
        <v>79</v>
      </c>
      <c r="BK591" s="218">
        <f>ROUND(I591*H591,2)</f>
        <v>0</v>
      </c>
      <c r="BL591" s="19" t="s">
        <v>256</v>
      </c>
      <c r="BM591" s="217" t="s">
        <v>614</v>
      </c>
    </row>
    <row r="592" spans="1:51" s="13" customFormat="1" ht="12">
      <c r="A592" s="13"/>
      <c r="B592" s="224"/>
      <c r="C592" s="225"/>
      <c r="D592" s="226" t="s">
        <v>141</v>
      </c>
      <c r="E592" s="227" t="s">
        <v>19</v>
      </c>
      <c r="F592" s="228" t="s">
        <v>437</v>
      </c>
      <c r="G592" s="225"/>
      <c r="H592" s="227" t="s">
        <v>19</v>
      </c>
      <c r="I592" s="229"/>
      <c r="J592" s="225"/>
      <c r="K592" s="225"/>
      <c r="L592" s="230"/>
      <c r="M592" s="231"/>
      <c r="N592" s="232"/>
      <c r="O592" s="232"/>
      <c r="P592" s="232"/>
      <c r="Q592" s="232"/>
      <c r="R592" s="232"/>
      <c r="S592" s="232"/>
      <c r="T592" s="23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34" t="s">
        <v>141</v>
      </c>
      <c r="AU592" s="234" t="s">
        <v>81</v>
      </c>
      <c r="AV592" s="13" t="s">
        <v>79</v>
      </c>
      <c r="AW592" s="13" t="s">
        <v>33</v>
      </c>
      <c r="AX592" s="13" t="s">
        <v>71</v>
      </c>
      <c r="AY592" s="234" t="s">
        <v>129</v>
      </c>
    </row>
    <row r="593" spans="1:51" s="14" customFormat="1" ht="12">
      <c r="A593" s="14"/>
      <c r="B593" s="235"/>
      <c r="C593" s="236"/>
      <c r="D593" s="226" t="s">
        <v>141</v>
      </c>
      <c r="E593" s="237" t="s">
        <v>19</v>
      </c>
      <c r="F593" s="238" t="s">
        <v>611</v>
      </c>
      <c r="G593" s="236"/>
      <c r="H593" s="239">
        <v>8.5</v>
      </c>
      <c r="I593" s="240"/>
      <c r="J593" s="236"/>
      <c r="K593" s="236"/>
      <c r="L593" s="241"/>
      <c r="M593" s="242"/>
      <c r="N593" s="243"/>
      <c r="O593" s="243"/>
      <c r="P593" s="243"/>
      <c r="Q593" s="243"/>
      <c r="R593" s="243"/>
      <c r="S593" s="243"/>
      <c r="T593" s="24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45" t="s">
        <v>141</v>
      </c>
      <c r="AU593" s="245" t="s">
        <v>81</v>
      </c>
      <c r="AV593" s="14" t="s">
        <v>81</v>
      </c>
      <c r="AW593" s="14" t="s">
        <v>33</v>
      </c>
      <c r="AX593" s="14" t="s">
        <v>71</v>
      </c>
      <c r="AY593" s="245" t="s">
        <v>129</v>
      </c>
    </row>
    <row r="594" spans="1:51" s="15" customFormat="1" ht="12">
      <c r="A594" s="15"/>
      <c r="B594" s="246"/>
      <c r="C594" s="247"/>
      <c r="D594" s="226" t="s">
        <v>141</v>
      </c>
      <c r="E594" s="248" t="s">
        <v>19</v>
      </c>
      <c r="F594" s="249" t="s">
        <v>144</v>
      </c>
      <c r="G594" s="247"/>
      <c r="H594" s="250">
        <v>8.5</v>
      </c>
      <c r="I594" s="251"/>
      <c r="J594" s="247"/>
      <c r="K594" s="247"/>
      <c r="L594" s="252"/>
      <c r="M594" s="253"/>
      <c r="N594" s="254"/>
      <c r="O594" s="254"/>
      <c r="P594" s="254"/>
      <c r="Q594" s="254"/>
      <c r="R594" s="254"/>
      <c r="S594" s="254"/>
      <c r="T594" s="25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T594" s="256" t="s">
        <v>141</v>
      </c>
      <c r="AU594" s="256" t="s">
        <v>81</v>
      </c>
      <c r="AV594" s="15" t="s">
        <v>137</v>
      </c>
      <c r="AW594" s="15" t="s">
        <v>33</v>
      </c>
      <c r="AX594" s="15" t="s">
        <v>79</v>
      </c>
      <c r="AY594" s="256" t="s">
        <v>129</v>
      </c>
    </row>
    <row r="595" spans="1:51" s="14" customFormat="1" ht="12">
      <c r="A595" s="14"/>
      <c r="B595" s="235"/>
      <c r="C595" s="236"/>
      <c r="D595" s="226" t="s">
        <v>141</v>
      </c>
      <c r="E595" s="236"/>
      <c r="F595" s="238" t="s">
        <v>615</v>
      </c>
      <c r="G595" s="236"/>
      <c r="H595" s="239">
        <v>1.403</v>
      </c>
      <c r="I595" s="240"/>
      <c r="J595" s="236"/>
      <c r="K595" s="236"/>
      <c r="L595" s="241"/>
      <c r="M595" s="242"/>
      <c r="N595" s="243"/>
      <c r="O595" s="243"/>
      <c r="P595" s="243"/>
      <c r="Q595" s="243"/>
      <c r="R595" s="243"/>
      <c r="S595" s="243"/>
      <c r="T595" s="24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T595" s="245" t="s">
        <v>141</v>
      </c>
      <c r="AU595" s="245" t="s">
        <v>81</v>
      </c>
      <c r="AV595" s="14" t="s">
        <v>81</v>
      </c>
      <c r="AW595" s="14" t="s">
        <v>4</v>
      </c>
      <c r="AX595" s="14" t="s">
        <v>79</v>
      </c>
      <c r="AY595" s="245" t="s">
        <v>129</v>
      </c>
    </row>
    <row r="596" spans="1:65" s="2" customFormat="1" ht="24.15" customHeight="1">
      <c r="A596" s="40"/>
      <c r="B596" s="41"/>
      <c r="C596" s="206" t="s">
        <v>616</v>
      </c>
      <c r="D596" s="206" t="s">
        <v>132</v>
      </c>
      <c r="E596" s="207" t="s">
        <v>617</v>
      </c>
      <c r="F596" s="208" t="s">
        <v>618</v>
      </c>
      <c r="G596" s="209" t="s">
        <v>368</v>
      </c>
      <c r="H596" s="267"/>
      <c r="I596" s="211"/>
      <c r="J596" s="212">
        <f>ROUND(I596*H596,2)</f>
        <v>0</v>
      </c>
      <c r="K596" s="208" t="s">
        <v>136</v>
      </c>
      <c r="L596" s="46"/>
      <c r="M596" s="213" t="s">
        <v>19</v>
      </c>
      <c r="N596" s="214" t="s">
        <v>42</v>
      </c>
      <c r="O596" s="86"/>
      <c r="P596" s="215">
        <f>O596*H596</f>
        <v>0</v>
      </c>
      <c r="Q596" s="215">
        <v>0</v>
      </c>
      <c r="R596" s="215">
        <f>Q596*H596</f>
        <v>0</v>
      </c>
      <c r="S596" s="215">
        <v>0</v>
      </c>
      <c r="T596" s="216">
        <f>S596*H596</f>
        <v>0</v>
      </c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  <c r="AE596" s="40"/>
      <c r="AR596" s="217" t="s">
        <v>256</v>
      </c>
      <c r="AT596" s="217" t="s">
        <v>132</v>
      </c>
      <c r="AU596" s="217" t="s">
        <v>81</v>
      </c>
      <c r="AY596" s="19" t="s">
        <v>129</v>
      </c>
      <c r="BE596" s="218">
        <f>IF(N596="základní",J596,0)</f>
        <v>0</v>
      </c>
      <c r="BF596" s="218">
        <f>IF(N596="snížená",J596,0)</f>
        <v>0</v>
      </c>
      <c r="BG596" s="218">
        <f>IF(N596="zákl. přenesená",J596,0)</f>
        <v>0</v>
      </c>
      <c r="BH596" s="218">
        <f>IF(N596="sníž. přenesená",J596,0)</f>
        <v>0</v>
      </c>
      <c r="BI596" s="218">
        <f>IF(N596="nulová",J596,0)</f>
        <v>0</v>
      </c>
      <c r="BJ596" s="19" t="s">
        <v>79</v>
      </c>
      <c r="BK596" s="218">
        <f>ROUND(I596*H596,2)</f>
        <v>0</v>
      </c>
      <c r="BL596" s="19" t="s">
        <v>256</v>
      </c>
      <c r="BM596" s="217" t="s">
        <v>619</v>
      </c>
    </row>
    <row r="597" spans="1:47" s="2" customFormat="1" ht="12">
      <c r="A597" s="40"/>
      <c r="B597" s="41"/>
      <c r="C597" s="42"/>
      <c r="D597" s="219" t="s">
        <v>139</v>
      </c>
      <c r="E597" s="42"/>
      <c r="F597" s="220" t="s">
        <v>620</v>
      </c>
      <c r="G597" s="42"/>
      <c r="H597" s="42"/>
      <c r="I597" s="221"/>
      <c r="J597" s="42"/>
      <c r="K597" s="42"/>
      <c r="L597" s="46"/>
      <c r="M597" s="222"/>
      <c r="N597" s="223"/>
      <c r="O597" s="86"/>
      <c r="P597" s="86"/>
      <c r="Q597" s="86"/>
      <c r="R597" s="86"/>
      <c r="S597" s="86"/>
      <c r="T597" s="87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  <c r="AT597" s="19" t="s">
        <v>139</v>
      </c>
      <c r="AU597" s="19" t="s">
        <v>81</v>
      </c>
    </row>
    <row r="598" spans="1:63" s="12" customFormat="1" ht="22.8" customHeight="1">
      <c r="A598" s="12"/>
      <c r="B598" s="190"/>
      <c r="C598" s="191"/>
      <c r="D598" s="192" t="s">
        <v>70</v>
      </c>
      <c r="E598" s="204" t="s">
        <v>621</v>
      </c>
      <c r="F598" s="204" t="s">
        <v>622</v>
      </c>
      <c r="G598" s="191"/>
      <c r="H598" s="191"/>
      <c r="I598" s="194"/>
      <c r="J598" s="205">
        <f>BK598</f>
        <v>0</v>
      </c>
      <c r="K598" s="191"/>
      <c r="L598" s="196"/>
      <c r="M598" s="197"/>
      <c r="N598" s="198"/>
      <c r="O598" s="198"/>
      <c r="P598" s="199">
        <f>SUM(P599:P612)</f>
        <v>0</v>
      </c>
      <c r="Q598" s="198"/>
      <c r="R598" s="199">
        <f>SUM(R599:R612)</f>
        <v>0.019532499999999998</v>
      </c>
      <c r="S598" s="198"/>
      <c r="T598" s="200">
        <f>SUM(T599:T612)</f>
        <v>0</v>
      </c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R598" s="201" t="s">
        <v>81</v>
      </c>
      <c r="AT598" s="202" t="s">
        <v>70</v>
      </c>
      <c r="AU598" s="202" t="s">
        <v>79</v>
      </c>
      <c r="AY598" s="201" t="s">
        <v>129</v>
      </c>
      <c r="BK598" s="203">
        <f>SUM(BK599:BK612)</f>
        <v>0</v>
      </c>
    </row>
    <row r="599" spans="1:65" s="2" customFormat="1" ht="24.15" customHeight="1">
      <c r="A599" s="40"/>
      <c r="B599" s="41"/>
      <c r="C599" s="206" t="s">
        <v>623</v>
      </c>
      <c r="D599" s="206" t="s">
        <v>132</v>
      </c>
      <c r="E599" s="207" t="s">
        <v>624</v>
      </c>
      <c r="F599" s="208" t="s">
        <v>625</v>
      </c>
      <c r="G599" s="209" t="s">
        <v>135</v>
      </c>
      <c r="H599" s="210">
        <v>75.125</v>
      </c>
      <c r="I599" s="211"/>
      <c r="J599" s="212">
        <f>ROUND(I599*H599,2)</f>
        <v>0</v>
      </c>
      <c r="K599" s="208" t="s">
        <v>136</v>
      </c>
      <c r="L599" s="46"/>
      <c r="M599" s="213" t="s">
        <v>19</v>
      </c>
      <c r="N599" s="214" t="s">
        <v>42</v>
      </c>
      <c r="O599" s="86"/>
      <c r="P599" s="215">
        <f>O599*H599</f>
        <v>0</v>
      </c>
      <c r="Q599" s="215">
        <v>0.00026</v>
      </c>
      <c r="R599" s="215">
        <f>Q599*H599</f>
        <v>0.019532499999999998</v>
      </c>
      <c r="S599" s="215">
        <v>0</v>
      </c>
      <c r="T599" s="216">
        <f>S599*H599</f>
        <v>0</v>
      </c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  <c r="AE599" s="40"/>
      <c r="AR599" s="217" t="s">
        <v>256</v>
      </c>
      <c r="AT599" s="217" t="s">
        <v>132</v>
      </c>
      <c r="AU599" s="217" t="s">
        <v>81</v>
      </c>
      <c r="AY599" s="19" t="s">
        <v>129</v>
      </c>
      <c r="BE599" s="218">
        <f>IF(N599="základní",J599,0)</f>
        <v>0</v>
      </c>
      <c r="BF599" s="218">
        <f>IF(N599="snížená",J599,0)</f>
        <v>0</v>
      </c>
      <c r="BG599" s="218">
        <f>IF(N599="zákl. přenesená",J599,0)</f>
        <v>0</v>
      </c>
      <c r="BH599" s="218">
        <f>IF(N599="sníž. přenesená",J599,0)</f>
        <v>0</v>
      </c>
      <c r="BI599" s="218">
        <f>IF(N599="nulová",J599,0)</f>
        <v>0</v>
      </c>
      <c r="BJ599" s="19" t="s">
        <v>79</v>
      </c>
      <c r="BK599" s="218">
        <f>ROUND(I599*H599,2)</f>
        <v>0</v>
      </c>
      <c r="BL599" s="19" t="s">
        <v>256</v>
      </c>
      <c r="BM599" s="217" t="s">
        <v>626</v>
      </c>
    </row>
    <row r="600" spans="1:47" s="2" customFormat="1" ht="12">
      <c r="A600" s="40"/>
      <c r="B600" s="41"/>
      <c r="C600" s="42"/>
      <c r="D600" s="219" t="s">
        <v>139</v>
      </c>
      <c r="E600" s="42"/>
      <c r="F600" s="220" t="s">
        <v>627</v>
      </c>
      <c r="G600" s="42"/>
      <c r="H600" s="42"/>
      <c r="I600" s="221"/>
      <c r="J600" s="42"/>
      <c r="K600" s="42"/>
      <c r="L600" s="46"/>
      <c r="M600" s="222"/>
      <c r="N600" s="223"/>
      <c r="O600" s="86"/>
      <c r="P600" s="86"/>
      <c r="Q600" s="86"/>
      <c r="R600" s="86"/>
      <c r="S600" s="86"/>
      <c r="T600" s="87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0"/>
      <c r="AT600" s="19" t="s">
        <v>139</v>
      </c>
      <c r="AU600" s="19" t="s">
        <v>81</v>
      </c>
    </row>
    <row r="601" spans="1:51" s="13" customFormat="1" ht="12">
      <c r="A601" s="13"/>
      <c r="B601" s="224"/>
      <c r="C601" s="225"/>
      <c r="D601" s="226" t="s">
        <v>141</v>
      </c>
      <c r="E601" s="227" t="s">
        <v>19</v>
      </c>
      <c r="F601" s="228" t="s">
        <v>178</v>
      </c>
      <c r="G601" s="225"/>
      <c r="H601" s="227" t="s">
        <v>19</v>
      </c>
      <c r="I601" s="229"/>
      <c r="J601" s="225"/>
      <c r="K601" s="225"/>
      <c r="L601" s="230"/>
      <c r="M601" s="231"/>
      <c r="N601" s="232"/>
      <c r="O601" s="232"/>
      <c r="P601" s="232"/>
      <c r="Q601" s="232"/>
      <c r="R601" s="232"/>
      <c r="S601" s="232"/>
      <c r="T601" s="23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34" t="s">
        <v>141</v>
      </c>
      <c r="AU601" s="234" t="s">
        <v>81</v>
      </c>
      <c r="AV601" s="13" t="s">
        <v>79</v>
      </c>
      <c r="AW601" s="13" t="s">
        <v>33</v>
      </c>
      <c r="AX601" s="13" t="s">
        <v>71</v>
      </c>
      <c r="AY601" s="234" t="s">
        <v>129</v>
      </c>
    </row>
    <row r="602" spans="1:51" s="14" customFormat="1" ht="12">
      <c r="A602" s="14"/>
      <c r="B602" s="235"/>
      <c r="C602" s="236"/>
      <c r="D602" s="226" t="s">
        <v>141</v>
      </c>
      <c r="E602" s="237" t="s">
        <v>19</v>
      </c>
      <c r="F602" s="238" t="s">
        <v>211</v>
      </c>
      <c r="G602" s="236"/>
      <c r="H602" s="239">
        <v>20.069</v>
      </c>
      <c r="I602" s="240"/>
      <c r="J602" s="236"/>
      <c r="K602" s="236"/>
      <c r="L602" s="241"/>
      <c r="M602" s="242"/>
      <c r="N602" s="243"/>
      <c r="O602" s="243"/>
      <c r="P602" s="243"/>
      <c r="Q602" s="243"/>
      <c r="R602" s="243"/>
      <c r="S602" s="243"/>
      <c r="T602" s="24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45" t="s">
        <v>141</v>
      </c>
      <c r="AU602" s="245" t="s">
        <v>81</v>
      </c>
      <c r="AV602" s="14" t="s">
        <v>81</v>
      </c>
      <c r="AW602" s="14" t="s">
        <v>33</v>
      </c>
      <c r="AX602" s="14" t="s">
        <v>71</v>
      </c>
      <c r="AY602" s="245" t="s">
        <v>129</v>
      </c>
    </row>
    <row r="603" spans="1:51" s="14" customFormat="1" ht="12">
      <c r="A603" s="14"/>
      <c r="B603" s="235"/>
      <c r="C603" s="236"/>
      <c r="D603" s="226" t="s">
        <v>141</v>
      </c>
      <c r="E603" s="237" t="s">
        <v>19</v>
      </c>
      <c r="F603" s="238" t="s">
        <v>212</v>
      </c>
      <c r="G603" s="236"/>
      <c r="H603" s="239">
        <v>3.078</v>
      </c>
      <c r="I603" s="240"/>
      <c r="J603" s="236"/>
      <c r="K603" s="236"/>
      <c r="L603" s="241"/>
      <c r="M603" s="242"/>
      <c r="N603" s="243"/>
      <c r="O603" s="243"/>
      <c r="P603" s="243"/>
      <c r="Q603" s="243"/>
      <c r="R603" s="243"/>
      <c r="S603" s="243"/>
      <c r="T603" s="24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T603" s="245" t="s">
        <v>141</v>
      </c>
      <c r="AU603" s="245" t="s">
        <v>81</v>
      </c>
      <c r="AV603" s="14" t="s">
        <v>81</v>
      </c>
      <c r="AW603" s="14" t="s">
        <v>33</v>
      </c>
      <c r="AX603" s="14" t="s">
        <v>71</v>
      </c>
      <c r="AY603" s="245" t="s">
        <v>129</v>
      </c>
    </row>
    <row r="604" spans="1:51" s="14" customFormat="1" ht="12">
      <c r="A604" s="14"/>
      <c r="B604" s="235"/>
      <c r="C604" s="236"/>
      <c r="D604" s="226" t="s">
        <v>141</v>
      </c>
      <c r="E604" s="237" t="s">
        <v>19</v>
      </c>
      <c r="F604" s="238" t="s">
        <v>213</v>
      </c>
      <c r="G604" s="236"/>
      <c r="H604" s="239">
        <v>2.744</v>
      </c>
      <c r="I604" s="240"/>
      <c r="J604" s="236"/>
      <c r="K604" s="236"/>
      <c r="L604" s="241"/>
      <c r="M604" s="242"/>
      <c r="N604" s="243"/>
      <c r="O604" s="243"/>
      <c r="P604" s="243"/>
      <c r="Q604" s="243"/>
      <c r="R604" s="243"/>
      <c r="S604" s="243"/>
      <c r="T604" s="24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T604" s="245" t="s">
        <v>141</v>
      </c>
      <c r="AU604" s="245" t="s">
        <v>81</v>
      </c>
      <c r="AV604" s="14" t="s">
        <v>81</v>
      </c>
      <c r="AW604" s="14" t="s">
        <v>33</v>
      </c>
      <c r="AX604" s="14" t="s">
        <v>71</v>
      </c>
      <c r="AY604" s="245" t="s">
        <v>129</v>
      </c>
    </row>
    <row r="605" spans="1:51" s="14" customFormat="1" ht="12">
      <c r="A605" s="14"/>
      <c r="B605" s="235"/>
      <c r="C605" s="236"/>
      <c r="D605" s="226" t="s">
        <v>141</v>
      </c>
      <c r="E605" s="237" t="s">
        <v>19</v>
      </c>
      <c r="F605" s="238" t="s">
        <v>214</v>
      </c>
      <c r="G605" s="236"/>
      <c r="H605" s="239">
        <v>0.068</v>
      </c>
      <c r="I605" s="240"/>
      <c r="J605" s="236"/>
      <c r="K605" s="236"/>
      <c r="L605" s="241"/>
      <c r="M605" s="242"/>
      <c r="N605" s="243"/>
      <c r="O605" s="243"/>
      <c r="P605" s="243"/>
      <c r="Q605" s="243"/>
      <c r="R605" s="243"/>
      <c r="S605" s="243"/>
      <c r="T605" s="24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T605" s="245" t="s">
        <v>141</v>
      </c>
      <c r="AU605" s="245" t="s">
        <v>81</v>
      </c>
      <c r="AV605" s="14" t="s">
        <v>81</v>
      </c>
      <c r="AW605" s="14" t="s">
        <v>33</v>
      </c>
      <c r="AX605" s="14" t="s">
        <v>71</v>
      </c>
      <c r="AY605" s="245" t="s">
        <v>129</v>
      </c>
    </row>
    <row r="606" spans="1:51" s="14" customFormat="1" ht="12">
      <c r="A606" s="14"/>
      <c r="B606" s="235"/>
      <c r="C606" s="236"/>
      <c r="D606" s="226" t="s">
        <v>141</v>
      </c>
      <c r="E606" s="237" t="s">
        <v>19</v>
      </c>
      <c r="F606" s="238" t="s">
        <v>215</v>
      </c>
      <c r="G606" s="236"/>
      <c r="H606" s="239">
        <v>17.731</v>
      </c>
      <c r="I606" s="240"/>
      <c r="J606" s="236"/>
      <c r="K606" s="236"/>
      <c r="L606" s="241"/>
      <c r="M606" s="242"/>
      <c r="N606" s="243"/>
      <c r="O606" s="243"/>
      <c r="P606" s="243"/>
      <c r="Q606" s="243"/>
      <c r="R606" s="243"/>
      <c r="S606" s="243"/>
      <c r="T606" s="24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45" t="s">
        <v>141</v>
      </c>
      <c r="AU606" s="245" t="s">
        <v>81</v>
      </c>
      <c r="AV606" s="14" t="s">
        <v>81</v>
      </c>
      <c r="AW606" s="14" t="s">
        <v>33</v>
      </c>
      <c r="AX606" s="14" t="s">
        <v>71</v>
      </c>
      <c r="AY606" s="245" t="s">
        <v>129</v>
      </c>
    </row>
    <row r="607" spans="1:51" s="14" customFormat="1" ht="12">
      <c r="A607" s="14"/>
      <c r="B607" s="235"/>
      <c r="C607" s="236"/>
      <c r="D607" s="226" t="s">
        <v>141</v>
      </c>
      <c r="E607" s="237" t="s">
        <v>19</v>
      </c>
      <c r="F607" s="238" t="s">
        <v>216</v>
      </c>
      <c r="G607" s="236"/>
      <c r="H607" s="239">
        <v>-1.773</v>
      </c>
      <c r="I607" s="240"/>
      <c r="J607" s="236"/>
      <c r="K607" s="236"/>
      <c r="L607" s="241"/>
      <c r="M607" s="242"/>
      <c r="N607" s="243"/>
      <c r="O607" s="243"/>
      <c r="P607" s="243"/>
      <c r="Q607" s="243"/>
      <c r="R607" s="243"/>
      <c r="S607" s="243"/>
      <c r="T607" s="24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T607" s="245" t="s">
        <v>141</v>
      </c>
      <c r="AU607" s="245" t="s">
        <v>81</v>
      </c>
      <c r="AV607" s="14" t="s">
        <v>81</v>
      </c>
      <c r="AW607" s="14" t="s">
        <v>33</v>
      </c>
      <c r="AX607" s="14" t="s">
        <v>71</v>
      </c>
      <c r="AY607" s="245" t="s">
        <v>129</v>
      </c>
    </row>
    <row r="608" spans="1:51" s="14" customFormat="1" ht="12">
      <c r="A608" s="14"/>
      <c r="B608" s="235"/>
      <c r="C608" s="236"/>
      <c r="D608" s="226" t="s">
        <v>141</v>
      </c>
      <c r="E608" s="237" t="s">
        <v>19</v>
      </c>
      <c r="F608" s="238" t="s">
        <v>217</v>
      </c>
      <c r="G608" s="236"/>
      <c r="H608" s="239">
        <v>4.41</v>
      </c>
      <c r="I608" s="240"/>
      <c r="J608" s="236"/>
      <c r="K608" s="236"/>
      <c r="L608" s="241"/>
      <c r="M608" s="242"/>
      <c r="N608" s="243"/>
      <c r="O608" s="243"/>
      <c r="P608" s="243"/>
      <c r="Q608" s="243"/>
      <c r="R608" s="243"/>
      <c r="S608" s="243"/>
      <c r="T608" s="24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T608" s="245" t="s">
        <v>141</v>
      </c>
      <c r="AU608" s="245" t="s">
        <v>81</v>
      </c>
      <c r="AV608" s="14" t="s">
        <v>81</v>
      </c>
      <c r="AW608" s="14" t="s">
        <v>33</v>
      </c>
      <c r="AX608" s="14" t="s">
        <v>71</v>
      </c>
      <c r="AY608" s="245" t="s">
        <v>129</v>
      </c>
    </row>
    <row r="609" spans="1:51" s="16" customFormat="1" ht="12">
      <c r="A609" s="16"/>
      <c r="B609" s="268"/>
      <c r="C609" s="269"/>
      <c r="D609" s="226" t="s">
        <v>141</v>
      </c>
      <c r="E609" s="270" t="s">
        <v>19</v>
      </c>
      <c r="F609" s="271" t="s">
        <v>628</v>
      </c>
      <c r="G609" s="269"/>
      <c r="H609" s="272">
        <v>46.327</v>
      </c>
      <c r="I609" s="273"/>
      <c r="J609" s="269"/>
      <c r="K609" s="269"/>
      <c r="L609" s="274"/>
      <c r="M609" s="275"/>
      <c r="N609" s="276"/>
      <c r="O609" s="276"/>
      <c r="P609" s="276"/>
      <c r="Q609" s="276"/>
      <c r="R609" s="276"/>
      <c r="S609" s="276"/>
      <c r="T609" s="277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  <c r="AE609" s="16"/>
      <c r="AT609" s="278" t="s">
        <v>141</v>
      </c>
      <c r="AU609" s="278" t="s">
        <v>81</v>
      </c>
      <c r="AV609" s="16" t="s">
        <v>130</v>
      </c>
      <c r="AW609" s="16" t="s">
        <v>33</v>
      </c>
      <c r="AX609" s="16" t="s">
        <v>71</v>
      </c>
      <c r="AY609" s="278" t="s">
        <v>129</v>
      </c>
    </row>
    <row r="610" spans="1:51" s="14" customFormat="1" ht="12">
      <c r="A610" s="14"/>
      <c r="B610" s="235"/>
      <c r="C610" s="236"/>
      <c r="D610" s="226" t="s">
        <v>141</v>
      </c>
      <c r="E610" s="237" t="s">
        <v>19</v>
      </c>
      <c r="F610" s="238" t="s">
        <v>629</v>
      </c>
      <c r="G610" s="236"/>
      <c r="H610" s="239">
        <v>28.798</v>
      </c>
      <c r="I610" s="240"/>
      <c r="J610" s="236"/>
      <c r="K610" s="236"/>
      <c r="L610" s="241"/>
      <c r="M610" s="242"/>
      <c r="N610" s="243"/>
      <c r="O610" s="243"/>
      <c r="P610" s="243"/>
      <c r="Q610" s="243"/>
      <c r="R610" s="243"/>
      <c r="S610" s="243"/>
      <c r="T610" s="24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T610" s="245" t="s">
        <v>141</v>
      </c>
      <c r="AU610" s="245" t="s">
        <v>81</v>
      </c>
      <c r="AV610" s="14" t="s">
        <v>81</v>
      </c>
      <c r="AW610" s="14" t="s">
        <v>33</v>
      </c>
      <c r="AX610" s="14" t="s">
        <v>71</v>
      </c>
      <c r="AY610" s="245" t="s">
        <v>129</v>
      </c>
    </row>
    <row r="611" spans="1:51" s="16" customFormat="1" ht="12">
      <c r="A611" s="16"/>
      <c r="B611" s="268"/>
      <c r="C611" s="269"/>
      <c r="D611" s="226" t="s">
        <v>141</v>
      </c>
      <c r="E611" s="270" t="s">
        <v>19</v>
      </c>
      <c r="F611" s="271" t="s">
        <v>628</v>
      </c>
      <c r="G611" s="269"/>
      <c r="H611" s="272">
        <v>28.798</v>
      </c>
      <c r="I611" s="273"/>
      <c r="J611" s="269"/>
      <c r="K611" s="269"/>
      <c r="L611" s="274"/>
      <c r="M611" s="275"/>
      <c r="N611" s="276"/>
      <c r="O611" s="276"/>
      <c r="P611" s="276"/>
      <c r="Q611" s="276"/>
      <c r="R611" s="276"/>
      <c r="S611" s="276"/>
      <c r="T611" s="277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  <c r="AE611" s="16"/>
      <c r="AT611" s="278" t="s">
        <v>141</v>
      </c>
      <c r="AU611" s="278" t="s">
        <v>81</v>
      </c>
      <c r="AV611" s="16" t="s">
        <v>130</v>
      </c>
      <c r="AW611" s="16" t="s">
        <v>33</v>
      </c>
      <c r="AX611" s="16" t="s">
        <v>71</v>
      </c>
      <c r="AY611" s="278" t="s">
        <v>129</v>
      </c>
    </row>
    <row r="612" spans="1:51" s="15" customFormat="1" ht="12">
      <c r="A612" s="15"/>
      <c r="B612" s="246"/>
      <c r="C612" s="247"/>
      <c r="D612" s="226" t="s">
        <v>141</v>
      </c>
      <c r="E612" s="248" t="s">
        <v>19</v>
      </c>
      <c r="F612" s="249" t="s">
        <v>144</v>
      </c>
      <c r="G612" s="247"/>
      <c r="H612" s="250">
        <v>75.125</v>
      </c>
      <c r="I612" s="251"/>
      <c r="J612" s="247"/>
      <c r="K612" s="247"/>
      <c r="L612" s="252"/>
      <c r="M612" s="253"/>
      <c r="N612" s="254"/>
      <c r="O612" s="254"/>
      <c r="P612" s="254"/>
      <c r="Q612" s="254"/>
      <c r="R612" s="254"/>
      <c r="S612" s="254"/>
      <c r="T612" s="25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T612" s="256" t="s">
        <v>141</v>
      </c>
      <c r="AU612" s="256" t="s">
        <v>81</v>
      </c>
      <c r="AV612" s="15" t="s">
        <v>137</v>
      </c>
      <c r="AW612" s="15" t="s">
        <v>33</v>
      </c>
      <c r="AX612" s="15" t="s">
        <v>79</v>
      </c>
      <c r="AY612" s="256" t="s">
        <v>129</v>
      </c>
    </row>
    <row r="613" spans="1:63" s="12" customFormat="1" ht="25.9" customHeight="1">
      <c r="A613" s="12"/>
      <c r="B613" s="190"/>
      <c r="C613" s="191"/>
      <c r="D613" s="192" t="s">
        <v>70</v>
      </c>
      <c r="E613" s="193" t="s">
        <v>630</v>
      </c>
      <c r="F613" s="193" t="s">
        <v>631</v>
      </c>
      <c r="G613" s="191"/>
      <c r="H613" s="191"/>
      <c r="I613" s="194"/>
      <c r="J613" s="195">
        <f>BK613</f>
        <v>0</v>
      </c>
      <c r="K613" s="191"/>
      <c r="L613" s="196"/>
      <c r="M613" s="197"/>
      <c r="N613" s="198"/>
      <c r="O613" s="198"/>
      <c r="P613" s="199">
        <f>SUM(P614:P616)</f>
        <v>0</v>
      </c>
      <c r="Q613" s="198"/>
      <c r="R613" s="199">
        <f>SUM(R614:R616)</f>
        <v>0</v>
      </c>
      <c r="S613" s="198"/>
      <c r="T613" s="200">
        <f>SUM(T614:T616)</f>
        <v>0</v>
      </c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R613" s="201" t="s">
        <v>137</v>
      </c>
      <c r="AT613" s="202" t="s">
        <v>70</v>
      </c>
      <c r="AU613" s="202" t="s">
        <v>71</v>
      </c>
      <c r="AY613" s="201" t="s">
        <v>129</v>
      </c>
      <c r="BK613" s="203">
        <f>SUM(BK614:BK616)</f>
        <v>0</v>
      </c>
    </row>
    <row r="614" spans="1:65" s="2" customFormat="1" ht="16.5" customHeight="1">
      <c r="A614" s="40"/>
      <c r="B614" s="41"/>
      <c r="C614" s="206" t="s">
        <v>632</v>
      </c>
      <c r="D614" s="206" t="s">
        <v>132</v>
      </c>
      <c r="E614" s="207" t="s">
        <v>633</v>
      </c>
      <c r="F614" s="208" t="s">
        <v>634</v>
      </c>
      <c r="G614" s="209" t="s">
        <v>635</v>
      </c>
      <c r="H614" s="210">
        <v>1</v>
      </c>
      <c r="I614" s="211"/>
      <c r="J614" s="212">
        <f>ROUND(I614*H614,2)</f>
        <v>0</v>
      </c>
      <c r="K614" s="208" t="s">
        <v>457</v>
      </c>
      <c r="L614" s="46"/>
      <c r="M614" s="213" t="s">
        <v>19</v>
      </c>
      <c r="N614" s="214" t="s">
        <v>42</v>
      </c>
      <c r="O614" s="86"/>
      <c r="P614" s="215">
        <f>O614*H614</f>
        <v>0</v>
      </c>
      <c r="Q614" s="215">
        <v>0</v>
      </c>
      <c r="R614" s="215">
        <f>Q614*H614</f>
        <v>0</v>
      </c>
      <c r="S614" s="215">
        <v>0</v>
      </c>
      <c r="T614" s="216">
        <f>S614*H614</f>
        <v>0</v>
      </c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  <c r="AE614" s="40"/>
      <c r="AR614" s="217" t="s">
        <v>636</v>
      </c>
      <c r="AT614" s="217" t="s">
        <v>132</v>
      </c>
      <c r="AU614" s="217" t="s">
        <v>79</v>
      </c>
      <c r="AY614" s="19" t="s">
        <v>129</v>
      </c>
      <c r="BE614" s="218">
        <f>IF(N614="základní",J614,0)</f>
        <v>0</v>
      </c>
      <c r="BF614" s="218">
        <f>IF(N614="snížená",J614,0)</f>
        <v>0</v>
      </c>
      <c r="BG614" s="218">
        <f>IF(N614="zákl. přenesená",J614,0)</f>
        <v>0</v>
      </c>
      <c r="BH614" s="218">
        <f>IF(N614="sníž. přenesená",J614,0)</f>
        <v>0</v>
      </c>
      <c r="BI614" s="218">
        <f>IF(N614="nulová",J614,0)</f>
        <v>0</v>
      </c>
      <c r="BJ614" s="19" t="s">
        <v>79</v>
      </c>
      <c r="BK614" s="218">
        <f>ROUND(I614*H614,2)</f>
        <v>0</v>
      </c>
      <c r="BL614" s="19" t="s">
        <v>636</v>
      </c>
      <c r="BM614" s="217" t="s">
        <v>637</v>
      </c>
    </row>
    <row r="615" spans="1:51" s="14" customFormat="1" ht="12">
      <c r="A615" s="14"/>
      <c r="B615" s="235"/>
      <c r="C615" s="236"/>
      <c r="D615" s="226" t="s">
        <v>141</v>
      </c>
      <c r="E615" s="237" t="s">
        <v>19</v>
      </c>
      <c r="F615" s="238" t="s">
        <v>79</v>
      </c>
      <c r="G615" s="236"/>
      <c r="H615" s="239">
        <v>1</v>
      </c>
      <c r="I615" s="240"/>
      <c r="J615" s="236"/>
      <c r="K615" s="236"/>
      <c r="L615" s="241"/>
      <c r="M615" s="242"/>
      <c r="N615" s="243"/>
      <c r="O615" s="243"/>
      <c r="P615" s="243"/>
      <c r="Q615" s="243"/>
      <c r="R615" s="243"/>
      <c r="S615" s="243"/>
      <c r="T615" s="24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T615" s="245" t="s">
        <v>141</v>
      </c>
      <c r="AU615" s="245" t="s">
        <v>79</v>
      </c>
      <c r="AV615" s="14" t="s">
        <v>81</v>
      </c>
      <c r="AW615" s="14" t="s">
        <v>33</v>
      </c>
      <c r="AX615" s="14" t="s">
        <v>71</v>
      </c>
      <c r="AY615" s="245" t="s">
        <v>129</v>
      </c>
    </row>
    <row r="616" spans="1:51" s="15" customFormat="1" ht="12">
      <c r="A616" s="15"/>
      <c r="B616" s="246"/>
      <c r="C616" s="247"/>
      <c r="D616" s="226" t="s">
        <v>141</v>
      </c>
      <c r="E616" s="248" t="s">
        <v>19</v>
      </c>
      <c r="F616" s="249" t="s">
        <v>144</v>
      </c>
      <c r="G616" s="247"/>
      <c r="H616" s="250">
        <v>1</v>
      </c>
      <c r="I616" s="251"/>
      <c r="J616" s="247"/>
      <c r="K616" s="247"/>
      <c r="L616" s="252"/>
      <c r="M616" s="253"/>
      <c r="N616" s="254"/>
      <c r="O616" s="254"/>
      <c r="P616" s="254"/>
      <c r="Q616" s="254"/>
      <c r="R616" s="254"/>
      <c r="S616" s="254"/>
      <c r="T616" s="25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T616" s="256" t="s">
        <v>141</v>
      </c>
      <c r="AU616" s="256" t="s">
        <v>79</v>
      </c>
      <c r="AV616" s="15" t="s">
        <v>137</v>
      </c>
      <c r="AW616" s="15" t="s">
        <v>33</v>
      </c>
      <c r="AX616" s="15" t="s">
        <v>79</v>
      </c>
      <c r="AY616" s="256" t="s">
        <v>129</v>
      </c>
    </row>
    <row r="617" spans="1:63" s="12" customFormat="1" ht="25.9" customHeight="1">
      <c r="A617" s="12"/>
      <c r="B617" s="190"/>
      <c r="C617" s="191"/>
      <c r="D617" s="192" t="s">
        <v>70</v>
      </c>
      <c r="E617" s="193" t="s">
        <v>638</v>
      </c>
      <c r="F617" s="193" t="s">
        <v>639</v>
      </c>
      <c r="G617" s="191"/>
      <c r="H617" s="191"/>
      <c r="I617" s="194"/>
      <c r="J617" s="195">
        <f>BK617</f>
        <v>0</v>
      </c>
      <c r="K617" s="191"/>
      <c r="L617" s="196"/>
      <c r="M617" s="197"/>
      <c r="N617" s="198"/>
      <c r="O617" s="198"/>
      <c r="P617" s="199">
        <f>SUM(P618:P619)</f>
        <v>0</v>
      </c>
      <c r="Q617" s="198"/>
      <c r="R617" s="199">
        <f>SUM(R618:R619)</f>
        <v>0</v>
      </c>
      <c r="S617" s="198"/>
      <c r="T617" s="200">
        <f>SUM(T618:T619)</f>
        <v>0</v>
      </c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R617" s="201" t="s">
        <v>165</v>
      </c>
      <c r="AT617" s="202" t="s">
        <v>70</v>
      </c>
      <c r="AU617" s="202" t="s">
        <v>71</v>
      </c>
      <c r="AY617" s="201" t="s">
        <v>129</v>
      </c>
      <c r="BK617" s="203">
        <f>SUM(BK618:BK619)</f>
        <v>0</v>
      </c>
    </row>
    <row r="618" spans="1:65" s="2" customFormat="1" ht="16.5" customHeight="1">
      <c r="A618" s="40"/>
      <c r="B618" s="41"/>
      <c r="C618" s="206" t="s">
        <v>640</v>
      </c>
      <c r="D618" s="206" t="s">
        <v>132</v>
      </c>
      <c r="E618" s="207" t="s">
        <v>641</v>
      </c>
      <c r="F618" s="208" t="s">
        <v>642</v>
      </c>
      <c r="G618" s="209" t="s">
        <v>368</v>
      </c>
      <c r="H618" s="267"/>
      <c r="I618" s="211"/>
      <c r="J618" s="212">
        <f>ROUND(I618*H618,2)</f>
        <v>0</v>
      </c>
      <c r="K618" s="208" t="s">
        <v>19</v>
      </c>
      <c r="L618" s="46"/>
      <c r="M618" s="213" t="s">
        <v>19</v>
      </c>
      <c r="N618" s="214" t="s">
        <v>42</v>
      </c>
      <c r="O618" s="86"/>
      <c r="P618" s="215">
        <f>O618*H618</f>
        <v>0</v>
      </c>
      <c r="Q618" s="215">
        <v>0</v>
      </c>
      <c r="R618" s="215">
        <f>Q618*H618</f>
        <v>0</v>
      </c>
      <c r="S618" s="215">
        <v>0</v>
      </c>
      <c r="T618" s="216">
        <f>S618*H618</f>
        <v>0</v>
      </c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R618" s="217" t="s">
        <v>137</v>
      </c>
      <c r="AT618" s="217" t="s">
        <v>132</v>
      </c>
      <c r="AU618" s="217" t="s">
        <v>79</v>
      </c>
      <c r="AY618" s="19" t="s">
        <v>129</v>
      </c>
      <c r="BE618" s="218">
        <f>IF(N618="základní",J618,0)</f>
        <v>0</v>
      </c>
      <c r="BF618" s="218">
        <f>IF(N618="snížená",J618,0)</f>
        <v>0</v>
      </c>
      <c r="BG618" s="218">
        <f>IF(N618="zákl. přenesená",J618,0)</f>
        <v>0</v>
      </c>
      <c r="BH618" s="218">
        <f>IF(N618="sníž. přenesená",J618,0)</f>
        <v>0</v>
      </c>
      <c r="BI618" s="218">
        <f>IF(N618="nulová",J618,0)</f>
        <v>0</v>
      </c>
      <c r="BJ618" s="19" t="s">
        <v>79</v>
      </c>
      <c r="BK618" s="218">
        <f>ROUND(I618*H618,2)</f>
        <v>0</v>
      </c>
      <c r="BL618" s="19" t="s">
        <v>137</v>
      </c>
      <c r="BM618" s="217" t="s">
        <v>643</v>
      </c>
    </row>
    <row r="619" spans="1:65" s="2" customFormat="1" ht="16.5" customHeight="1">
      <c r="A619" s="40"/>
      <c r="B619" s="41"/>
      <c r="C619" s="206" t="s">
        <v>644</v>
      </c>
      <c r="D619" s="206" t="s">
        <v>132</v>
      </c>
      <c r="E619" s="207" t="s">
        <v>645</v>
      </c>
      <c r="F619" s="208" t="s">
        <v>646</v>
      </c>
      <c r="G619" s="209" t="s">
        <v>368</v>
      </c>
      <c r="H619" s="267"/>
      <c r="I619" s="211"/>
      <c r="J619" s="212">
        <f>ROUND(I619*H619,2)</f>
        <v>0</v>
      </c>
      <c r="K619" s="208" t="s">
        <v>19</v>
      </c>
      <c r="L619" s="46"/>
      <c r="M619" s="279" t="s">
        <v>19</v>
      </c>
      <c r="N619" s="280" t="s">
        <v>42</v>
      </c>
      <c r="O619" s="281"/>
      <c r="P619" s="282">
        <f>O619*H619</f>
        <v>0</v>
      </c>
      <c r="Q619" s="282">
        <v>0</v>
      </c>
      <c r="R619" s="282">
        <f>Q619*H619</f>
        <v>0</v>
      </c>
      <c r="S619" s="282">
        <v>0</v>
      </c>
      <c r="T619" s="283">
        <f>S619*H619</f>
        <v>0</v>
      </c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R619" s="217" t="s">
        <v>137</v>
      </c>
      <c r="AT619" s="217" t="s">
        <v>132</v>
      </c>
      <c r="AU619" s="217" t="s">
        <v>79</v>
      </c>
      <c r="AY619" s="19" t="s">
        <v>129</v>
      </c>
      <c r="BE619" s="218">
        <f>IF(N619="základní",J619,0)</f>
        <v>0</v>
      </c>
      <c r="BF619" s="218">
        <f>IF(N619="snížená",J619,0)</f>
        <v>0</v>
      </c>
      <c r="BG619" s="218">
        <f>IF(N619="zákl. přenesená",J619,0)</f>
        <v>0</v>
      </c>
      <c r="BH619" s="218">
        <f>IF(N619="sníž. přenesená",J619,0)</f>
        <v>0</v>
      </c>
      <c r="BI619" s="218">
        <f>IF(N619="nulová",J619,0)</f>
        <v>0</v>
      </c>
      <c r="BJ619" s="19" t="s">
        <v>79</v>
      </c>
      <c r="BK619" s="218">
        <f>ROUND(I619*H619,2)</f>
        <v>0</v>
      </c>
      <c r="BL619" s="19" t="s">
        <v>137</v>
      </c>
      <c r="BM619" s="217" t="s">
        <v>647</v>
      </c>
    </row>
    <row r="620" spans="1:31" s="2" customFormat="1" ht="6.95" customHeight="1">
      <c r="A620" s="40"/>
      <c r="B620" s="61"/>
      <c r="C620" s="62"/>
      <c r="D620" s="62"/>
      <c r="E620" s="62"/>
      <c r="F620" s="62"/>
      <c r="G620" s="62"/>
      <c r="H620" s="62"/>
      <c r="I620" s="62"/>
      <c r="J620" s="62"/>
      <c r="K620" s="62"/>
      <c r="L620" s="46"/>
      <c r="M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</row>
  </sheetData>
  <sheetProtection password="CC35" sheet="1" objects="1" scenarios="1" formatColumns="0" formatRows="0" autoFilter="0"/>
  <autoFilter ref="C94:K619"/>
  <mergeCells count="9">
    <mergeCell ref="E7:H7"/>
    <mergeCell ref="E9:H9"/>
    <mergeCell ref="E18:H18"/>
    <mergeCell ref="E27:H27"/>
    <mergeCell ref="E48:H48"/>
    <mergeCell ref="E50:H50"/>
    <mergeCell ref="E85:H85"/>
    <mergeCell ref="E87:H87"/>
    <mergeCell ref="L2:V2"/>
  </mergeCells>
  <hyperlinks>
    <hyperlink ref="F99" r:id="rId1" display="https://podminky.urs.cz/item/CS_URS_2022_02/340271045"/>
    <hyperlink ref="F104" r:id="rId2" display="https://podminky.urs.cz/item/CS_URS_2022_02/342272225"/>
    <hyperlink ref="F110" r:id="rId3" display="https://podminky.urs.cz/item/CS_URS_2022_02/342272245"/>
    <hyperlink ref="F119" r:id="rId4" display="https://podminky.urs.cz/item/CS_URS_2022_02/346244354"/>
    <hyperlink ref="F125" r:id="rId5" display="https://podminky.urs.cz/item/CS_URS_2022_02/346272256"/>
    <hyperlink ref="F132" r:id="rId6" display="https://podminky.urs.cz/item/CS_URS_2022_02/612131101"/>
    <hyperlink ref="F139" r:id="rId7" display="https://podminky.urs.cz/item/CS_URS_2022_02/612131121"/>
    <hyperlink ref="F152" r:id="rId8" display="https://podminky.urs.cz/item/CS_URS_2022_02/612142001"/>
    <hyperlink ref="F165" r:id="rId9" display="https://podminky.urs.cz/item/CS_URS_2022_02/612321121"/>
    <hyperlink ref="F172" r:id="rId10" display="https://podminky.urs.cz/item/CS_URS_2022_02/612321131"/>
    <hyperlink ref="F183" r:id="rId11" display="https://podminky.urs.cz/item/CS_URS_2022_02/619991001"/>
    <hyperlink ref="F190" r:id="rId12" display="https://podminky.urs.cz/item/CS_URS_2022_02/619991011"/>
    <hyperlink ref="F197" r:id="rId13" display="https://podminky.urs.cz/item/CS_URS_2022_02/949101111"/>
    <hyperlink ref="F208" r:id="rId14" display="https://podminky.urs.cz/item/CS_URS_2022_02/952901111"/>
    <hyperlink ref="F219" r:id="rId15" display="https://podminky.urs.cz/item/CS_URS_2022_02/962031132"/>
    <hyperlink ref="F224" r:id="rId16" display="https://podminky.urs.cz/item/CS_URS_2022_02/962032230"/>
    <hyperlink ref="F230" r:id="rId17" display="https://podminky.urs.cz/item/CS_URS_2022_02/968072455"/>
    <hyperlink ref="F237" r:id="rId18" display="https://podminky.urs.cz/item/CS_URS_2022_02/978013191"/>
    <hyperlink ref="F246" r:id="rId19" display="https://podminky.urs.cz/item/CS_URS_2022_02/997013211"/>
    <hyperlink ref="F248" r:id="rId20" display="https://podminky.urs.cz/item/CS_URS_2022_02/997013501"/>
    <hyperlink ref="F250" r:id="rId21" display="https://podminky.urs.cz/item/CS_URS_2022_02/997013509"/>
    <hyperlink ref="F254" r:id="rId22" display="https://podminky.urs.cz/item/CS_URS_2022_02/997013631"/>
    <hyperlink ref="F257" r:id="rId23" display="https://podminky.urs.cz/item/CS_URS_2022_02/998018001"/>
    <hyperlink ref="F261" r:id="rId24" display="https://podminky.urs.cz/item/CS_URS_2022_02/763131130"/>
    <hyperlink ref="F270" r:id="rId25" display="https://podminky.urs.cz/item/CS_URS_2022_02/763131451"/>
    <hyperlink ref="F278" r:id="rId26" display="https://podminky.urs.cz/item/CS_URS_2022_02/763131551"/>
    <hyperlink ref="F284" r:id="rId27" display="https://podminky.urs.cz/item/CS_URS_2022_02/763131714"/>
    <hyperlink ref="F296" r:id="rId28" display="https://podminky.urs.cz/item/CS_URS_2022_02/763131721"/>
    <hyperlink ref="F301" r:id="rId29" display="https://podminky.urs.cz/item/CS_URS_2022_02/763131771"/>
    <hyperlink ref="F313" r:id="rId30" display="https://podminky.urs.cz/item/CS_URS_2022_02/763411211"/>
    <hyperlink ref="F318" r:id="rId31" display="https://podminky.urs.cz/item/CS_URS_2022_02/998763401"/>
    <hyperlink ref="F321" r:id="rId32" display="https://podminky.urs.cz/item/CS_URS_2022_02/766411811"/>
    <hyperlink ref="F326" r:id="rId33" display="https://podminky.urs.cz/item/CS_URS_2022_02/766431811"/>
    <hyperlink ref="F331" r:id="rId34" display="https://podminky.urs.cz/item/CS_URS_2022_02/766660172"/>
    <hyperlink ref="F342" r:id="rId35" display="https://podminky.urs.cz/item/CS_URS_2022_02/766660728"/>
    <hyperlink ref="F358" r:id="rId36" display="https://podminky.urs.cz/item/CS_URS_2022_02/766660729"/>
    <hyperlink ref="F374" r:id="rId37" display="https://podminky.urs.cz/item/CS_URS_2022_02/766682111"/>
    <hyperlink ref="F385" r:id="rId38" display="https://podminky.urs.cz/item/CS_URS_2022_02/766694115"/>
    <hyperlink ref="F394" r:id="rId39" display="https://podminky.urs.cz/item/CS_URS_2022_02/766825821"/>
    <hyperlink ref="F398" r:id="rId40" display="https://podminky.urs.cz/item/CS_URS_2022_02/998766201"/>
    <hyperlink ref="F407" r:id="rId41" display="https://podminky.urs.cz/item/CS_URS_2022_02/771121011"/>
    <hyperlink ref="F418" r:id="rId42" display="https://podminky.urs.cz/item/CS_URS_2022_02/771151022"/>
    <hyperlink ref="F429" r:id="rId43" display="https://podminky.urs.cz/item/CS_URS_2022_02/771574263"/>
    <hyperlink ref="F451" r:id="rId44" display="https://podminky.urs.cz/item/CS_URS_2022_02/771591207"/>
    <hyperlink ref="F475" r:id="rId45" display="https://podminky.urs.cz/item/CS_URS_2022_02/771591241"/>
    <hyperlink ref="F480" r:id="rId46" display="https://podminky.urs.cz/item/CS_URS_2022_02/771591242"/>
    <hyperlink ref="F485" r:id="rId47" display="https://podminky.urs.cz/item/CS_URS_2022_02/771591264"/>
    <hyperlink ref="F490" r:id="rId48" display="https://podminky.urs.cz/item/CS_URS_2022_02/998771201"/>
    <hyperlink ref="F493" r:id="rId49" display="https://podminky.urs.cz/item/CS_URS_2022_02/776111116"/>
    <hyperlink ref="F501" r:id="rId50" display="https://podminky.urs.cz/item/CS_URS_2022_02/776201812"/>
    <hyperlink ref="F509" r:id="rId51" display="https://podminky.urs.cz/item/CS_URS_2022_02/998776201"/>
    <hyperlink ref="F512" r:id="rId52" display="https://podminky.urs.cz/item/CS_URS_2022_02/781131207"/>
    <hyperlink ref="F522" r:id="rId53" display="https://podminky.urs.cz/item/CS_URS_2022_02/781474113"/>
    <hyperlink ref="F554" r:id="rId54" display="https://podminky.urs.cz/item/CS_URS_2022_02/781491012"/>
    <hyperlink ref="F564" r:id="rId55" display="https://podminky.urs.cz/item/CS_URS_2022_02/781493611"/>
    <hyperlink ref="F573" r:id="rId56" display="https://podminky.urs.cz/item/CS_URS_2022_02/781494111"/>
    <hyperlink ref="F580" r:id="rId57" display="https://podminky.urs.cz/item/CS_URS_2022_02/781494511"/>
    <hyperlink ref="F587" r:id="rId58" display="https://podminky.urs.cz/item/CS_URS_2022_02/781674112"/>
    <hyperlink ref="F597" r:id="rId59" display="https://podminky.urs.cz/item/CS_URS_2022_02/998781202"/>
    <hyperlink ref="F600" r:id="rId60" display="https://podminky.urs.cz/item/CS_URS_2022_02/784211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1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84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81</v>
      </c>
    </row>
    <row r="4" spans="2:46" s="1" customFormat="1" ht="24.95" customHeight="1">
      <c r="B4" s="22"/>
      <c r="D4" s="132" t="s">
        <v>91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Stavební úpravy sociálního zařízení v MŠ Dolní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92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648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13. 9. 2022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tr">
        <f>IF('Rekapitulace stavby'!AN19="","",'Rekapitulace stavby'!AN19)</f>
        <v/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tr">
        <f>IF('Rekapitulace stavby'!E20="","",'Rekapitulace stavby'!E20)</f>
        <v xml:space="preserve"> </v>
      </c>
      <c r="F24" s="40"/>
      <c r="G24" s="40"/>
      <c r="H24" s="40"/>
      <c r="I24" s="134" t="s">
        <v>28</v>
      </c>
      <c r="J24" s="138" t="str">
        <f>IF('Rekapitulace stavby'!AN20="","",'Rekapitulace stavby'!AN20)</f>
        <v/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35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37</v>
      </c>
      <c r="E30" s="40"/>
      <c r="F30" s="40"/>
      <c r="G30" s="40"/>
      <c r="H30" s="40"/>
      <c r="I30" s="40"/>
      <c r="J30" s="146">
        <f>ROUND(J94,2)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39</v>
      </c>
      <c r="G32" s="40"/>
      <c r="H32" s="40"/>
      <c r="I32" s="147" t="s">
        <v>38</v>
      </c>
      <c r="J32" s="147" t="s">
        <v>40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41</v>
      </c>
      <c r="E33" s="134" t="s">
        <v>42</v>
      </c>
      <c r="F33" s="149">
        <f>ROUND((SUM(BE94:BE611)),2)</f>
        <v>0</v>
      </c>
      <c r="G33" s="40"/>
      <c r="H33" s="40"/>
      <c r="I33" s="150">
        <v>0.21</v>
      </c>
      <c r="J33" s="149">
        <f>ROUND(((SUM(BE94:BE611))*I33),2)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43</v>
      </c>
      <c r="F34" s="149">
        <f>ROUND((SUM(BF94:BF611)),2)</f>
        <v>0</v>
      </c>
      <c r="G34" s="40"/>
      <c r="H34" s="40"/>
      <c r="I34" s="150">
        <v>0.15</v>
      </c>
      <c r="J34" s="149">
        <f>ROUND(((SUM(BF94:BF611))*I34),2)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44</v>
      </c>
      <c r="F35" s="149">
        <f>ROUND((SUM(BG94:BG611)),2)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45</v>
      </c>
      <c r="F36" s="149">
        <f>ROUND((SUM(BH94:BH611)),2)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46</v>
      </c>
      <c r="F37" s="149">
        <f>ROUND((SUM(BI94:BI611)),2)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47</v>
      </c>
      <c r="E39" s="153"/>
      <c r="F39" s="153"/>
      <c r="G39" s="154" t="s">
        <v>48</v>
      </c>
      <c r="H39" s="155" t="s">
        <v>49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94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Stavební úpravy sociálního zařízení v MŠ Dolní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92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02 - Stavební úpravy v 2.NP - architektonicko stavební řešení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</v>
      </c>
      <c r="G52" s="42"/>
      <c r="H52" s="42"/>
      <c r="I52" s="34" t="s">
        <v>23</v>
      </c>
      <c r="J52" s="74" t="str">
        <f>IF(J12="","",J12)</f>
        <v>13. 9. 2022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Město Frenštát p.R.,náměstí Míru 1,744 01</v>
      </c>
      <c r="G54" s="42"/>
      <c r="H54" s="42"/>
      <c r="I54" s="34" t="s">
        <v>31</v>
      </c>
      <c r="J54" s="38" t="str">
        <f>E21</f>
        <v>Jaromír Bartoš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95</v>
      </c>
      <c r="D57" s="164"/>
      <c r="E57" s="164"/>
      <c r="F57" s="164"/>
      <c r="G57" s="164"/>
      <c r="H57" s="164"/>
      <c r="I57" s="164"/>
      <c r="J57" s="165" t="s">
        <v>96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69</v>
      </c>
      <c r="D59" s="42"/>
      <c r="E59" s="42"/>
      <c r="F59" s="42"/>
      <c r="G59" s="42"/>
      <c r="H59" s="42"/>
      <c r="I59" s="42"/>
      <c r="J59" s="104">
        <f>J94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97</v>
      </c>
    </row>
    <row r="60" spans="1:31" s="9" customFormat="1" ht="24.95" customHeight="1">
      <c r="A60" s="9"/>
      <c r="B60" s="167"/>
      <c r="C60" s="168"/>
      <c r="D60" s="169" t="s">
        <v>98</v>
      </c>
      <c r="E60" s="170"/>
      <c r="F60" s="170"/>
      <c r="G60" s="170"/>
      <c r="H60" s="170"/>
      <c r="I60" s="170"/>
      <c r="J60" s="171">
        <f>J95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99</v>
      </c>
      <c r="E61" s="176"/>
      <c r="F61" s="176"/>
      <c r="G61" s="176"/>
      <c r="H61" s="176"/>
      <c r="I61" s="176"/>
      <c r="J61" s="177">
        <f>J96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100</v>
      </c>
      <c r="E62" s="176"/>
      <c r="F62" s="176"/>
      <c r="G62" s="176"/>
      <c r="H62" s="176"/>
      <c r="I62" s="176"/>
      <c r="J62" s="177">
        <f>J130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101</v>
      </c>
      <c r="E63" s="176"/>
      <c r="F63" s="176"/>
      <c r="G63" s="176"/>
      <c r="H63" s="176"/>
      <c r="I63" s="176"/>
      <c r="J63" s="177">
        <f>J197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102</v>
      </c>
      <c r="E64" s="176"/>
      <c r="F64" s="176"/>
      <c r="G64" s="176"/>
      <c r="H64" s="176"/>
      <c r="I64" s="176"/>
      <c r="J64" s="177">
        <f>J247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103</v>
      </c>
      <c r="E65" s="176"/>
      <c r="F65" s="176"/>
      <c r="G65" s="176"/>
      <c r="H65" s="176"/>
      <c r="I65" s="176"/>
      <c r="J65" s="177">
        <f>J258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67"/>
      <c r="C66" s="168"/>
      <c r="D66" s="169" t="s">
        <v>104</v>
      </c>
      <c r="E66" s="170"/>
      <c r="F66" s="170"/>
      <c r="G66" s="170"/>
      <c r="H66" s="170"/>
      <c r="I66" s="170"/>
      <c r="J66" s="171">
        <f>J261</f>
        <v>0</v>
      </c>
      <c r="K66" s="168"/>
      <c r="L66" s="172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73"/>
      <c r="C67" s="174"/>
      <c r="D67" s="175" t="s">
        <v>105</v>
      </c>
      <c r="E67" s="176"/>
      <c r="F67" s="176"/>
      <c r="G67" s="176"/>
      <c r="H67" s="176"/>
      <c r="I67" s="176"/>
      <c r="J67" s="177">
        <f>J262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3"/>
      <c r="C68" s="174"/>
      <c r="D68" s="175" t="s">
        <v>106</v>
      </c>
      <c r="E68" s="176"/>
      <c r="F68" s="176"/>
      <c r="G68" s="176"/>
      <c r="H68" s="176"/>
      <c r="I68" s="176"/>
      <c r="J68" s="177">
        <f>J311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3"/>
      <c r="C69" s="174"/>
      <c r="D69" s="175" t="s">
        <v>107</v>
      </c>
      <c r="E69" s="176"/>
      <c r="F69" s="176"/>
      <c r="G69" s="176"/>
      <c r="H69" s="176"/>
      <c r="I69" s="176"/>
      <c r="J69" s="177">
        <f>J391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3"/>
      <c r="C70" s="174"/>
      <c r="D70" s="175" t="s">
        <v>109</v>
      </c>
      <c r="E70" s="176"/>
      <c r="F70" s="176"/>
      <c r="G70" s="176"/>
      <c r="H70" s="176"/>
      <c r="I70" s="176"/>
      <c r="J70" s="177">
        <f>J397</f>
        <v>0</v>
      </c>
      <c r="K70" s="174"/>
      <c r="L70" s="17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3"/>
      <c r="C71" s="174"/>
      <c r="D71" s="175" t="s">
        <v>110</v>
      </c>
      <c r="E71" s="176"/>
      <c r="F71" s="176"/>
      <c r="G71" s="176"/>
      <c r="H71" s="176"/>
      <c r="I71" s="176"/>
      <c r="J71" s="177">
        <f>J499</f>
        <v>0</v>
      </c>
      <c r="K71" s="174"/>
      <c r="L71" s="17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3"/>
      <c r="C72" s="174"/>
      <c r="D72" s="175" t="s">
        <v>111</v>
      </c>
      <c r="E72" s="176"/>
      <c r="F72" s="176"/>
      <c r="G72" s="176"/>
      <c r="H72" s="176"/>
      <c r="I72" s="176"/>
      <c r="J72" s="177">
        <f>J588</f>
        <v>0</v>
      </c>
      <c r="K72" s="174"/>
      <c r="L72" s="17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9" customFormat="1" ht="24.95" customHeight="1">
      <c r="A73" s="9"/>
      <c r="B73" s="167"/>
      <c r="C73" s="168"/>
      <c r="D73" s="169" t="s">
        <v>112</v>
      </c>
      <c r="E73" s="170"/>
      <c r="F73" s="170"/>
      <c r="G73" s="170"/>
      <c r="H73" s="170"/>
      <c r="I73" s="170"/>
      <c r="J73" s="171">
        <f>J604</f>
        <v>0</v>
      </c>
      <c r="K73" s="168"/>
      <c r="L73" s="172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9" customFormat="1" ht="24.95" customHeight="1">
      <c r="A74" s="9"/>
      <c r="B74" s="167"/>
      <c r="C74" s="168"/>
      <c r="D74" s="169" t="s">
        <v>113</v>
      </c>
      <c r="E74" s="170"/>
      <c r="F74" s="170"/>
      <c r="G74" s="170"/>
      <c r="H74" s="170"/>
      <c r="I74" s="170"/>
      <c r="J74" s="171">
        <f>J609</f>
        <v>0</v>
      </c>
      <c r="K74" s="168"/>
      <c r="L74" s="172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s="2" customFormat="1" ht="21.8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61"/>
      <c r="C76" s="62"/>
      <c r="D76" s="62"/>
      <c r="E76" s="62"/>
      <c r="F76" s="62"/>
      <c r="G76" s="62"/>
      <c r="H76" s="62"/>
      <c r="I76" s="62"/>
      <c r="J76" s="62"/>
      <c r="K76" s="6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80" spans="1:31" s="2" customFormat="1" ht="6.95" customHeight="1">
      <c r="A80" s="40"/>
      <c r="B80" s="63"/>
      <c r="C80" s="64"/>
      <c r="D80" s="64"/>
      <c r="E80" s="64"/>
      <c r="F80" s="64"/>
      <c r="G80" s="64"/>
      <c r="H80" s="64"/>
      <c r="I80" s="64"/>
      <c r="J80" s="64"/>
      <c r="K80" s="64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24.95" customHeight="1">
      <c r="A81" s="40"/>
      <c r="B81" s="41"/>
      <c r="C81" s="25" t="s">
        <v>114</v>
      </c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16</v>
      </c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162" t="str">
        <f>E7</f>
        <v>Stavební úpravy sociálního zařízení v MŠ Dolní</v>
      </c>
      <c r="F84" s="34"/>
      <c r="G84" s="34"/>
      <c r="H84" s="34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4" t="s">
        <v>92</v>
      </c>
      <c r="D85" s="42"/>
      <c r="E85" s="42"/>
      <c r="F85" s="42"/>
      <c r="G85" s="42"/>
      <c r="H85" s="42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6.5" customHeight="1">
      <c r="A86" s="40"/>
      <c r="B86" s="41"/>
      <c r="C86" s="42"/>
      <c r="D86" s="42"/>
      <c r="E86" s="71" t="str">
        <f>E9</f>
        <v>02 - Stavební úpravy v 2.NP - architektonicko stavební řešení</v>
      </c>
      <c r="F86" s="42"/>
      <c r="G86" s="42"/>
      <c r="H86" s="42"/>
      <c r="I86" s="42"/>
      <c r="J86" s="42"/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4" t="s">
        <v>21</v>
      </c>
      <c r="D88" s="42"/>
      <c r="E88" s="42"/>
      <c r="F88" s="29" t="str">
        <f>F12</f>
        <v xml:space="preserve"> </v>
      </c>
      <c r="G88" s="42"/>
      <c r="H88" s="42"/>
      <c r="I88" s="34" t="s">
        <v>23</v>
      </c>
      <c r="J88" s="74" t="str">
        <f>IF(J12="","",J12)</f>
        <v>13. 9. 2022</v>
      </c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6.95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3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5.15" customHeight="1">
      <c r="A90" s="40"/>
      <c r="B90" s="41"/>
      <c r="C90" s="34" t="s">
        <v>25</v>
      </c>
      <c r="D90" s="42"/>
      <c r="E90" s="42"/>
      <c r="F90" s="29" t="str">
        <f>E15</f>
        <v>Město Frenštát p.R.,náměstí Míru 1,744 01</v>
      </c>
      <c r="G90" s="42"/>
      <c r="H90" s="42"/>
      <c r="I90" s="34" t="s">
        <v>31</v>
      </c>
      <c r="J90" s="38" t="str">
        <f>E21</f>
        <v>Jaromír Bartoš</v>
      </c>
      <c r="K90" s="42"/>
      <c r="L90" s="13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4" t="s">
        <v>29</v>
      </c>
      <c r="D91" s="42"/>
      <c r="E91" s="42"/>
      <c r="F91" s="29" t="str">
        <f>IF(E18="","",E18)</f>
        <v>Vyplň údaj</v>
      </c>
      <c r="G91" s="42"/>
      <c r="H91" s="42"/>
      <c r="I91" s="34" t="s">
        <v>34</v>
      </c>
      <c r="J91" s="38" t="str">
        <f>E24</f>
        <v xml:space="preserve"> </v>
      </c>
      <c r="K91" s="42"/>
      <c r="L91" s="13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0.3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36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11" customFormat="1" ht="29.25" customHeight="1">
      <c r="A93" s="179"/>
      <c r="B93" s="180"/>
      <c r="C93" s="181" t="s">
        <v>115</v>
      </c>
      <c r="D93" s="182" t="s">
        <v>56</v>
      </c>
      <c r="E93" s="182" t="s">
        <v>52</v>
      </c>
      <c r="F93" s="182" t="s">
        <v>53</v>
      </c>
      <c r="G93" s="182" t="s">
        <v>116</v>
      </c>
      <c r="H93" s="182" t="s">
        <v>117</v>
      </c>
      <c r="I93" s="182" t="s">
        <v>118</v>
      </c>
      <c r="J93" s="182" t="s">
        <v>96</v>
      </c>
      <c r="K93" s="183" t="s">
        <v>119</v>
      </c>
      <c r="L93" s="184"/>
      <c r="M93" s="94" t="s">
        <v>19</v>
      </c>
      <c r="N93" s="95" t="s">
        <v>41</v>
      </c>
      <c r="O93" s="95" t="s">
        <v>120</v>
      </c>
      <c r="P93" s="95" t="s">
        <v>121</v>
      </c>
      <c r="Q93" s="95" t="s">
        <v>122</v>
      </c>
      <c r="R93" s="95" t="s">
        <v>123</v>
      </c>
      <c r="S93" s="95" t="s">
        <v>124</v>
      </c>
      <c r="T93" s="96" t="s">
        <v>125</v>
      </c>
      <c r="U93" s="179"/>
      <c r="V93" s="179"/>
      <c r="W93" s="179"/>
      <c r="X93" s="179"/>
      <c r="Y93" s="179"/>
      <c r="Z93" s="179"/>
      <c r="AA93" s="179"/>
      <c r="AB93" s="179"/>
      <c r="AC93" s="179"/>
      <c r="AD93" s="179"/>
      <c r="AE93" s="179"/>
    </row>
    <row r="94" spans="1:63" s="2" customFormat="1" ht="22.8" customHeight="1">
      <c r="A94" s="40"/>
      <c r="B94" s="41"/>
      <c r="C94" s="101" t="s">
        <v>126</v>
      </c>
      <c r="D94" s="42"/>
      <c r="E94" s="42"/>
      <c r="F94" s="42"/>
      <c r="G94" s="42"/>
      <c r="H94" s="42"/>
      <c r="I94" s="42"/>
      <c r="J94" s="185">
        <f>BK94</f>
        <v>0</v>
      </c>
      <c r="K94" s="42"/>
      <c r="L94" s="46"/>
      <c r="M94" s="97"/>
      <c r="N94" s="186"/>
      <c r="O94" s="98"/>
      <c r="P94" s="187">
        <f>P95+P261+P604+P609</f>
        <v>0</v>
      </c>
      <c r="Q94" s="98"/>
      <c r="R94" s="187">
        <f>R95+R261+R604+R609</f>
        <v>5.2578008800000005</v>
      </c>
      <c r="S94" s="98"/>
      <c r="T94" s="188">
        <f>T95+T261+T604+T609</f>
        <v>5.1385232499999995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70</v>
      </c>
      <c r="AU94" s="19" t="s">
        <v>97</v>
      </c>
      <c r="BK94" s="189">
        <f>BK95+BK261+BK604+BK609</f>
        <v>0</v>
      </c>
    </row>
    <row r="95" spans="1:63" s="12" customFormat="1" ht="25.9" customHeight="1">
      <c r="A95" s="12"/>
      <c r="B95" s="190"/>
      <c r="C95" s="191"/>
      <c r="D95" s="192" t="s">
        <v>70</v>
      </c>
      <c r="E95" s="193" t="s">
        <v>127</v>
      </c>
      <c r="F95" s="193" t="s">
        <v>128</v>
      </c>
      <c r="G95" s="191"/>
      <c r="H95" s="191"/>
      <c r="I95" s="194"/>
      <c r="J95" s="195">
        <f>BK95</f>
        <v>0</v>
      </c>
      <c r="K95" s="191"/>
      <c r="L95" s="196"/>
      <c r="M95" s="197"/>
      <c r="N95" s="198"/>
      <c r="O95" s="198"/>
      <c r="P95" s="199">
        <f>P96+P130+P197+P247+P258</f>
        <v>0</v>
      </c>
      <c r="Q95" s="198"/>
      <c r="R95" s="199">
        <f>R96+R130+R197+R247+R258</f>
        <v>3.5677658200000004</v>
      </c>
      <c r="S95" s="198"/>
      <c r="T95" s="200">
        <f>T96+T130+T197+T247+T258</f>
        <v>4.288969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1" t="s">
        <v>79</v>
      </c>
      <c r="AT95" s="202" t="s">
        <v>70</v>
      </c>
      <c r="AU95" s="202" t="s">
        <v>71</v>
      </c>
      <c r="AY95" s="201" t="s">
        <v>129</v>
      </c>
      <c r="BK95" s="203">
        <f>BK96+BK130+BK197+BK247+BK258</f>
        <v>0</v>
      </c>
    </row>
    <row r="96" spans="1:63" s="12" customFormat="1" ht="22.8" customHeight="1">
      <c r="A96" s="12"/>
      <c r="B96" s="190"/>
      <c r="C96" s="191"/>
      <c r="D96" s="192" t="s">
        <v>70</v>
      </c>
      <c r="E96" s="204" t="s">
        <v>130</v>
      </c>
      <c r="F96" s="204" t="s">
        <v>131</v>
      </c>
      <c r="G96" s="191"/>
      <c r="H96" s="191"/>
      <c r="I96" s="194"/>
      <c r="J96" s="205">
        <f>BK96</f>
        <v>0</v>
      </c>
      <c r="K96" s="191"/>
      <c r="L96" s="196"/>
      <c r="M96" s="197"/>
      <c r="N96" s="198"/>
      <c r="O96" s="198"/>
      <c r="P96" s="199">
        <f>SUM(P97:P129)</f>
        <v>0</v>
      </c>
      <c r="Q96" s="198"/>
      <c r="R96" s="199">
        <f>SUM(R97:R129)</f>
        <v>1.9495483400000002</v>
      </c>
      <c r="S96" s="198"/>
      <c r="T96" s="200">
        <f>SUM(T97:T129)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1" t="s">
        <v>79</v>
      </c>
      <c r="AT96" s="202" t="s">
        <v>70</v>
      </c>
      <c r="AU96" s="202" t="s">
        <v>79</v>
      </c>
      <c r="AY96" s="201" t="s">
        <v>129</v>
      </c>
      <c r="BK96" s="203">
        <f>SUM(BK97:BK129)</f>
        <v>0</v>
      </c>
    </row>
    <row r="97" spans="1:65" s="2" customFormat="1" ht="24.15" customHeight="1">
      <c r="A97" s="40"/>
      <c r="B97" s="41"/>
      <c r="C97" s="206" t="s">
        <v>79</v>
      </c>
      <c r="D97" s="206" t="s">
        <v>132</v>
      </c>
      <c r="E97" s="207" t="s">
        <v>133</v>
      </c>
      <c r="F97" s="208" t="s">
        <v>134</v>
      </c>
      <c r="G97" s="209" t="s">
        <v>135</v>
      </c>
      <c r="H97" s="210">
        <v>3.636</v>
      </c>
      <c r="I97" s="211"/>
      <c r="J97" s="212">
        <f>ROUND(I97*H97,2)</f>
        <v>0</v>
      </c>
      <c r="K97" s="208" t="s">
        <v>136</v>
      </c>
      <c r="L97" s="46"/>
      <c r="M97" s="213" t="s">
        <v>19</v>
      </c>
      <c r="N97" s="214" t="s">
        <v>42</v>
      </c>
      <c r="O97" s="86"/>
      <c r="P97" s="215">
        <f>O97*H97</f>
        <v>0</v>
      </c>
      <c r="Q97" s="215">
        <v>0.07921</v>
      </c>
      <c r="R97" s="215">
        <f>Q97*H97</f>
        <v>0.28800756</v>
      </c>
      <c r="S97" s="215">
        <v>0</v>
      </c>
      <c r="T97" s="21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7" t="s">
        <v>137</v>
      </c>
      <c r="AT97" s="217" t="s">
        <v>132</v>
      </c>
      <c r="AU97" s="217" t="s">
        <v>81</v>
      </c>
      <c r="AY97" s="19" t="s">
        <v>129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9" t="s">
        <v>79</v>
      </c>
      <c r="BK97" s="218">
        <f>ROUND(I97*H97,2)</f>
        <v>0</v>
      </c>
      <c r="BL97" s="19" t="s">
        <v>137</v>
      </c>
      <c r="BM97" s="217" t="s">
        <v>138</v>
      </c>
    </row>
    <row r="98" spans="1:47" s="2" customFormat="1" ht="12">
      <c r="A98" s="40"/>
      <c r="B98" s="41"/>
      <c r="C98" s="42"/>
      <c r="D98" s="219" t="s">
        <v>139</v>
      </c>
      <c r="E98" s="42"/>
      <c r="F98" s="220" t="s">
        <v>140</v>
      </c>
      <c r="G98" s="42"/>
      <c r="H98" s="42"/>
      <c r="I98" s="221"/>
      <c r="J98" s="42"/>
      <c r="K98" s="42"/>
      <c r="L98" s="46"/>
      <c r="M98" s="222"/>
      <c r="N98" s="223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139</v>
      </c>
      <c r="AU98" s="19" t="s">
        <v>81</v>
      </c>
    </row>
    <row r="99" spans="1:51" s="13" customFormat="1" ht="12">
      <c r="A99" s="13"/>
      <c r="B99" s="224"/>
      <c r="C99" s="225"/>
      <c r="D99" s="226" t="s">
        <v>141</v>
      </c>
      <c r="E99" s="227" t="s">
        <v>19</v>
      </c>
      <c r="F99" s="228" t="s">
        <v>649</v>
      </c>
      <c r="G99" s="225"/>
      <c r="H99" s="227" t="s">
        <v>19</v>
      </c>
      <c r="I99" s="229"/>
      <c r="J99" s="225"/>
      <c r="K99" s="225"/>
      <c r="L99" s="230"/>
      <c r="M99" s="231"/>
      <c r="N99" s="232"/>
      <c r="O99" s="232"/>
      <c r="P99" s="232"/>
      <c r="Q99" s="232"/>
      <c r="R99" s="232"/>
      <c r="S99" s="232"/>
      <c r="T99" s="23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4" t="s">
        <v>141</v>
      </c>
      <c r="AU99" s="234" t="s">
        <v>81</v>
      </c>
      <c r="AV99" s="13" t="s">
        <v>79</v>
      </c>
      <c r="AW99" s="13" t="s">
        <v>33</v>
      </c>
      <c r="AX99" s="13" t="s">
        <v>71</v>
      </c>
      <c r="AY99" s="234" t="s">
        <v>129</v>
      </c>
    </row>
    <row r="100" spans="1:51" s="14" customFormat="1" ht="12">
      <c r="A100" s="14"/>
      <c r="B100" s="235"/>
      <c r="C100" s="236"/>
      <c r="D100" s="226" t="s">
        <v>141</v>
      </c>
      <c r="E100" s="237" t="s">
        <v>19</v>
      </c>
      <c r="F100" s="238" t="s">
        <v>143</v>
      </c>
      <c r="G100" s="236"/>
      <c r="H100" s="239">
        <v>1.818</v>
      </c>
      <c r="I100" s="240"/>
      <c r="J100" s="236"/>
      <c r="K100" s="236"/>
      <c r="L100" s="241"/>
      <c r="M100" s="242"/>
      <c r="N100" s="243"/>
      <c r="O100" s="243"/>
      <c r="P100" s="243"/>
      <c r="Q100" s="243"/>
      <c r="R100" s="243"/>
      <c r="S100" s="243"/>
      <c r="T100" s="24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5" t="s">
        <v>141</v>
      </c>
      <c r="AU100" s="245" t="s">
        <v>81</v>
      </c>
      <c r="AV100" s="14" t="s">
        <v>81</v>
      </c>
      <c r="AW100" s="14" t="s">
        <v>33</v>
      </c>
      <c r="AX100" s="14" t="s">
        <v>71</v>
      </c>
      <c r="AY100" s="245" t="s">
        <v>129</v>
      </c>
    </row>
    <row r="101" spans="1:51" s="14" customFormat="1" ht="12">
      <c r="A101" s="14"/>
      <c r="B101" s="235"/>
      <c r="C101" s="236"/>
      <c r="D101" s="226" t="s">
        <v>141</v>
      </c>
      <c r="E101" s="237" t="s">
        <v>19</v>
      </c>
      <c r="F101" s="238" t="s">
        <v>143</v>
      </c>
      <c r="G101" s="236"/>
      <c r="H101" s="239">
        <v>1.818</v>
      </c>
      <c r="I101" s="240"/>
      <c r="J101" s="236"/>
      <c r="K101" s="236"/>
      <c r="L101" s="241"/>
      <c r="M101" s="242"/>
      <c r="N101" s="243"/>
      <c r="O101" s="243"/>
      <c r="P101" s="243"/>
      <c r="Q101" s="243"/>
      <c r="R101" s="243"/>
      <c r="S101" s="243"/>
      <c r="T101" s="24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5" t="s">
        <v>141</v>
      </c>
      <c r="AU101" s="245" t="s">
        <v>81</v>
      </c>
      <c r="AV101" s="14" t="s">
        <v>81</v>
      </c>
      <c r="AW101" s="14" t="s">
        <v>33</v>
      </c>
      <c r="AX101" s="14" t="s">
        <v>71</v>
      </c>
      <c r="AY101" s="245" t="s">
        <v>129</v>
      </c>
    </row>
    <row r="102" spans="1:51" s="15" customFormat="1" ht="12">
      <c r="A102" s="15"/>
      <c r="B102" s="246"/>
      <c r="C102" s="247"/>
      <c r="D102" s="226" t="s">
        <v>141</v>
      </c>
      <c r="E102" s="248" t="s">
        <v>19</v>
      </c>
      <c r="F102" s="249" t="s">
        <v>144</v>
      </c>
      <c r="G102" s="247"/>
      <c r="H102" s="250">
        <v>3.636</v>
      </c>
      <c r="I102" s="251"/>
      <c r="J102" s="247"/>
      <c r="K102" s="247"/>
      <c r="L102" s="252"/>
      <c r="M102" s="253"/>
      <c r="N102" s="254"/>
      <c r="O102" s="254"/>
      <c r="P102" s="254"/>
      <c r="Q102" s="254"/>
      <c r="R102" s="254"/>
      <c r="S102" s="254"/>
      <c r="T102" s="25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T102" s="256" t="s">
        <v>141</v>
      </c>
      <c r="AU102" s="256" t="s">
        <v>81</v>
      </c>
      <c r="AV102" s="15" t="s">
        <v>137</v>
      </c>
      <c r="AW102" s="15" t="s">
        <v>33</v>
      </c>
      <c r="AX102" s="15" t="s">
        <v>79</v>
      </c>
      <c r="AY102" s="256" t="s">
        <v>129</v>
      </c>
    </row>
    <row r="103" spans="1:65" s="2" customFormat="1" ht="24.15" customHeight="1">
      <c r="A103" s="40"/>
      <c r="B103" s="41"/>
      <c r="C103" s="206" t="s">
        <v>81</v>
      </c>
      <c r="D103" s="206" t="s">
        <v>132</v>
      </c>
      <c r="E103" s="207" t="s">
        <v>145</v>
      </c>
      <c r="F103" s="208" t="s">
        <v>146</v>
      </c>
      <c r="G103" s="209" t="s">
        <v>135</v>
      </c>
      <c r="H103" s="210">
        <v>10.162</v>
      </c>
      <c r="I103" s="211"/>
      <c r="J103" s="212">
        <f>ROUND(I103*H103,2)</f>
        <v>0</v>
      </c>
      <c r="K103" s="208" t="s">
        <v>136</v>
      </c>
      <c r="L103" s="46"/>
      <c r="M103" s="213" t="s">
        <v>19</v>
      </c>
      <c r="N103" s="214" t="s">
        <v>42</v>
      </c>
      <c r="O103" s="86"/>
      <c r="P103" s="215">
        <f>O103*H103</f>
        <v>0</v>
      </c>
      <c r="Q103" s="215">
        <v>0.06172</v>
      </c>
      <c r="R103" s="215">
        <f>Q103*H103</f>
        <v>0.62719864</v>
      </c>
      <c r="S103" s="215">
        <v>0</v>
      </c>
      <c r="T103" s="21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7" t="s">
        <v>137</v>
      </c>
      <c r="AT103" s="217" t="s">
        <v>132</v>
      </c>
      <c r="AU103" s="217" t="s">
        <v>81</v>
      </c>
      <c r="AY103" s="19" t="s">
        <v>129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9" t="s">
        <v>79</v>
      </c>
      <c r="BK103" s="218">
        <f>ROUND(I103*H103,2)</f>
        <v>0</v>
      </c>
      <c r="BL103" s="19" t="s">
        <v>137</v>
      </c>
      <c r="BM103" s="217" t="s">
        <v>147</v>
      </c>
    </row>
    <row r="104" spans="1:47" s="2" customFormat="1" ht="12">
      <c r="A104" s="40"/>
      <c r="B104" s="41"/>
      <c r="C104" s="42"/>
      <c r="D104" s="219" t="s">
        <v>139</v>
      </c>
      <c r="E104" s="42"/>
      <c r="F104" s="220" t="s">
        <v>148</v>
      </c>
      <c r="G104" s="42"/>
      <c r="H104" s="42"/>
      <c r="I104" s="221"/>
      <c r="J104" s="42"/>
      <c r="K104" s="42"/>
      <c r="L104" s="46"/>
      <c r="M104" s="222"/>
      <c r="N104" s="223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139</v>
      </c>
      <c r="AU104" s="19" t="s">
        <v>81</v>
      </c>
    </row>
    <row r="105" spans="1:51" s="13" customFormat="1" ht="12">
      <c r="A105" s="13"/>
      <c r="B105" s="224"/>
      <c r="C105" s="225"/>
      <c r="D105" s="226" t="s">
        <v>141</v>
      </c>
      <c r="E105" s="227" t="s">
        <v>19</v>
      </c>
      <c r="F105" s="228" t="s">
        <v>649</v>
      </c>
      <c r="G105" s="225"/>
      <c r="H105" s="227" t="s">
        <v>19</v>
      </c>
      <c r="I105" s="229"/>
      <c r="J105" s="225"/>
      <c r="K105" s="225"/>
      <c r="L105" s="230"/>
      <c r="M105" s="231"/>
      <c r="N105" s="232"/>
      <c r="O105" s="232"/>
      <c r="P105" s="232"/>
      <c r="Q105" s="232"/>
      <c r="R105" s="232"/>
      <c r="S105" s="232"/>
      <c r="T105" s="23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4" t="s">
        <v>141</v>
      </c>
      <c r="AU105" s="234" t="s">
        <v>81</v>
      </c>
      <c r="AV105" s="13" t="s">
        <v>79</v>
      </c>
      <c r="AW105" s="13" t="s">
        <v>33</v>
      </c>
      <c r="AX105" s="13" t="s">
        <v>71</v>
      </c>
      <c r="AY105" s="234" t="s">
        <v>129</v>
      </c>
    </row>
    <row r="106" spans="1:51" s="14" customFormat="1" ht="12">
      <c r="A106" s="14"/>
      <c r="B106" s="235"/>
      <c r="C106" s="236"/>
      <c r="D106" s="226" t="s">
        <v>141</v>
      </c>
      <c r="E106" s="237" t="s">
        <v>19</v>
      </c>
      <c r="F106" s="238" t="s">
        <v>149</v>
      </c>
      <c r="G106" s="236"/>
      <c r="H106" s="239">
        <v>4.142</v>
      </c>
      <c r="I106" s="240"/>
      <c r="J106" s="236"/>
      <c r="K106" s="236"/>
      <c r="L106" s="241"/>
      <c r="M106" s="242"/>
      <c r="N106" s="243"/>
      <c r="O106" s="243"/>
      <c r="P106" s="243"/>
      <c r="Q106" s="243"/>
      <c r="R106" s="243"/>
      <c r="S106" s="243"/>
      <c r="T106" s="24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5" t="s">
        <v>141</v>
      </c>
      <c r="AU106" s="245" t="s">
        <v>81</v>
      </c>
      <c r="AV106" s="14" t="s">
        <v>81</v>
      </c>
      <c r="AW106" s="14" t="s">
        <v>33</v>
      </c>
      <c r="AX106" s="14" t="s">
        <v>71</v>
      </c>
      <c r="AY106" s="245" t="s">
        <v>129</v>
      </c>
    </row>
    <row r="107" spans="1:51" s="14" customFormat="1" ht="12">
      <c r="A107" s="14"/>
      <c r="B107" s="235"/>
      <c r="C107" s="236"/>
      <c r="D107" s="226" t="s">
        <v>141</v>
      </c>
      <c r="E107" s="237" t="s">
        <v>19</v>
      </c>
      <c r="F107" s="238" t="s">
        <v>150</v>
      </c>
      <c r="G107" s="236"/>
      <c r="H107" s="239">
        <v>6.02</v>
      </c>
      <c r="I107" s="240"/>
      <c r="J107" s="236"/>
      <c r="K107" s="236"/>
      <c r="L107" s="241"/>
      <c r="M107" s="242"/>
      <c r="N107" s="243"/>
      <c r="O107" s="243"/>
      <c r="P107" s="243"/>
      <c r="Q107" s="243"/>
      <c r="R107" s="243"/>
      <c r="S107" s="243"/>
      <c r="T107" s="24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5" t="s">
        <v>141</v>
      </c>
      <c r="AU107" s="245" t="s">
        <v>81</v>
      </c>
      <c r="AV107" s="14" t="s">
        <v>81</v>
      </c>
      <c r="AW107" s="14" t="s">
        <v>33</v>
      </c>
      <c r="AX107" s="14" t="s">
        <v>71</v>
      </c>
      <c r="AY107" s="245" t="s">
        <v>129</v>
      </c>
    </row>
    <row r="108" spans="1:51" s="15" customFormat="1" ht="12">
      <c r="A108" s="15"/>
      <c r="B108" s="246"/>
      <c r="C108" s="247"/>
      <c r="D108" s="226" t="s">
        <v>141</v>
      </c>
      <c r="E108" s="248" t="s">
        <v>19</v>
      </c>
      <c r="F108" s="249" t="s">
        <v>144</v>
      </c>
      <c r="G108" s="247"/>
      <c r="H108" s="250">
        <v>10.161999999999999</v>
      </c>
      <c r="I108" s="251"/>
      <c r="J108" s="247"/>
      <c r="K108" s="247"/>
      <c r="L108" s="252"/>
      <c r="M108" s="253"/>
      <c r="N108" s="254"/>
      <c r="O108" s="254"/>
      <c r="P108" s="254"/>
      <c r="Q108" s="254"/>
      <c r="R108" s="254"/>
      <c r="S108" s="254"/>
      <c r="T108" s="25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T108" s="256" t="s">
        <v>141</v>
      </c>
      <c r="AU108" s="256" t="s">
        <v>81</v>
      </c>
      <c r="AV108" s="15" t="s">
        <v>137</v>
      </c>
      <c r="AW108" s="15" t="s">
        <v>33</v>
      </c>
      <c r="AX108" s="15" t="s">
        <v>79</v>
      </c>
      <c r="AY108" s="256" t="s">
        <v>129</v>
      </c>
    </row>
    <row r="109" spans="1:65" s="2" customFormat="1" ht="24.15" customHeight="1">
      <c r="A109" s="40"/>
      <c r="B109" s="41"/>
      <c r="C109" s="206" t="s">
        <v>130</v>
      </c>
      <c r="D109" s="206" t="s">
        <v>132</v>
      </c>
      <c r="E109" s="207" t="s">
        <v>151</v>
      </c>
      <c r="F109" s="208" t="s">
        <v>152</v>
      </c>
      <c r="G109" s="209" t="s">
        <v>135</v>
      </c>
      <c r="H109" s="210">
        <v>9.025</v>
      </c>
      <c r="I109" s="211"/>
      <c r="J109" s="212">
        <f>ROUND(I109*H109,2)</f>
        <v>0</v>
      </c>
      <c r="K109" s="208" t="s">
        <v>136</v>
      </c>
      <c r="L109" s="46"/>
      <c r="M109" s="213" t="s">
        <v>19</v>
      </c>
      <c r="N109" s="214" t="s">
        <v>42</v>
      </c>
      <c r="O109" s="86"/>
      <c r="P109" s="215">
        <f>O109*H109</f>
        <v>0</v>
      </c>
      <c r="Q109" s="215">
        <v>0.07921</v>
      </c>
      <c r="R109" s="215">
        <f>Q109*H109</f>
        <v>0.71487025</v>
      </c>
      <c r="S109" s="215">
        <v>0</v>
      </c>
      <c r="T109" s="21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7" t="s">
        <v>137</v>
      </c>
      <c r="AT109" s="217" t="s">
        <v>132</v>
      </c>
      <c r="AU109" s="217" t="s">
        <v>81</v>
      </c>
      <c r="AY109" s="19" t="s">
        <v>129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9" t="s">
        <v>79</v>
      </c>
      <c r="BK109" s="218">
        <f>ROUND(I109*H109,2)</f>
        <v>0</v>
      </c>
      <c r="BL109" s="19" t="s">
        <v>137</v>
      </c>
      <c r="BM109" s="217" t="s">
        <v>153</v>
      </c>
    </row>
    <row r="110" spans="1:47" s="2" customFormat="1" ht="12">
      <c r="A110" s="40"/>
      <c r="B110" s="41"/>
      <c r="C110" s="42"/>
      <c r="D110" s="219" t="s">
        <v>139</v>
      </c>
      <c r="E110" s="42"/>
      <c r="F110" s="220" t="s">
        <v>154</v>
      </c>
      <c r="G110" s="42"/>
      <c r="H110" s="42"/>
      <c r="I110" s="221"/>
      <c r="J110" s="42"/>
      <c r="K110" s="42"/>
      <c r="L110" s="46"/>
      <c r="M110" s="222"/>
      <c r="N110" s="223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139</v>
      </c>
      <c r="AU110" s="19" t="s">
        <v>81</v>
      </c>
    </row>
    <row r="111" spans="1:51" s="13" customFormat="1" ht="12">
      <c r="A111" s="13"/>
      <c r="B111" s="224"/>
      <c r="C111" s="225"/>
      <c r="D111" s="226" t="s">
        <v>141</v>
      </c>
      <c r="E111" s="227" t="s">
        <v>19</v>
      </c>
      <c r="F111" s="228" t="s">
        <v>649</v>
      </c>
      <c r="G111" s="225"/>
      <c r="H111" s="227" t="s">
        <v>19</v>
      </c>
      <c r="I111" s="229"/>
      <c r="J111" s="225"/>
      <c r="K111" s="225"/>
      <c r="L111" s="230"/>
      <c r="M111" s="231"/>
      <c r="N111" s="232"/>
      <c r="O111" s="232"/>
      <c r="P111" s="232"/>
      <c r="Q111" s="232"/>
      <c r="R111" s="232"/>
      <c r="S111" s="232"/>
      <c r="T111" s="23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4" t="s">
        <v>141</v>
      </c>
      <c r="AU111" s="234" t="s">
        <v>81</v>
      </c>
      <c r="AV111" s="13" t="s">
        <v>79</v>
      </c>
      <c r="AW111" s="13" t="s">
        <v>33</v>
      </c>
      <c r="AX111" s="13" t="s">
        <v>71</v>
      </c>
      <c r="AY111" s="234" t="s">
        <v>129</v>
      </c>
    </row>
    <row r="112" spans="1:51" s="14" customFormat="1" ht="12">
      <c r="A112" s="14"/>
      <c r="B112" s="235"/>
      <c r="C112" s="236"/>
      <c r="D112" s="226" t="s">
        <v>141</v>
      </c>
      <c r="E112" s="237" t="s">
        <v>19</v>
      </c>
      <c r="F112" s="238" t="s">
        <v>155</v>
      </c>
      <c r="G112" s="236"/>
      <c r="H112" s="239">
        <v>2.86</v>
      </c>
      <c r="I112" s="240"/>
      <c r="J112" s="236"/>
      <c r="K112" s="236"/>
      <c r="L112" s="241"/>
      <c r="M112" s="242"/>
      <c r="N112" s="243"/>
      <c r="O112" s="243"/>
      <c r="P112" s="243"/>
      <c r="Q112" s="243"/>
      <c r="R112" s="243"/>
      <c r="S112" s="243"/>
      <c r="T112" s="24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5" t="s">
        <v>141</v>
      </c>
      <c r="AU112" s="245" t="s">
        <v>81</v>
      </c>
      <c r="AV112" s="14" t="s">
        <v>81</v>
      </c>
      <c r="AW112" s="14" t="s">
        <v>33</v>
      </c>
      <c r="AX112" s="14" t="s">
        <v>71</v>
      </c>
      <c r="AY112" s="245" t="s">
        <v>129</v>
      </c>
    </row>
    <row r="113" spans="1:51" s="14" customFormat="1" ht="12">
      <c r="A113" s="14"/>
      <c r="B113" s="235"/>
      <c r="C113" s="236"/>
      <c r="D113" s="226" t="s">
        <v>141</v>
      </c>
      <c r="E113" s="237" t="s">
        <v>19</v>
      </c>
      <c r="F113" s="238" t="s">
        <v>155</v>
      </c>
      <c r="G113" s="236"/>
      <c r="H113" s="239">
        <v>2.86</v>
      </c>
      <c r="I113" s="240"/>
      <c r="J113" s="236"/>
      <c r="K113" s="236"/>
      <c r="L113" s="241"/>
      <c r="M113" s="242"/>
      <c r="N113" s="243"/>
      <c r="O113" s="243"/>
      <c r="P113" s="243"/>
      <c r="Q113" s="243"/>
      <c r="R113" s="243"/>
      <c r="S113" s="243"/>
      <c r="T113" s="24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5" t="s">
        <v>141</v>
      </c>
      <c r="AU113" s="245" t="s">
        <v>81</v>
      </c>
      <c r="AV113" s="14" t="s">
        <v>81</v>
      </c>
      <c r="AW113" s="14" t="s">
        <v>33</v>
      </c>
      <c r="AX113" s="14" t="s">
        <v>71</v>
      </c>
      <c r="AY113" s="245" t="s">
        <v>129</v>
      </c>
    </row>
    <row r="114" spans="1:51" s="14" customFormat="1" ht="12">
      <c r="A114" s="14"/>
      <c r="B114" s="235"/>
      <c r="C114" s="236"/>
      <c r="D114" s="226" t="s">
        <v>141</v>
      </c>
      <c r="E114" s="237" t="s">
        <v>19</v>
      </c>
      <c r="F114" s="238" t="s">
        <v>156</v>
      </c>
      <c r="G114" s="236"/>
      <c r="H114" s="239">
        <v>1.162</v>
      </c>
      <c r="I114" s="240"/>
      <c r="J114" s="236"/>
      <c r="K114" s="236"/>
      <c r="L114" s="241"/>
      <c r="M114" s="242"/>
      <c r="N114" s="243"/>
      <c r="O114" s="243"/>
      <c r="P114" s="243"/>
      <c r="Q114" s="243"/>
      <c r="R114" s="243"/>
      <c r="S114" s="243"/>
      <c r="T114" s="24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5" t="s">
        <v>141</v>
      </c>
      <c r="AU114" s="245" t="s">
        <v>81</v>
      </c>
      <c r="AV114" s="14" t="s">
        <v>81</v>
      </c>
      <c r="AW114" s="14" t="s">
        <v>33</v>
      </c>
      <c r="AX114" s="14" t="s">
        <v>71</v>
      </c>
      <c r="AY114" s="245" t="s">
        <v>129</v>
      </c>
    </row>
    <row r="115" spans="1:51" s="14" customFormat="1" ht="12">
      <c r="A115" s="14"/>
      <c r="B115" s="235"/>
      <c r="C115" s="236"/>
      <c r="D115" s="226" t="s">
        <v>141</v>
      </c>
      <c r="E115" s="237" t="s">
        <v>19</v>
      </c>
      <c r="F115" s="238" t="s">
        <v>157</v>
      </c>
      <c r="G115" s="236"/>
      <c r="H115" s="239">
        <v>0.163</v>
      </c>
      <c r="I115" s="240"/>
      <c r="J115" s="236"/>
      <c r="K115" s="236"/>
      <c r="L115" s="241"/>
      <c r="M115" s="242"/>
      <c r="N115" s="243"/>
      <c r="O115" s="243"/>
      <c r="P115" s="243"/>
      <c r="Q115" s="243"/>
      <c r="R115" s="243"/>
      <c r="S115" s="243"/>
      <c r="T115" s="24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5" t="s">
        <v>141</v>
      </c>
      <c r="AU115" s="245" t="s">
        <v>81</v>
      </c>
      <c r="AV115" s="14" t="s">
        <v>81</v>
      </c>
      <c r="AW115" s="14" t="s">
        <v>33</v>
      </c>
      <c r="AX115" s="14" t="s">
        <v>71</v>
      </c>
      <c r="AY115" s="245" t="s">
        <v>129</v>
      </c>
    </row>
    <row r="116" spans="1:51" s="14" customFormat="1" ht="12">
      <c r="A116" s="14"/>
      <c r="B116" s="235"/>
      <c r="C116" s="236"/>
      <c r="D116" s="226" t="s">
        <v>141</v>
      </c>
      <c r="E116" s="237" t="s">
        <v>19</v>
      </c>
      <c r="F116" s="238" t="s">
        <v>158</v>
      </c>
      <c r="G116" s="236"/>
      <c r="H116" s="239">
        <v>1.98</v>
      </c>
      <c r="I116" s="240"/>
      <c r="J116" s="236"/>
      <c r="K116" s="236"/>
      <c r="L116" s="241"/>
      <c r="M116" s="242"/>
      <c r="N116" s="243"/>
      <c r="O116" s="243"/>
      <c r="P116" s="243"/>
      <c r="Q116" s="243"/>
      <c r="R116" s="243"/>
      <c r="S116" s="243"/>
      <c r="T116" s="24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5" t="s">
        <v>141</v>
      </c>
      <c r="AU116" s="245" t="s">
        <v>81</v>
      </c>
      <c r="AV116" s="14" t="s">
        <v>81</v>
      </c>
      <c r="AW116" s="14" t="s">
        <v>33</v>
      </c>
      <c r="AX116" s="14" t="s">
        <v>71</v>
      </c>
      <c r="AY116" s="245" t="s">
        <v>129</v>
      </c>
    </row>
    <row r="117" spans="1:51" s="15" customFormat="1" ht="12">
      <c r="A117" s="15"/>
      <c r="B117" s="246"/>
      <c r="C117" s="247"/>
      <c r="D117" s="226" t="s">
        <v>141</v>
      </c>
      <c r="E117" s="248" t="s">
        <v>19</v>
      </c>
      <c r="F117" s="249" t="s">
        <v>144</v>
      </c>
      <c r="G117" s="247"/>
      <c r="H117" s="250">
        <v>9.025</v>
      </c>
      <c r="I117" s="251"/>
      <c r="J117" s="247"/>
      <c r="K117" s="247"/>
      <c r="L117" s="252"/>
      <c r="M117" s="253"/>
      <c r="N117" s="254"/>
      <c r="O117" s="254"/>
      <c r="P117" s="254"/>
      <c r="Q117" s="254"/>
      <c r="R117" s="254"/>
      <c r="S117" s="254"/>
      <c r="T117" s="25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T117" s="256" t="s">
        <v>141</v>
      </c>
      <c r="AU117" s="256" t="s">
        <v>81</v>
      </c>
      <c r="AV117" s="15" t="s">
        <v>137</v>
      </c>
      <c r="AW117" s="15" t="s">
        <v>33</v>
      </c>
      <c r="AX117" s="15" t="s">
        <v>79</v>
      </c>
      <c r="AY117" s="256" t="s">
        <v>129</v>
      </c>
    </row>
    <row r="118" spans="1:65" s="2" customFormat="1" ht="24.15" customHeight="1">
      <c r="A118" s="40"/>
      <c r="B118" s="41"/>
      <c r="C118" s="206" t="s">
        <v>137</v>
      </c>
      <c r="D118" s="206" t="s">
        <v>132</v>
      </c>
      <c r="E118" s="207" t="s">
        <v>159</v>
      </c>
      <c r="F118" s="208" t="s">
        <v>160</v>
      </c>
      <c r="G118" s="209" t="s">
        <v>135</v>
      </c>
      <c r="H118" s="210">
        <v>1.14</v>
      </c>
      <c r="I118" s="211"/>
      <c r="J118" s="212">
        <f>ROUND(I118*H118,2)</f>
        <v>0</v>
      </c>
      <c r="K118" s="208" t="s">
        <v>136</v>
      </c>
      <c r="L118" s="46"/>
      <c r="M118" s="213" t="s">
        <v>19</v>
      </c>
      <c r="N118" s="214" t="s">
        <v>42</v>
      </c>
      <c r="O118" s="86"/>
      <c r="P118" s="215">
        <f>O118*H118</f>
        <v>0</v>
      </c>
      <c r="Q118" s="215">
        <v>0.07325</v>
      </c>
      <c r="R118" s="215">
        <f>Q118*H118</f>
        <v>0.08350499999999998</v>
      </c>
      <c r="S118" s="215">
        <v>0</v>
      </c>
      <c r="T118" s="21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7" t="s">
        <v>137</v>
      </c>
      <c r="AT118" s="217" t="s">
        <v>132</v>
      </c>
      <c r="AU118" s="217" t="s">
        <v>81</v>
      </c>
      <c r="AY118" s="19" t="s">
        <v>129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9" t="s">
        <v>79</v>
      </c>
      <c r="BK118" s="218">
        <f>ROUND(I118*H118,2)</f>
        <v>0</v>
      </c>
      <c r="BL118" s="19" t="s">
        <v>137</v>
      </c>
      <c r="BM118" s="217" t="s">
        <v>161</v>
      </c>
    </row>
    <row r="119" spans="1:47" s="2" customFormat="1" ht="12">
      <c r="A119" s="40"/>
      <c r="B119" s="41"/>
      <c r="C119" s="42"/>
      <c r="D119" s="219" t="s">
        <v>139</v>
      </c>
      <c r="E119" s="42"/>
      <c r="F119" s="220" t="s">
        <v>162</v>
      </c>
      <c r="G119" s="42"/>
      <c r="H119" s="42"/>
      <c r="I119" s="221"/>
      <c r="J119" s="42"/>
      <c r="K119" s="42"/>
      <c r="L119" s="46"/>
      <c r="M119" s="222"/>
      <c r="N119" s="223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139</v>
      </c>
      <c r="AU119" s="19" t="s">
        <v>81</v>
      </c>
    </row>
    <row r="120" spans="1:51" s="13" customFormat="1" ht="12">
      <c r="A120" s="13"/>
      <c r="B120" s="224"/>
      <c r="C120" s="225"/>
      <c r="D120" s="226" t="s">
        <v>141</v>
      </c>
      <c r="E120" s="227" t="s">
        <v>19</v>
      </c>
      <c r="F120" s="228" t="s">
        <v>649</v>
      </c>
      <c r="G120" s="225"/>
      <c r="H120" s="227" t="s">
        <v>19</v>
      </c>
      <c r="I120" s="229"/>
      <c r="J120" s="225"/>
      <c r="K120" s="225"/>
      <c r="L120" s="230"/>
      <c r="M120" s="231"/>
      <c r="N120" s="232"/>
      <c r="O120" s="232"/>
      <c r="P120" s="232"/>
      <c r="Q120" s="232"/>
      <c r="R120" s="232"/>
      <c r="S120" s="232"/>
      <c r="T120" s="23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4" t="s">
        <v>141</v>
      </c>
      <c r="AU120" s="234" t="s">
        <v>81</v>
      </c>
      <c r="AV120" s="13" t="s">
        <v>79</v>
      </c>
      <c r="AW120" s="13" t="s">
        <v>33</v>
      </c>
      <c r="AX120" s="13" t="s">
        <v>71</v>
      </c>
      <c r="AY120" s="234" t="s">
        <v>129</v>
      </c>
    </row>
    <row r="121" spans="1:51" s="13" customFormat="1" ht="12">
      <c r="A121" s="13"/>
      <c r="B121" s="224"/>
      <c r="C121" s="225"/>
      <c r="D121" s="226" t="s">
        <v>141</v>
      </c>
      <c r="E121" s="227" t="s">
        <v>19</v>
      </c>
      <c r="F121" s="228" t="s">
        <v>163</v>
      </c>
      <c r="G121" s="225"/>
      <c r="H121" s="227" t="s">
        <v>19</v>
      </c>
      <c r="I121" s="229"/>
      <c r="J121" s="225"/>
      <c r="K121" s="225"/>
      <c r="L121" s="230"/>
      <c r="M121" s="231"/>
      <c r="N121" s="232"/>
      <c r="O121" s="232"/>
      <c r="P121" s="232"/>
      <c r="Q121" s="232"/>
      <c r="R121" s="232"/>
      <c r="S121" s="232"/>
      <c r="T121" s="23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4" t="s">
        <v>141</v>
      </c>
      <c r="AU121" s="234" t="s">
        <v>81</v>
      </c>
      <c r="AV121" s="13" t="s">
        <v>79</v>
      </c>
      <c r="AW121" s="13" t="s">
        <v>33</v>
      </c>
      <c r="AX121" s="13" t="s">
        <v>71</v>
      </c>
      <c r="AY121" s="234" t="s">
        <v>129</v>
      </c>
    </row>
    <row r="122" spans="1:51" s="14" customFormat="1" ht="12">
      <c r="A122" s="14"/>
      <c r="B122" s="235"/>
      <c r="C122" s="236"/>
      <c r="D122" s="226" t="s">
        <v>141</v>
      </c>
      <c r="E122" s="237" t="s">
        <v>19</v>
      </c>
      <c r="F122" s="238" t="s">
        <v>164</v>
      </c>
      <c r="G122" s="236"/>
      <c r="H122" s="239">
        <v>1.14</v>
      </c>
      <c r="I122" s="240"/>
      <c r="J122" s="236"/>
      <c r="K122" s="236"/>
      <c r="L122" s="241"/>
      <c r="M122" s="242"/>
      <c r="N122" s="243"/>
      <c r="O122" s="243"/>
      <c r="P122" s="243"/>
      <c r="Q122" s="243"/>
      <c r="R122" s="243"/>
      <c r="S122" s="243"/>
      <c r="T122" s="24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5" t="s">
        <v>141</v>
      </c>
      <c r="AU122" s="245" t="s">
        <v>81</v>
      </c>
      <c r="AV122" s="14" t="s">
        <v>81</v>
      </c>
      <c r="AW122" s="14" t="s">
        <v>33</v>
      </c>
      <c r="AX122" s="14" t="s">
        <v>71</v>
      </c>
      <c r="AY122" s="245" t="s">
        <v>129</v>
      </c>
    </row>
    <row r="123" spans="1:51" s="15" customFormat="1" ht="12">
      <c r="A123" s="15"/>
      <c r="B123" s="246"/>
      <c r="C123" s="247"/>
      <c r="D123" s="226" t="s">
        <v>141</v>
      </c>
      <c r="E123" s="248" t="s">
        <v>19</v>
      </c>
      <c r="F123" s="249" t="s">
        <v>144</v>
      </c>
      <c r="G123" s="247"/>
      <c r="H123" s="250">
        <v>1.14</v>
      </c>
      <c r="I123" s="251"/>
      <c r="J123" s="247"/>
      <c r="K123" s="247"/>
      <c r="L123" s="252"/>
      <c r="M123" s="253"/>
      <c r="N123" s="254"/>
      <c r="O123" s="254"/>
      <c r="P123" s="254"/>
      <c r="Q123" s="254"/>
      <c r="R123" s="254"/>
      <c r="S123" s="254"/>
      <c r="T123" s="25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56" t="s">
        <v>141</v>
      </c>
      <c r="AU123" s="256" t="s">
        <v>81</v>
      </c>
      <c r="AV123" s="15" t="s">
        <v>137</v>
      </c>
      <c r="AW123" s="15" t="s">
        <v>33</v>
      </c>
      <c r="AX123" s="15" t="s">
        <v>79</v>
      </c>
      <c r="AY123" s="256" t="s">
        <v>129</v>
      </c>
    </row>
    <row r="124" spans="1:65" s="2" customFormat="1" ht="24.15" customHeight="1">
      <c r="A124" s="40"/>
      <c r="B124" s="41"/>
      <c r="C124" s="206" t="s">
        <v>165</v>
      </c>
      <c r="D124" s="206" t="s">
        <v>132</v>
      </c>
      <c r="E124" s="207" t="s">
        <v>166</v>
      </c>
      <c r="F124" s="208" t="s">
        <v>167</v>
      </c>
      <c r="G124" s="209" t="s">
        <v>135</v>
      </c>
      <c r="H124" s="210">
        <v>2.829</v>
      </c>
      <c r="I124" s="211"/>
      <c r="J124" s="212">
        <f>ROUND(I124*H124,2)</f>
        <v>0</v>
      </c>
      <c r="K124" s="208" t="s">
        <v>136</v>
      </c>
      <c r="L124" s="46"/>
      <c r="M124" s="213" t="s">
        <v>19</v>
      </c>
      <c r="N124" s="214" t="s">
        <v>42</v>
      </c>
      <c r="O124" s="86"/>
      <c r="P124" s="215">
        <f>O124*H124</f>
        <v>0</v>
      </c>
      <c r="Q124" s="215">
        <v>0.08341</v>
      </c>
      <c r="R124" s="215">
        <f>Q124*H124</f>
        <v>0.23596689</v>
      </c>
      <c r="S124" s="215">
        <v>0</v>
      </c>
      <c r="T124" s="21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7" t="s">
        <v>137</v>
      </c>
      <c r="AT124" s="217" t="s">
        <v>132</v>
      </c>
      <c r="AU124" s="217" t="s">
        <v>81</v>
      </c>
      <c r="AY124" s="19" t="s">
        <v>129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9" t="s">
        <v>79</v>
      </c>
      <c r="BK124" s="218">
        <f>ROUND(I124*H124,2)</f>
        <v>0</v>
      </c>
      <c r="BL124" s="19" t="s">
        <v>137</v>
      </c>
      <c r="BM124" s="217" t="s">
        <v>168</v>
      </c>
    </row>
    <row r="125" spans="1:47" s="2" customFormat="1" ht="12">
      <c r="A125" s="40"/>
      <c r="B125" s="41"/>
      <c r="C125" s="42"/>
      <c r="D125" s="219" t="s">
        <v>139</v>
      </c>
      <c r="E125" s="42"/>
      <c r="F125" s="220" t="s">
        <v>169</v>
      </c>
      <c r="G125" s="42"/>
      <c r="H125" s="42"/>
      <c r="I125" s="221"/>
      <c r="J125" s="42"/>
      <c r="K125" s="42"/>
      <c r="L125" s="46"/>
      <c r="M125" s="222"/>
      <c r="N125" s="223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139</v>
      </c>
      <c r="AU125" s="19" t="s">
        <v>81</v>
      </c>
    </row>
    <row r="126" spans="1:51" s="13" customFormat="1" ht="12">
      <c r="A126" s="13"/>
      <c r="B126" s="224"/>
      <c r="C126" s="225"/>
      <c r="D126" s="226" t="s">
        <v>141</v>
      </c>
      <c r="E126" s="227" t="s">
        <v>19</v>
      </c>
      <c r="F126" s="228" t="s">
        <v>649</v>
      </c>
      <c r="G126" s="225"/>
      <c r="H126" s="227" t="s">
        <v>19</v>
      </c>
      <c r="I126" s="229"/>
      <c r="J126" s="225"/>
      <c r="K126" s="225"/>
      <c r="L126" s="230"/>
      <c r="M126" s="231"/>
      <c r="N126" s="232"/>
      <c r="O126" s="232"/>
      <c r="P126" s="232"/>
      <c r="Q126" s="232"/>
      <c r="R126" s="232"/>
      <c r="S126" s="232"/>
      <c r="T126" s="23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4" t="s">
        <v>141</v>
      </c>
      <c r="AU126" s="234" t="s">
        <v>81</v>
      </c>
      <c r="AV126" s="13" t="s">
        <v>79</v>
      </c>
      <c r="AW126" s="13" t="s">
        <v>33</v>
      </c>
      <c r="AX126" s="13" t="s">
        <v>71</v>
      </c>
      <c r="AY126" s="234" t="s">
        <v>129</v>
      </c>
    </row>
    <row r="127" spans="1:51" s="14" customFormat="1" ht="12">
      <c r="A127" s="14"/>
      <c r="B127" s="235"/>
      <c r="C127" s="236"/>
      <c r="D127" s="226" t="s">
        <v>141</v>
      </c>
      <c r="E127" s="237" t="s">
        <v>19</v>
      </c>
      <c r="F127" s="238" t="s">
        <v>170</v>
      </c>
      <c r="G127" s="236"/>
      <c r="H127" s="239">
        <v>1.599</v>
      </c>
      <c r="I127" s="240"/>
      <c r="J127" s="236"/>
      <c r="K127" s="236"/>
      <c r="L127" s="241"/>
      <c r="M127" s="242"/>
      <c r="N127" s="243"/>
      <c r="O127" s="243"/>
      <c r="P127" s="243"/>
      <c r="Q127" s="243"/>
      <c r="R127" s="243"/>
      <c r="S127" s="243"/>
      <c r="T127" s="24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5" t="s">
        <v>141</v>
      </c>
      <c r="AU127" s="245" t="s">
        <v>81</v>
      </c>
      <c r="AV127" s="14" t="s">
        <v>81</v>
      </c>
      <c r="AW127" s="14" t="s">
        <v>33</v>
      </c>
      <c r="AX127" s="14" t="s">
        <v>71</v>
      </c>
      <c r="AY127" s="245" t="s">
        <v>129</v>
      </c>
    </row>
    <row r="128" spans="1:51" s="14" customFormat="1" ht="12">
      <c r="A128" s="14"/>
      <c r="B128" s="235"/>
      <c r="C128" s="236"/>
      <c r="D128" s="226" t="s">
        <v>141</v>
      </c>
      <c r="E128" s="237" t="s">
        <v>19</v>
      </c>
      <c r="F128" s="238" t="s">
        <v>171</v>
      </c>
      <c r="G128" s="236"/>
      <c r="H128" s="239">
        <v>1.23</v>
      </c>
      <c r="I128" s="240"/>
      <c r="J128" s="236"/>
      <c r="K128" s="236"/>
      <c r="L128" s="241"/>
      <c r="M128" s="242"/>
      <c r="N128" s="243"/>
      <c r="O128" s="243"/>
      <c r="P128" s="243"/>
      <c r="Q128" s="243"/>
      <c r="R128" s="243"/>
      <c r="S128" s="243"/>
      <c r="T128" s="24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5" t="s">
        <v>141</v>
      </c>
      <c r="AU128" s="245" t="s">
        <v>81</v>
      </c>
      <c r="AV128" s="14" t="s">
        <v>81</v>
      </c>
      <c r="AW128" s="14" t="s">
        <v>33</v>
      </c>
      <c r="AX128" s="14" t="s">
        <v>71</v>
      </c>
      <c r="AY128" s="245" t="s">
        <v>129</v>
      </c>
    </row>
    <row r="129" spans="1:51" s="15" customFormat="1" ht="12">
      <c r="A129" s="15"/>
      <c r="B129" s="246"/>
      <c r="C129" s="247"/>
      <c r="D129" s="226" t="s">
        <v>141</v>
      </c>
      <c r="E129" s="248" t="s">
        <v>19</v>
      </c>
      <c r="F129" s="249" t="s">
        <v>144</v>
      </c>
      <c r="G129" s="247"/>
      <c r="H129" s="250">
        <v>2.8289999999999997</v>
      </c>
      <c r="I129" s="251"/>
      <c r="J129" s="247"/>
      <c r="K129" s="247"/>
      <c r="L129" s="252"/>
      <c r="M129" s="253"/>
      <c r="N129" s="254"/>
      <c r="O129" s="254"/>
      <c r="P129" s="254"/>
      <c r="Q129" s="254"/>
      <c r="R129" s="254"/>
      <c r="S129" s="254"/>
      <c r="T129" s="25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56" t="s">
        <v>141</v>
      </c>
      <c r="AU129" s="256" t="s">
        <v>81</v>
      </c>
      <c r="AV129" s="15" t="s">
        <v>137</v>
      </c>
      <c r="AW129" s="15" t="s">
        <v>33</v>
      </c>
      <c r="AX129" s="15" t="s">
        <v>79</v>
      </c>
      <c r="AY129" s="256" t="s">
        <v>129</v>
      </c>
    </row>
    <row r="130" spans="1:63" s="12" customFormat="1" ht="22.8" customHeight="1">
      <c r="A130" s="12"/>
      <c r="B130" s="190"/>
      <c r="C130" s="191"/>
      <c r="D130" s="192" t="s">
        <v>70</v>
      </c>
      <c r="E130" s="204" t="s">
        <v>172</v>
      </c>
      <c r="F130" s="204" t="s">
        <v>173</v>
      </c>
      <c r="G130" s="191"/>
      <c r="H130" s="191"/>
      <c r="I130" s="194"/>
      <c r="J130" s="205">
        <f>BK130</f>
        <v>0</v>
      </c>
      <c r="K130" s="191"/>
      <c r="L130" s="196"/>
      <c r="M130" s="197"/>
      <c r="N130" s="198"/>
      <c r="O130" s="198"/>
      <c r="P130" s="199">
        <f>SUM(P131:P196)</f>
        <v>0</v>
      </c>
      <c r="Q130" s="198"/>
      <c r="R130" s="199">
        <f>SUM(R131:R196)</f>
        <v>1.6145026400000002</v>
      </c>
      <c r="S130" s="198"/>
      <c r="T130" s="200">
        <f>SUM(T131:T196)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01" t="s">
        <v>79</v>
      </c>
      <c r="AT130" s="202" t="s">
        <v>70</v>
      </c>
      <c r="AU130" s="202" t="s">
        <v>79</v>
      </c>
      <c r="AY130" s="201" t="s">
        <v>129</v>
      </c>
      <c r="BK130" s="203">
        <f>SUM(BK131:BK196)</f>
        <v>0</v>
      </c>
    </row>
    <row r="131" spans="1:65" s="2" customFormat="1" ht="21.75" customHeight="1">
      <c r="A131" s="40"/>
      <c r="B131" s="41"/>
      <c r="C131" s="206" t="s">
        <v>172</v>
      </c>
      <c r="D131" s="206" t="s">
        <v>132</v>
      </c>
      <c r="E131" s="207" t="s">
        <v>174</v>
      </c>
      <c r="F131" s="208" t="s">
        <v>175</v>
      </c>
      <c r="G131" s="209" t="s">
        <v>135</v>
      </c>
      <c r="H131" s="210">
        <v>58.424</v>
      </c>
      <c r="I131" s="211"/>
      <c r="J131" s="212">
        <f>ROUND(I131*H131,2)</f>
        <v>0</v>
      </c>
      <c r="K131" s="208" t="s">
        <v>136</v>
      </c>
      <c r="L131" s="46"/>
      <c r="M131" s="213" t="s">
        <v>19</v>
      </c>
      <c r="N131" s="214" t="s">
        <v>42</v>
      </c>
      <c r="O131" s="86"/>
      <c r="P131" s="215">
        <f>O131*H131</f>
        <v>0</v>
      </c>
      <c r="Q131" s="215">
        <v>0.00735</v>
      </c>
      <c r="R131" s="215">
        <f>Q131*H131</f>
        <v>0.4294164</v>
      </c>
      <c r="S131" s="215">
        <v>0</v>
      </c>
      <c r="T131" s="21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7" t="s">
        <v>137</v>
      </c>
      <c r="AT131" s="217" t="s">
        <v>132</v>
      </c>
      <c r="AU131" s="217" t="s">
        <v>81</v>
      </c>
      <c r="AY131" s="19" t="s">
        <v>129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9" t="s">
        <v>79</v>
      </c>
      <c r="BK131" s="218">
        <f>ROUND(I131*H131,2)</f>
        <v>0</v>
      </c>
      <c r="BL131" s="19" t="s">
        <v>137</v>
      </c>
      <c r="BM131" s="217" t="s">
        <v>176</v>
      </c>
    </row>
    <row r="132" spans="1:47" s="2" customFormat="1" ht="12">
      <c r="A132" s="40"/>
      <c r="B132" s="41"/>
      <c r="C132" s="42"/>
      <c r="D132" s="219" t="s">
        <v>139</v>
      </c>
      <c r="E132" s="42"/>
      <c r="F132" s="220" t="s">
        <v>177</v>
      </c>
      <c r="G132" s="42"/>
      <c r="H132" s="42"/>
      <c r="I132" s="221"/>
      <c r="J132" s="42"/>
      <c r="K132" s="42"/>
      <c r="L132" s="46"/>
      <c r="M132" s="222"/>
      <c r="N132" s="223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139</v>
      </c>
      <c r="AU132" s="19" t="s">
        <v>81</v>
      </c>
    </row>
    <row r="133" spans="1:51" s="13" customFormat="1" ht="12">
      <c r="A133" s="13"/>
      <c r="B133" s="224"/>
      <c r="C133" s="225"/>
      <c r="D133" s="226" t="s">
        <v>141</v>
      </c>
      <c r="E133" s="227" t="s">
        <v>19</v>
      </c>
      <c r="F133" s="228" t="s">
        <v>650</v>
      </c>
      <c r="G133" s="225"/>
      <c r="H133" s="227" t="s">
        <v>19</v>
      </c>
      <c r="I133" s="229"/>
      <c r="J133" s="225"/>
      <c r="K133" s="225"/>
      <c r="L133" s="230"/>
      <c r="M133" s="231"/>
      <c r="N133" s="232"/>
      <c r="O133" s="232"/>
      <c r="P133" s="232"/>
      <c r="Q133" s="232"/>
      <c r="R133" s="232"/>
      <c r="S133" s="232"/>
      <c r="T133" s="23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4" t="s">
        <v>141</v>
      </c>
      <c r="AU133" s="234" t="s">
        <v>81</v>
      </c>
      <c r="AV133" s="13" t="s">
        <v>79</v>
      </c>
      <c r="AW133" s="13" t="s">
        <v>33</v>
      </c>
      <c r="AX133" s="13" t="s">
        <v>71</v>
      </c>
      <c r="AY133" s="234" t="s">
        <v>129</v>
      </c>
    </row>
    <row r="134" spans="1:51" s="14" customFormat="1" ht="12">
      <c r="A134" s="14"/>
      <c r="B134" s="235"/>
      <c r="C134" s="236"/>
      <c r="D134" s="226" t="s">
        <v>141</v>
      </c>
      <c r="E134" s="237" t="s">
        <v>19</v>
      </c>
      <c r="F134" s="238" t="s">
        <v>179</v>
      </c>
      <c r="G134" s="236"/>
      <c r="H134" s="239">
        <v>55.339</v>
      </c>
      <c r="I134" s="240"/>
      <c r="J134" s="236"/>
      <c r="K134" s="236"/>
      <c r="L134" s="241"/>
      <c r="M134" s="242"/>
      <c r="N134" s="243"/>
      <c r="O134" s="243"/>
      <c r="P134" s="243"/>
      <c r="Q134" s="243"/>
      <c r="R134" s="243"/>
      <c r="S134" s="243"/>
      <c r="T134" s="24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5" t="s">
        <v>141</v>
      </c>
      <c r="AU134" s="245" t="s">
        <v>81</v>
      </c>
      <c r="AV134" s="14" t="s">
        <v>81</v>
      </c>
      <c r="AW134" s="14" t="s">
        <v>33</v>
      </c>
      <c r="AX134" s="14" t="s">
        <v>71</v>
      </c>
      <c r="AY134" s="245" t="s">
        <v>129</v>
      </c>
    </row>
    <row r="135" spans="1:51" s="14" customFormat="1" ht="12">
      <c r="A135" s="14"/>
      <c r="B135" s="235"/>
      <c r="C135" s="236"/>
      <c r="D135" s="226" t="s">
        <v>141</v>
      </c>
      <c r="E135" s="237" t="s">
        <v>19</v>
      </c>
      <c r="F135" s="238" t="s">
        <v>180</v>
      </c>
      <c r="G135" s="236"/>
      <c r="H135" s="239">
        <v>-5.319</v>
      </c>
      <c r="I135" s="240"/>
      <c r="J135" s="236"/>
      <c r="K135" s="236"/>
      <c r="L135" s="241"/>
      <c r="M135" s="242"/>
      <c r="N135" s="243"/>
      <c r="O135" s="243"/>
      <c r="P135" s="243"/>
      <c r="Q135" s="243"/>
      <c r="R135" s="243"/>
      <c r="S135" s="243"/>
      <c r="T135" s="24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5" t="s">
        <v>141</v>
      </c>
      <c r="AU135" s="245" t="s">
        <v>81</v>
      </c>
      <c r="AV135" s="14" t="s">
        <v>81</v>
      </c>
      <c r="AW135" s="14" t="s">
        <v>33</v>
      </c>
      <c r="AX135" s="14" t="s">
        <v>71</v>
      </c>
      <c r="AY135" s="245" t="s">
        <v>129</v>
      </c>
    </row>
    <row r="136" spans="1:51" s="14" customFormat="1" ht="12">
      <c r="A136" s="14"/>
      <c r="B136" s="235"/>
      <c r="C136" s="236"/>
      <c r="D136" s="226" t="s">
        <v>141</v>
      </c>
      <c r="E136" s="237" t="s">
        <v>19</v>
      </c>
      <c r="F136" s="238" t="s">
        <v>651</v>
      </c>
      <c r="G136" s="236"/>
      <c r="H136" s="239">
        <v>8.404</v>
      </c>
      <c r="I136" s="240"/>
      <c r="J136" s="236"/>
      <c r="K136" s="236"/>
      <c r="L136" s="241"/>
      <c r="M136" s="242"/>
      <c r="N136" s="243"/>
      <c r="O136" s="243"/>
      <c r="P136" s="243"/>
      <c r="Q136" s="243"/>
      <c r="R136" s="243"/>
      <c r="S136" s="243"/>
      <c r="T136" s="24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5" t="s">
        <v>141</v>
      </c>
      <c r="AU136" s="245" t="s">
        <v>81</v>
      </c>
      <c r="AV136" s="14" t="s">
        <v>81</v>
      </c>
      <c r="AW136" s="14" t="s">
        <v>33</v>
      </c>
      <c r="AX136" s="14" t="s">
        <v>71</v>
      </c>
      <c r="AY136" s="245" t="s">
        <v>129</v>
      </c>
    </row>
    <row r="137" spans="1:51" s="15" customFormat="1" ht="12">
      <c r="A137" s="15"/>
      <c r="B137" s="246"/>
      <c r="C137" s="247"/>
      <c r="D137" s="226" t="s">
        <v>141</v>
      </c>
      <c r="E137" s="248" t="s">
        <v>19</v>
      </c>
      <c r="F137" s="249" t="s">
        <v>144</v>
      </c>
      <c r="G137" s="247"/>
      <c r="H137" s="250">
        <v>58.42399999999999</v>
      </c>
      <c r="I137" s="251"/>
      <c r="J137" s="247"/>
      <c r="K137" s="247"/>
      <c r="L137" s="252"/>
      <c r="M137" s="253"/>
      <c r="N137" s="254"/>
      <c r="O137" s="254"/>
      <c r="P137" s="254"/>
      <c r="Q137" s="254"/>
      <c r="R137" s="254"/>
      <c r="S137" s="254"/>
      <c r="T137" s="25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56" t="s">
        <v>141</v>
      </c>
      <c r="AU137" s="256" t="s">
        <v>81</v>
      </c>
      <c r="AV137" s="15" t="s">
        <v>137</v>
      </c>
      <c r="AW137" s="15" t="s">
        <v>33</v>
      </c>
      <c r="AX137" s="15" t="s">
        <v>79</v>
      </c>
      <c r="AY137" s="256" t="s">
        <v>129</v>
      </c>
    </row>
    <row r="138" spans="1:65" s="2" customFormat="1" ht="16.5" customHeight="1">
      <c r="A138" s="40"/>
      <c r="B138" s="41"/>
      <c r="C138" s="206" t="s">
        <v>182</v>
      </c>
      <c r="D138" s="206" t="s">
        <v>132</v>
      </c>
      <c r="E138" s="207" t="s">
        <v>183</v>
      </c>
      <c r="F138" s="208" t="s">
        <v>184</v>
      </c>
      <c r="G138" s="209" t="s">
        <v>135</v>
      </c>
      <c r="H138" s="210">
        <v>38.181</v>
      </c>
      <c r="I138" s="211"/>
      <c r="J138" s="212">
        <f>ROUND(I138*H138,2)</f>
        <v>0</v>
      </c>
      <c r="K138" s="208" t="s">
        <v>136</v>
      </c>
      <c r="L138" s="46"/>
      <c r="M138" s="213" t="s">
        <v>19</v>
      </c>
      <c r="N138" s="214" t="s">
        <v>42</v>
      </c>
      <c r="O138" s="86"/>
      <c r="P138" s="215">
        <f>O138*H138</f>
        <v>0</v>
      </c>
      <c r="Q138" s="215">
        <v>0.00026</v>
      </c>
      <c r="R138" s="215">
        <f>Q138*H138</f>
        <v>0.009927059999999998</v>
      </c>
      <c r="S138" s="215">
        <v>0</v>
      </c>
      <c r="T138" s="21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7" t="s">
        <v>137</v>
      </c>
      <c r="AT138" s="217" t="s">
        <v>132</v>
      </c>
      <c r="AU138" s="217" t="s">
        <v>81</v>
      </c>
      <c r="AY138" s="19" t="s">
        <v>129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9" t="s">
        <v>79</v>
      </c>
      <c r="BK138" s="218">
        <f>ROUND(I138*H138,2)</f>
        <v>0</v>
      </c>
      <c r="BL138" s="19" t="s">
        <v>137</v>
      </c>
      <c r="BM138" s="217" t="s">
        <v>185</v>
      </c>
    </row>
    <row r="139" spans="1:47" s="2" customFormat="1" ht="12">
      <c r="A139" s="40"/>
      <c r="B139" s="41"/>
      <c r="C139" s="42"/>
      <c r="D139" s="219" t="s">
        <v>139</v>
      </c>
      <c r="E139" s="42"/>
      <c r="F139" s="220" t="s">
        <v>186</v>
      </c>
      <c r="G139" s="42"/>
      <c r="H139" s="42"/>
      <c r="I139" s="221"/>
      <c r="J139" s="42"/>
      <c r="K139" s="42"/>
      <c r="L139" s="46"/>
      <c r="M139" s="222"/>
      <c r="N139" s="223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139</v>
      </c>
      <c r="AU139" s="19" t="s">
        <v>81</v>
      </c>
    </row>
    <row r="140" spans="1:51" s="13" customFormat="1" ht="12">
      <c r="A140" s="13"/>
      <c r="B140" s="224"/>
      <c r="C140" s="225"/>
      <c r="D140" s="226" t="s">
        <v>141</v>
      </c>
      <c r="E140" s="227" t="s">
        <v>19</v>
      </c>
      <c r="F140" s="228" t="s">
        <v>652</v>
      </c>
      <c r="G140" s="225"/>
      <c r="H140" s="227" t="s">
        <v>19</v>
      </c>
      <c r="I140" s="229"/>
      <c r="J140" s="225"/>
      <c r="K140" s="225"/>
      <c r="L140" s="230"/>
      <c r="M140" s="231"/>
      <c r="N140" s="232"/>
      <c r="O140" s="232"/>
      <c r="P140" s="232"/>
      <c r="Q140" s="232"/>
      <c r="R140" s="232"/>
      <c r="S140" s="232"/>
      <c r="T140" s="23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4" t="s">
        <v>141</v>
      </c>
      <c r="AU140" s="234" t="s">
        <v>81</v>
      </c>
      <c r="AV140" s="13" t="s">
        <v>79</v>
      </c>
      <c r="AW140" s="13" t="s">
        <v>33</v>
      </c>
      <c r="AX140" s="13" t="s">
        <v>71</v>
      </c>
      <c r="AY140" s="234" t="s">
        <v>129</v>
      </c>
    </row>
    <row r="141" spans="1:51" s="13" customFormat="1" ht="12">
      <c r="A141" s="13"/>
      <c r="B141" s="224"/>
      <c r="C141" s="225"/>
      <c r="D141" s="226" t="s">
        <v>141</v>
      </c>
      <c r="E141" s="227" t="s">
        <v>19</v>
      </c>
      <c r="F141" s="228" t="s">
        <v>187</v>
      </c>
      <c r="G141" s="225"/>
      <c r="H141" s="227" t="s">
        <v>19</v>
      </c>
      <c r="I141" s="229"/>
      <c r="J141" s="225"/>
      <c r="K141" s="225"/>
      <c r="L141" s="230"/>
      <c r="M141" s="231"/>
      <c r="N141" s="232"/>
      <c r="O141" s="232"/>
      <c r="P141" s="232"/>
      <c r="Q141" s="232"/>
      <c r="R141" s="232"/>
      <c r="S141" s="232"/>
      <c r="T141" s="23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4" t="s">
        <v>141</v>
      </c>
      <c r="AU141" s="234" t="s">
        <v>81</v>
      </c>
      <c r="AV141" s="13" t="s">
        <v>79</v>
      </c>
      <c r="AW141" s="13" t="s">
        <v>33</v>
      </c>
      <c r="AX141" s="13" t="s">
        <v>71</v>
      </c>
      <c r="AY141" s="234" t="s">
        <v>129</v>
      </c>
    </row>
    <row r="142" spans="1:51" s="14" customFormat="1" ht="12">
      <c r="A142" s="14"/>
      <c r="B142" s="235"/>
      <c r="C142" s="236"/>
      <c r="D142" s="226" t="s">
        <v>141</v>
      </c>
      <c r="E142" s="237" t="s">
        <v>19</v>
      </c>
      <c r="F142" s="238" t="s">
        <v>188</v>
      </c>
      <c r="G142" s="236"/>
      <c r="H142" s="239">
        <v>4.18</v>
      </c>
      <c r="I142" s="240"/>
      <c r="J142" s="236"/>
      <c r="K142" s="236"/>
      <c r="L142" s="241"/>
      <c r="M142" s="242"/>
      <c r="N142" s="243"/>
      <c r="O142" s="243"/>
      <c r="P142" s="243"/>
      <c r="Q142" s="243"/>
      <c r="R142" s="243"/>
      <c r="S142" s="243"/>
      <c r="T142" s="24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5" t="s">
        <v>141</v>
      </c>
      <c r="AU142" s="245" t="s">
        <v>81</v>
      </c>
      <c r="AV142" s="14" t="s">
        <v>81</v>
      </c>
      <c r="AW142" s="14" t="s">
        <v>33</v>
      </c>
      <c r="AX142" s="14" t="s">
        <v>71</v>
      </c>
      <c r="AY142" s="245" t="s">
        <v>129</v>
      </c>
    </row>
    <row r="143" spans="1:51" s="14" customFormat="1" ht="12">
      <c r="A143" s="14"/>
      <c r="B143" s="235"/>
      <c r="C143" s="236"/>
      <c r="D143" s="226" t="s">
        <v>141</v>
      </c>
      <c r="E143" s="237" t="s">
        <v>19</v>
      </c>
      <c r="F143" s="238" t="s">
        <v>189</v>
      </c>
      <c r="G143" s="236"/>
      <c r="H143" s="239">
        <v>2.64</v>
      </c>
      <c r="I143" s="240"/>
      <c r="J143" s="236"/>
      <c r="K143" s="236"/>
      <c r="L143" s="241"/>
      <c r="M143" s="242"/>
      <c r="N143" s="243"/>
      <c r="O143" s="243"/>
      <c r="P143" s="243"/>
      <c r="Q143" s="243"/>
      <c r="R143" s="243"/>
      <c r="S143" s="243"/>
      <c r="T143" s="24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5" t="s">
        <v>141</v>
      </c>
      <c r="AU143" s="245" t="s">
        <v>81</v>
      </c>
      <c r="AV143" s="14" t="s">
        <v>81</v>
      </c>
      <c r="AW143" s="14" t="s">
        <v>33</v>
      </c>
      <c r="AX143" s="14" t="s">
        <v>71</v>
      </c>
      <c r="AY143" s="245" t="s">
        <v>129</v>
      </c>
    </row>
    <row r="144" spans="1:51" s="14" customFormat="1" ht="12">
      <c r="A144" s="14"/>
      <c r="B144" s="235"/>
      <c r="C144" s="236"/>
      <c r="D144" s="226" t="s">
        <v>141</v>
      </c>
      <c r="E144" s="237" t="s">
        <v>19</v>
      </c>
      <c r="F144" s="238" t="s">
        <v>190</v>
      </c>
      <c r="G144" s="236"/>
      <c r="H144" s="239">
        <v>6.232</v>
      </c>
      <c r="I144" s="240"/>
      <c r="J144" s="236"/>
      <c r="K144" s="236"/>
      <c r="L144" s="241"/>
      <c r="M144" s="242"/>
      <c r="N144" s="243"/>
      <c r="O144" s="243"/>
      <c r="P144" s="243"/>
      <c r="Q144" s="243"/>
      <c r="R144" s="243"/>
      <c r="S144" s="243"/>
      <c r="T144" s="24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5" t="s">
        <v>141</v>
      </c>
      <c r="AU144" s="245" t="s">
        <v>81</v>
      </c>
      <c r="AV144" s="14" t="s">
        <v>81</v>
      </c>
      <c r="AW144" s="14" t="s">
        <v>33</v>
      </c>
      <c r="AX144" s="14" t="s">
        <v>71</v>
      </c>
      <c r="AY144" s="245" t="s">
        <v>129</v>
      </c>
    </row>
    <row r="145" spans="1:51" s="14" customFormat="1" ht="12">
      <c r="A145" s="14"/>
      <c r="B145" s="235"/>
      <c r="C145" s="236"/>
      <c r="D145" s="226" t="s">
        <v>141</v>
      </c>
      <c r="E145" s="237" t="s">
        <v>19</v>
      </c>
      <c r="F145" s="238" t="s">
        <v>191</v>
      </c>
      <c r="G145" s="236"/>
      <c r="H145" s="239">
        <v>5.036</v>
      </c>
      <c r="I145" s="240"/>
      <c r="J145" s="236"/>
      <c r="K145" s="236"/>
      <c r="L145" s="241"/>
      <c r="M145" s="242"/>
      <c r="N145" s="243"/>
      <c r="O145" s="243"/>
      <c r="P145" s="243"/>
      <c r="Q145" s="243"/>
      <c r="R145" s="243"/>
      <c r="S145" s="243"/>
      <c r="T145" s="24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5" t="s">
        <v>141</v>
      </c>
      <c r="AU145" s="245" t="s">
        <v>81</v>
      </c>
      <c r="AV145" s="14" t="s">
        <v>81</v>
      </c>
      <c r="AW145" s="14" t="s">
        <v>33</v>
      </c>
      <c r="AX145" s="14" t="s">
        <v>71</v>
      </c>
      <c r="AY145" s="245" t="s">
        <v>129</v>
      </c>
    </row>
    <row r="146" spans="1:51" s="14" customFormat="1" ht="12">
      <c r="A146" s="14"/>
      <c r="B146" s="235"/>
      <c r="C146" s="236"/>
      <c r="D146" s="226" t="s">
        <v>141</v>
      </c>
      <c r="E146" s="237" t="s">
        <v>19</v>
      </c>
      <c r="F146" s="238" t="s">
        <v>192</v>
      </c>
      <c r="G146" s="236"/>
      <c r="H146" s="239">
        <v>0.78</v>
      </c>
      <c r="I146" s="240"/>
      <c r="J146" s="236"/>
      <c r="K146" s="236"/>
      <c r="L146" s="241"/>
      <c r="M146" s="242"/>
      <c r="N146" s="243"/>
      <c r="O146" s="243"/>
      <c r="P146" s="243"/>
      <c r="Q146" s="243"/>
      <c r="R146" s="243"/>
      <c r="S146" s="243"/>
      <c r="T146" s="24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5" t="s">
        <v>141</v>
      </c>
      <c r="AU146" s="245" t="s">
        <v>81</v>
      </c>
      <c r="AV146" s="14" t="s">
        <v>81</v>
      </c>
      <c r="AW146" s="14" t="s">
        <v>33</v>
      </c>
      <c r="AX146" s="14" t="s">
        <v>71</v>
      </c>
      <c r="AY146" s="245" t="s">
        <v>129</v>
      </c>
    </row>
    <row r="147" spans="1:51" s="14" customFormat="1" ht="12">
      <c r="A147" s="14"/>
      <c r="B147" s="235"/>
      <c r="C147" s="236"/>
      <c r="D147" s="226" t="s">
        <v>141</v>
      </c>
      <c r="E147" s="237" t="s">
        <v>19</v>
      </c>
      <c r="F147" s="238" t="s">
        <v>193</v>
      </c>
      <c r="G147" s="236"/>
      <c r="H147" s="239">
        <v>11.741</v>
      </c>
      <c r="I147" s="240"/>
      <c r="J147" s="236"/>
      <c r="K147" s="236"/>
      <c r="L147" s="241"/>
      <c r="M147" s="242"/>
      <c r="N147" s="243"/>
      <c r="O147" s="243"/>
      <c r="P147" s="243"/>
      <c r="Q147" s="243"/>
      <c r="R147" s="243"/>
      <c r="S147" s="243"/>
      <c r="T147" s="24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5" t="s">
        <v>141</v>
      </c>
      <c r="AU147" s="245" t="s">
        <v>81</v>
      </c>
      <c r="AV147" s="14" t="s">
        <v>81</v>
      </c>
      <c r="AW147" s="14" t="s">
        <v>33</v>
      </c>
      <c r="AX147" s="14" t="s">
        <v>71</v>
      </c>
      <c r="AY147" s="245" t="s">
        <v>129</v>
      </c>
    </row>
    <row r="148" spans="1:51" s="14" customFormat="1" ht="12">
      <c r="A148" s="14"/>
      <c r="B148" s="235"/>
      <c r="C148" s="236"/>
      <c r="D148" s="226" t="s">
        <v>141</v>
      </c>
      <c r="E148" s="237" t="s">
        <v>19</v>
      </c>
      <c r="F148" s="238" t="s">
        <v>194</v>
      </c>
      <c r="G148" s="236"/>
      <c r="H148" s="239">
        <v>0.3</v>
      </c>
      <c r="I148" s="240"/>
      <c r="J148" s="236"/>
      <c r="K148" s="236"/>
      <c r="L148" s="241"/>
      <c r="M148" s="242"/>
      <c r="N148" s="243"/>
      <c r="O148" s="243"/>
      <c r="P148" s="243"/>
      <c r="Q148" s="243"/>
      <c r="R148" s="243"/>
      <c r="S148" s="243"/>
      <c r="T148" s="24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5" t="s">
        <v>141</v>
      </c>
      <c r="AU148" s="245" t="s">
        <v>81</v>
      </c>
      <c r="AV148" s="14" t="s">
        <v>81</v>
      </c>
      <c r="AW148" s="14" t="s">
        <v>33</v>
      </c>
      <c r="AX148" s="14" t="s">
        <v>71</v>
      </c>
      <c r="AY148" s="245" t="s">
        <v>129</v>
      </c>
    </row>
    <row r="149" spans="1:51" s="14" customFormat="1" ht="12">
      <c r="A149" s="14"/>
      <c r="B149" s="235"/>
      <c r="C149" s="236"/>
      <c r="D149" s="226" t="s">
        <v>141</v>
      </c>
      <c r="E149" s="237" t="s">
        <v>19</v>
      </c>
      <c r="F149" s="238" t="s">
        <v>195</v>
      </c>
      <c r="G149" s="236"/>
      <c r="H149" s="239">
        <v>3.636</v>
      </c>
      <c r="I149" s="240"/>
      <c r="J149" s="236"/>
      <c r="K149" s="236"/>
      <c r="L149" s="241"/>
      <c r="M149" s="242"/>
      <c r="N149" s="243"/>
      <c r="O149" s="243"/>
      <c r="P149" s="243"/>
      <c r="Q149" s="243"/>
      <c r="R149" s="243"/>
      <c r="S149" s="243"/>
      <c r="T149" s="24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5" t="s">
        <v>141</v>
      </c>
      <c r="AU149" s="245" t="s">
        <v>81</v>
      </c>
      <c r="AV149" s="14" t="s">
        <v>81</v>
      </c>
      <c r="AW149" s="14" t="s">
        <v>33</v>
      </c>
      <c r="AX149" s="14" t="s">
        <v>71</v>
      </c>
      <c r="AY149" s="245" t="s">
        <v>129</v>
      </c>
    </row>
    <row r="150" spans="1:51" s="14" customFormat="1" ht="12">
      <c r="A150" s="14"/>
      <c r="B150" s="235"/>
      <c r="C150" s="236"/>
      <c r="D150" s="226" t="s">
        <v>141</v>
      </c>
      <c r="E150" s="237" t="s">
        <v>19</v>
      </c>
      <c r="F150" s="238" t="s">
        <v>195</v>
      </c>
      <c r="G150" s="236"/>
      <c r="H150" s="239">
        <v>3.636</v>
      </c>
      <c r="I150" s="240"/>
      <c r="J150" s="236"/>
      <c r="K150" s="236"/>
      <c r="L150" s="241"/>
      <c r="M150" s="242"/>
      <c r="N150" s="243"/>
      <c r="O150" s="243"/>
      <c r="P150" s="243"/>
      <c r="Q150" s="243"/>
      <c r="R150" s="243"/>
      <c r="S150" s="243"/>
      <c r="T150" s="24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5" t="s">
        <v>141</v>
      </c>
      <c r="AU150" s="245" t="s">
        <v>81</v>
      </c>
      <c r="AV150" s="14" t="s">
        <v>81</v>
      </c>
      <c r="AW150" s="14" t="s">
        <v>33</v>
      </c>
      <c r="AX150" s="14" t="s">
        <v>71</v>
      </c>
      <c r="AY150" s="245" t="s">
        <v>129</v>
      </c>
    </row>
    <row r="151" spans="1:51" s="15" customFormat="1" ht="12">
      <c r="A151" s="15"/>
      <c r="B151" s="246"/>
      <c r="C151" s="247"/>
      <c r="D151" s="226" t="s">
        <v>141</v>
      </c>
      <c r="E151" s="248" t="s">
        <v>19</v>
      </c>
      <c r="F151" s="249" t="s">
        <v>144</v>
      </c>
      <c r="G151" s="247"/>
      <c r="H151" s="250">
        <v>38.181000000000004</v>
      </c>
      <c r="I151" s="251"/>
      <c r="J151" s="247"/>
      <c r="K151" s="247"/>
      <c r="L151" s="252"/>
      <c r="M151" s="253"/>
      <c r="N151" s="254"/>
      <c r="O151" s="254"/>
      <c r="P151" s="254"/>
      <c r="Q151" s="254"/>
      <c r="R151" s="254"/>
      <c r="S151" s="254"/>
      <c r="T151" s="25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56" t="s">
        <v>141</v>
      </c>
      <c r="AU151" s="256" t="s">
        <v>81</v>
      </c>
      <c r="AV151" s="15" t="s">
        <v>137</v>
      </c>
      <c r="AW151" s="15" t="s">
        <v>33</v>
      </c>
      <c r="AX151" s="15" t="s">
        <v>79</v>
      </c>
      <c r="AY151" s="256" t="s">
        <v>129</v>
      </c>
    </row>
    <row r="152" spans="1:65" s="2" customFormat="1" ht="24.15" customHeight="1">
      <c r="A152" s="40"/>
      <c r="B152" s="41"/>
      <c r="C152" s="206" t="s">
        <v>196</v>
      </c>
      <c r="D152" s="206" t="s">
        <v>132</v>
      </c>
      <c r="E152" s="207" t="s">
        <v>197</v>
      </c>
      <c r="F152" s="208" t="s">
        <v>198</v>
      </c>
      <c r="G152" s="209" t="s">
        <v>135</v>
      </c>
      <c r="H152" s="210">
        <v>38.181</v>
      </c>
      <c r="I152" s="211"/>
      <c r="J152" s="212">
        <f>ROUND(I152*H152,2)</f>
        <v>0</v>
      </c>
      <c r="K152" s="208" t="s">
        <v>136</v>
      </c>
      <c r="L152" s="46"/>
      <c r="M152" s="213" t="s">
        <v>19</v>
      </c>
      <c r="N152" s="214" t="s">
        <v>42</v>
      </c>
      <c r="O152" s="86"/>
      <c r="P152" s="215">
        <f>O152*H152</f>
        <v>0</v>
      </c>
      <c r="Q152" s="215">
        <v>0.00438</v>
      </c>
      <c r="R152" s="215">
        <f>Q152*H152</f>
        <v>0.16723278</v>
      </c>
      <c r="S152" s="215">
        <v>0</v>
      </c>
      <c r="T152" s="216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7" t="s">
        <v>137</v>
      </c>
      <c r="AT152" s="217" t="s">
        <v>132</v>
      </c>
      <c r="AU152" s="217" t="s">
        <v>81</v>
      </c>
      <c r="AY152" s="19" t="s">
        <v>129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9" t="s">
        <v>79</v>
      </c>
      <c r="BK152" s="218">
        <f>ROUND(I152*H152,2)</f>
        <v>0</v>
      </c>
      <c r="BL152" s="19" t="s">
        <v>137</v>
      </c>
      <c r="BM152" s="217" t="s">
        <v>199</v>
      </c>
    </row>
    <row r="153" spans="1:47" s="2" customFormat="1" ht="12">
      <c r="A153" s="40"/>
      <c r="B153" s="41"/>
      <c r="C153" s="42"/>
      <c r="D153" s="219" t="s">
        <v>139</v>
      </c>
      <c r="E153" s="42"/>
      <c r="F153" s="220" t="s">
        <v>200</v>
      </c>
      <c r="G153" s="42"/>
      <c r="H153" s="42"/>
      <c r="I153" s="221"/>
      <c r="J153" s="42"/>
      <c r="K153" s="42"/>
      <c r="L153" s="46"/>
      <c r="M153" s="222"/>
      <c r="N153" s="223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139</v>
      </c>
      <c r="AU153" s="19" t="s">
        <v>81</v>
      </c>
    </row>
    <row r="154" spans="1:51" s="13" customFormat="1" ht="12">
      <c r="A154" s="13"/>
      <c r="B154" s="224"/>
      <c r="C154" s="225"/>
      <c r="D154" s="226" t="s">
        <v>141</v>
      </c>
      <c r="E154" s="227" t="s">
        <v>19</v>
      </c>
      <c r="F154" s="228" t="s">
        <v>650</v>
      </c>
      <c r="G154" s="225"/>
      <c r="H154" s="227" t="s">
        <v>19</v>
      </c>
      <c r="I154" s="229"/>
      <c r="J154" s="225"/>
      <c r="K154" s="225"/>
      <c r="L154" s="230"/>
      <c r="M154" s="231"/>
      <c r="N154" s="232"/>
      <c r="O154" s="232"/>
      <c r="P154" s="232"/>
      <c r="Q154" s="232"/>
      <c r="R154" s="232"/>
      <c r="S154" s="232"/>
      <c r="T154" s="23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4" t="s">
        <v>141</v>
      </c>
      <c r="AU154" s="234" t="s">
        <v>81</v>
      </c>
      <c r="AV154" s="13" t="s">
        <v>79</v>
      </c>
      <c r="AW154" s="13" t="s">
        <v>33</v>
      </c>
      <c r="AX154" s="13" t="s">
        <v>71</v>
      </c>
      <c r="AY154" s="234" t="s">
        <v>129</v>
      </c>
    </row>
    <row r="155" spans="1:51" s="13" customFormat="1" ht="12">
      <c r="A155" s="13"/>
      <c r="B155" s="224"/>
      <c r="C155" s="225"/>
      <c r="D155" s="226" t="s">
        <v>141</v>
      </c>
      <c r="E155" s="227" t="s">
        <v>19</v>
      </c>
      <c r="F155" s="228" t="s">
        <v>187</v>
      </c>
      <c r="G155" s="225"/>
      <c r="H155" s="227" t="s">
        <v>19</v>
      </c>
      <c r="I155" s="229"/>
      <c r="J155" s="225"/>
      <c r="K155" s="225"/>
      <c r="L155" s="230"/>
      <c r="M155" s="231"/>
      <c r="N155" s="232"/>
      <c r="O155" s="232"/>
      <c r="P155" s="232"/>
      <c r="Q155" s="232"/>
      <c r="R155" s="232"/>
      <c r="S155" s="232"/>
      <c r="T155" s="23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4" t="s">
        <v>141</v>
      </c>
      <c r="AU155" s="234" t="s">
        <v>81</v>
      </c>
      <c r="AV155" s="13" t="s">
        <v>79</v>
      </c>
      <c r="AW155" s="13" t="s">
        <v>33</v>
      </c>
      <c r="AX155" s="13" t="s">
        <v>71</v>
      </c>
      <c r="AY155" s="234" t="s">
        <v>129</v>
      </c>
    </row>
    <row r="156" spans="1:51" s="14" customFormat="1" ht="12">
      <c r="A156" s="14"/>
      <c r="B156" s="235"/>
      <c r="C156" s="236"/>
      <c r="D156" s="226" t="s">
        <v>141</v>
      </c>
      <c r="E156" s="237" t="s">
        <v>19</v>
      </c>
      <c r="F156" s="238" t="s">
        <v>188</v>
      </c>
      <c r="G156" s="236"/>
      <c r="H156" s="239">
        <v>4.18</v>
      </c>
      <c r="I156" s="240"/>
      <c r="J156" s="236"/>
      <c r="K156" s="236"/>
      <c r="L156" s="241"/>
      <c r="M156" s="242"/>
      <c r="N156" s="243"/>
      <c r="O156" s="243"/>
      <c r="P156" s="243"/>
      <c r="Q156" s="243"/>
      <c r="R156" s="243"/>
      <c r="S156" s="243"/>
      <c r="T156" s="24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5" t="s">
        <v>141</v>
      </c>
      <c r="AU156" s="245" t="s">
        <v>81</v>
      </c>
      <c r="AV156" s="14" t="s">
        <v>81</v>
      </c>
      <c r="AW156" s="14" t="s">
        <v>33</v>
      </c>
      <c r="AX156" s="14" t="s">
        <v>71</v>
      </c>
      <c r="AY156" s="245" t="s">
        <v>129</v>
      </c>
    </row>
    <row r="157" spans="1:51" s="14" customFormat="1" ht="12">
      <c r="A157" s="14"/>
      <c r="B157" s="235"/>
      <c r="C157" s="236"/>
      <c r="D157" s="226" t="s">
        <v>141</v>
      </c>
      <c r="E157" s="237" t="s">
        <v>19</v>
      </c>
      <c r="F157" s="238" t="s">
        <v>189</v>
      </c>
      <c r="G157" s="236"/>
      <c r="H157" s="239">
        <v>2.64</v>
      </c>
      <c r="I157" s="240"/>
      <c r="J157" s="236"/>
      <c r="K157" s="236"/>
      <c r="L157" s="241"/>
      <c r="M157" s="242"/>
      <c r="N157" s="243"/>
      <c r="O157" s="243"/>
      <c r="P157" s="243"/>
      <c r="Q157" s="243"/>
      <c r="R157" s="243"/>
      <c r="S157" s="243"/>
      <c r="T157" s="24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5" t="s">
        <v>141</v>
      </c>
      <c r="AU157" s="245" t="s">
        <v>81</v>
      </c>
      <c r="AV157" s="14" t="s">
        <v>81</v>
      </c>
      <c r="AW157" s="14" t="s">
        <v>33</v>
      </c>
      <c r="AX157" s="14" t="s">
        <v>71</v>
      </c>
      <c r="AY157" s="245" t="s">
        <v>129</v>
      </c>
    </row>
    <row r="158" spans="1:51" s="14" customFormat="1" ht="12">
      <c r="A158" s="14"/>
      <c r="B158" s="235"/>
      <c r="C158" s="236"/>
      <c r="D158" s="226" t="s">
        <v>141</v>
      </c>
      <c r="E158" s="237" t="s">
        <v>19</v>
      </c>
      <c r="F158" s="238" t="s">
        <v>190</v>
      </c>
      <c r="G158" s="236"/>
      <c r="H158" s="239">
        <v>6.232</v>
      </c>
      <c r="I158" s="240"/>
      <c r="J158" s="236"/>
      <c r="K158" s="236"/>
      <c r="L158" s="241"/>
      <c r="M158" s="242"/>
      <c r="N158" s="243"/>
      <c r="O158" s="243"/>
      <c r="P158" s="243"/>
      <c r="Q158" s="243"/>
      <c r="R158" s="243"/>
      <c r="S158" s="243"/>
      <c r="T158" s="24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5" t="s">
        <v>141</v>
      </c>
      <c r="AU158" s="245" t="s">
        <v>81</v>
      </c>
      <c r="AV158" s="14" t="s">
        <v>81</v>
      </c>
      <c r="AW158" s="14" t="s">
        <v>33</v>
      </c>
      <c r="AX158" s="14" t="s">
        <v>71</v>
      </c>
      <c r="AY158" s="245" t="s">
        <v>129</v>
      </c>
    </row>
    <row r="159" spans="1:51" s="14" customFormat="1" ht="12">
      <c r="A159" s="14"/>
      <c r="B159" s="235"/>
      <c r="C159" s="236"/>
      <c r="D159" s="226" t="s">
        <v>141</v>
      </c>
      <c r="E159" s="237" t="s">
        <v>19</v>
      </c>
      <c r="F159" s="238" t="s">
        <v>191</v>
      </c>
      <c r="G159" s="236"/>
      <c r="H159" s="239">
        <v>5.036</v>
      </c>
      <c r="I159" s="240"/>
      <c r="J159" s="236"/>
      <c r="K159" s="236"/>
      <c r="L159" s="241"/>
      <c r="M159" s="242"/>
      <c r="N159" s="243"/>
      <c r="O159" s="243"/>
      <c r="P159" s="243"/>
      <c r="Q159" s="243"/>
      <c r="R159" s="243"/>
      <c r="S159" s="243"/>
      <c r="T159" s="24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5" t="s">
        <v>141</v>
      </c>
      <c r="AU159" s="245" t="s">
        <v>81</v>
      </c>
      <c r="AV159" s="14" t="s">
        <v>81</v>
      </c>
      <c r="AW159" s="14" t="s">
        <v>33</v>
      </c>
      <c r="AX159" s="14" t="s">
        <v>71</v>
      </c>
      <c r="AY159" s="245" t="s">
        <v>129</v>
      </c>
    </row>
    <row r="160" spans="1:51" s="14" customFormat="1" ht="12">
      <c r="A160" s="14"/>
      <c r="B160" s="235"/>
      <c r="C160" s="236"/>
      <c r="D160" s="226" t="s">
        <v>141</v>
      </c>
      <c r="E160" s="237" t="s">
        <v>19</v>
      </c>
      <c r="F160" s="238" t="s">
        <v>192</v>
      </c>
      <c r="G160" s="236"/>
      <c r="H160" s="239">
        <v>0.78</v>
      </c>
      <c r="I160" s="240"/>
      <c r="J160" s="236"/>
      <c r="K160" s="236"/>
      <c r="L160" s="241"/>
      <c r="M160" s="242"/>
      <c r="N160" s="243"/>
      <c r="O160" s="243"/>
      <c r="P160" s="243"/>
      <c r="Q160" s="243"/>
      <c r="R160" s="243"/>
      <c r="S160" s="243"/>
      <c r="T160" s="24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5" t="s">
        <v>141</v>
      </c>
      <c r="AU160" s="245" t="s">
        <v>81</v>
      </c>
      <c r="AV160" s="14" t="s">
        <v>81</v>
      </c>
      <c r="AW160" s="14" t="s">
        <v>33</v>
      </c>
      <c r="AX160" s="14" t="s">
        <v>71</v>
      </c>
      <c r="AY160" s="245" t="s">
        <v>129</v>
      </c>
    </row>
    <row r="161" spans="1:51" s="14" customFormat="1" ht="12">
      <c r="A161" s="14"/>
      <c r="B161" s="235"/>
      <c r="C161" s="236"/>
      <c r="D161" s="226" t="s">
        <v>141</v>
      </c>
      <c r="E161" s="237" t="s">
        <v>19</v>
      </c>
      <c r="F161" s="238" t="s">
        <v>193</v>
      </c>
      <c r="G161" s="236"/>
      <c r="H161" s="239">
        <v>11.741</v>
      </c>
      <c r="I161" s="240"/>
      <c r="J161" s="236"/>
      <c r="K161" s="236"/>
      <c r="L161" s="241"/>
      <c r="M161" s="242"/>
      <c r="N161" s="243"/>
      <c r="O161" s="243"/>
      <c r="P161" s="243"/>
      <c r="Q161" s="243"/>
      <c r="R161" s="243"/>
      <c r="S161" s="243"/>
      <c r="T161" s="24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5" t="s">
        <v>141</v>
      </c>
      <c r="AU161" s="245" t="s">
        <v>81</v>
      </c>
      <c r="AV161" s="14" t="s">
        <v>81</v>
      </c>
      <c r="AW161" s="14" t="s">
        <v>33</v>
      </c>
      <c r="AX161" s="14" t="s">
        <v>71</v>
      </c>
      <c r="AY161" s="245" t="s">
        <v>129</v>
      </c>
    </row>
    <row r="162" spans="1:51" s="14" customFormat="1" ht="12">
      <c r="A162" s="14"/>
      <c r="B162" s="235"/>
      <c r="C162" s="236"/>
      <c r="D162" s="226" t="s">
        <v>141</v>
      </c>
      <c r="E162" s="237" t="s">
        <v>19</v>
      </c>
      <c r="F162" s="238" t="s">
        <v>194</v>
      </c>
      <c r="G162" s="236"/>
      <c r="H162" s="239">
        <v>0.3</v>
      </c>
      <c r="I162" s="240"/>
      <c r="J162" s="236"/>
      <c r="K162" s="236"/>
      <c r="L162" s="241"/>
      <c r="M162" s="242"/>
      <c r="N162" s="243"/>
      <c r="O162" s="243"/>
      <c r="P162" s="243"/>
      <c r="Q162" s="243"/>
      <c r="R162" s="243"/>
      <c r="S162" s="243"/>
      <c r="T162" s="24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5" t="s">
        <v>141</v>
      </c>
      <c r="AU162" s="245" t="s">
        <v>81</v>
      </c>
      <c r="AV162" s="14" t="s">
        <v>81</v>
      </c>
      <c r="AW162" s="14" t="s">
        <v>33</v>
      </c>
      <c r="AX162" s="14" t="s">
        <v>71</v>
      </c>
      <c r="AY162" s="245" t="s">
        <v>129</v>
      </c>
    </row>
    <row r="163" spans="1:51" s="14" customFormat="1" ht="12">
      <c r="A163" s="14"/>
      <c r="B163" s="235"/>
      <c r="C163" s="236"/>
      <c r="D163" s="226" t="s">
        <v>141</v>
      </c>
      <c r="E163" s="237" t="s">
        <v>19</v>
      </c>
      <c r="F163" s="238" t="s">
        <v>195</v>
      </c>
      <c r="G163" s="236"/>
      <c r="H163" s="239">
        <v>3.636</v>
      </c>
      <c r="I163" s="240"/>
      <c r="J163" s="236"/>
      <c r="K163" s="236"/>
      <c r="L163" s="241"/>
      <c r="M163" s="242"/>
      <c r="N163" s="243"/>
      <c r="O163" s="243"/>
      <c r="P163" s="243"/>
      <c r="Q163" s="243"/>
      <c r="R163" s="243"/>
      <c r="S163" s="243"/>
      <c r="T163" s="24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5" t="s">
        <v>141</v>
      </c>
      <c r="AU163" s="245" t="s">
        <v>81</v>
      </c>
      <c r="AV163" s="14" t="s">
        <v>81</v>
      </c>
      <c r="AW163" s="14" t="s">
        <v>33</v>
      </c>
      <c r="AX163" s="14" t="s">
        <v>71</v>
      </c>
      <c r="AY163" s="245" t="s">
        <v>129</v>
      </c>
    </row>
    <row r="164" spans="1:51" s="14" customFormat="1" ht="12">
      <c r="A164" s="14"/>
      <c r="B164" s="235"/>
      <c r="C164" s="236"/>
      <c r="D164" s="226" t="s">
        <v>141</v>
      </c>
      <c r="E164" s="237" t="s">
        <v>19</v>
      </c>
      <c r="F164" s="238" t="s">
        <v>195</v>
      </c>
      <c r="G164" s="236"/>
      <c r="H164" s="239">
        <v>3.636</v>
      </c>
      <c r="I164" s="240"/>
      <c r="J164" s="236"/>
      <c r="K164" s="236"/>
      <c r="L164" s="241"/>
      <c r="M164" s="242"/>
      <c r="N164" s="243"/>
      <c r="O164" s="243"/>
      <c r="P164" s="243"/>
      <c r="Q164" s="243"/>
      <c r="R164" s="243"/>
      <c r="S164" s="243"/>
      <c r="T164" s="24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5" t="s">
        <v>141</v>
      </c>
      <c r="AU164" s="245" t="s">
        <v>81</v>
      </c>
      <c r="AV164" s="14" t="s">
        <v>81</v>
      </c>
      <c r="AW164" s="14" t="s">
        <v>33</v>
      </c>
      <c r="AX164" s="14" t="s">
        <v>71</v>
      </c>
      <c r="AY164" s="245" t="s">
        <v>129</v>
      </c>
    </row>
    <row r="165" spans="1:51" s="15" customFormat="1" ht="12">
      <c r="A165" s="15"/>
      <c r="B165" s="246"/>
      <c r="C165" s="247"/>
      <c r="D165" s="226" t="s">
        <v>141</v>
      </c>
      <c r="E165" s="248" t="s">
        <v>19</v>
      </c>
      <c r="F165" s="249" t="s">
        <v>144</v>
      </c>
      <c r="G165" s="247"/>
      <c r="H165" s="250">
        <v>38.181000000000004</v>
      </c>
      <c r="I165" s="251"/>
      <c r="J165" s="247"/>
      <c r="K165" s="247"/>
      <c r="L165" s="252"/>
      <c r="M165" s="253"/>
      <c r="N165" s="254"/>
      <c r="O165" s="254"/>
      <c r="P165" s="254"/>
      <c r="Q165" s="254"/>
      <c r="R165" s="254"/>
      <c r="S165" s="254"/>
      <c r="T165" s="25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56" t="s">
        <v>141</v>
      </c>
      <c r="AU165" s="256" t="s">
        <v>81</v>
      </c>
      <c r="AV165" s="15" t="s">
        <v>137</v>
      </c>
      <c r="AW165" s="15" t="s">
        <v>33</v>
      </c>
      <c r="AX165" s="15" t="s">
        <v>79</v>
      </c>
      <c r="AY165" s="256" t="s">
        <v>129</v>
      </c>
    </row>
    <row r="166" spans="1:65" s="2" customFormat="1" ht="24.15" customHeight="1">
      <c r="A166" s="40"/>
      <c r="B166" s="41"/>
      <c r="C166" s="206" t="s">
        <v>201</v>
      </c>
      <c r="D166" s="206" t="s">
        <v>132</v>
      </c>
      <c r="E166" s="207" t="s">
        <v>202</v>
      </c>
      <c r="F166" s="208" t="s">
        <v>203</v>
      </c>
      <c r="G166" s="209" t="s">
        <v>135</v>
      </c>
      <c r="H166" s="210">
        <v>56.471</v>
      </c>
      <c r="I166" s="211"/>
      <c r="J166" s="212">
        <f>ROUND(I166*H166,2)</f>
        <v>0</v>
      </c>
      <c r="K166" s="208" t="s">
        <v>136</v>
      </c>
      <c r="L166" s="46"/>
      <c r="M166" s="213" t="s">
        <v>19</v>
      </c>
      <c r="N166" s="214" t="s">
        <v>42</v>
      </c>
      <c r="O166" s="86"/>
      <c r="P166" s="215">
        <f>O166*H166</f>
        <v>0</v>
      </c>
      <c r="Q166" s="215">
        <v>0.0154</v>
      </c>
      <c r="R166" s="215">
        <f>Q166*H166</f>
        <v>0.8696534</v>
      </c>
      <c r="S166" s="215">
        <v>0</v>
      </c>
      <c r="T166" s="216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17" t="s">
        <v>137</v>
      </c>
      <c r="AT166" s="217" t="s">
        <v>132</v>
      </c>
      <c r="AU166" s="217" t="s">
        <v>81</v>
      </c>
      <c r="AY166" s="19" t="s">
        <v>129</v>
      </c>
      <c r="BE166" s="218">
        <f>IF(N166="základní",J166,0)</f>
        <v>0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9" t="s">
        <v>79</v>
      </c>
      <c r="BK166" s="218">
        <f>ROUND(I166*H166,2)</f>
        <v>0</v>
      </c>
      <c r="BL166" s="19" t="s">
        <v>137</v>
      </c>
      <c r="BM166" s="217" t="s">
        <v>204</v>
      </c>
    </row>
    <row r="167" spans="1:47" s="2" customFormat="1" ht="12">
      <c r="A167" s="40"/>
      <c r="B167" s="41"/>
      <c r="C167" s="42"/>
      <c r="D167" s="219" t="s">
        <v>139</v>
      </c>
      <c r="E167" s="42"/>
      <c r="F167" s="220" t="s">
        <v>205</v>
      </c>
      <c r="G167" s="42"/>
      <c r="H167" s="42"/>
      <c r="I167" s="221"/>
      <c r="J167" s="42"/>
      <c r="K167" s="42"/>
      <c r="L167" s="46"/>
      <c r="M167" s="222"/>
      <c r="N167" s="223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139</v>
      </c>
      <c r="AU167" s="19" t="s">
        <v>81</v>
      </c>
    </row>
    <row r="168" spans="1:51" s="13" customFormat="1" ht="12">
      <c r="A168" s="13"/>
      <c r="B168" s="224"/>
      <c r="C168" s="225"/>
      <c r="D168" s="226" t="s">
        <v>141</v>
      </c>
      <c r="E168" s="227" t="s">
        <v>19</v>
      </c>
      <c r="F168" s="228" t="s">
        <v>650</v>
      </c>
      <c r="G168" s="225"/>
      <c r="H168" s="227" t="s">
        <v>19</v>
      </c>
      <c r="I168" s="229"/>
      <c r="J168" s="225"/>
      <c r="K168" s="225"/>
      <c r="L168" s="230"/>
      <c r="M168" s="231"/>
      <c r="N168" s="232"/>
      <c r="O168" s="232"/>
      <c r="P168" s="232"/>
      <c r="Q168" s="232"/>
      <c r="R168" s="232"/>
      <c r="S168" s="232"/>
      <c r="T168" s="23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4" t="s">
        <v>141</v>
      </c>
      <c r="AU168" s="234" t="s">
        <v>81</v>
      </c>
      <c r="AV168" s="13" t="s">
        <v>79</v>
      </c>
      <c r="AW168" s="13" t="s">
        <v>33</v>
      </c>
      <c r="AX168" s="13" t="s">
        <v>71</v>
      </c>
      <c r="AY168" s="234" t="s">
        <v>129</v>
      </c>
    </row>
    <row r="169" spans="1:51" s="14" customFormat="1" ht="12">
      <c r="A169" s="14"/>
      <c r="B169" s="235"/>
      <c r="C169" s="236"/>
      <c r="D169" s="226" t="s">
        <v>141</v>
      </c>
      <c r="E169" s="237" t="s">
        <v>19</v>
      </c>
      <c r="F169" s="238" t="s">
        <v>179</v>
      </c>
      <c r="G169" s="236"/>
      <c r="H169" s="239">
        <v>55.339</v>
      </c>
      <c r="I169" s="240"/>
      <c r="J169" s="236"/>
      <c r="K169" s="236"/>
      <c r="L169" s="241"/>
      <c r="M169" s="242"/>
      <c r="N169" s="243"/>
      <c r="O169" s="243"/>
      <c r="P169" s="243"/>
      <c r="Q169" s="243"/>
      <c r="R169" s="243"/>
      <c r="S169" s="243"/>
      <c r="T169" s="24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5" t="s">
        <v>141</v>
      </c>
      <c r="AU169" s="245" t="s">
        <v>81</v>
      </c>
      <c r="AV169" s="14" t="s">
        <v>81</v>
      </c>
      <c r="AW169" s="14" t="s">
        <v>33</v>
      </c>
      <c r="AX169" s="14" t="s">
        <v>71</v>
      </c>
      <c r="AY169" s="245" t="s">
        <v>129</v>
      </c>
    </row>
    <row r="170" spans="1:51" s="14" customFormat="1" ht="12">
      <c r="A170" s="14"/>
      <c r="B170" s="235"/>
      <c r="C170" s="236"/>
      <c r="D170" s="226" t="s">
        <v>141</v>
      </c>
      <c r="E170" s="237" t="s">
        <v>19</v>
      </c>
      <c r="F170" s="238" t="s">
        <v>653</v>
      </c>
      <c r="G170" s="236"/>
      <c r="H170" s="239">
        <v>-7.272</v>
      </c>
      <c r="I170" s="240"/>
      <c r="J170" s="236"/>
      <c r="K170" s="236"/>
      <c r="L170" s="241"/>
      <c r="M170" s="242"/>
      <c r="N170" s="243"/>
      <c r="O170" s="243"/>
      <c r="P170" s="243"/>
      <c r="Q170" s="243"/>
      <c r="R170" s="243"/>
      <c r="S170" s="243"/>
      <c r="T170" s="24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5" t="s">
        <v>141</v>
      </c>
      <c r="AU170" s="245" t="s">
        <v>81</v>
      </c>
      <c r="AV170" s="14" t="s">
        <v>81</v>
      </c>
      <c r="AW170" s="14" t="s">
        <v>33</v>
      </c>
      <c r="AX170" s="14" t="s">
        <v>71</v>
      </c>
      <c r="AY170" s="245" t="s">
        <v>129</v>
      </c>
    </row>
    <row r="171" spans="1:51" s="14" customFormat="1" ht="12">
      <c r="A171" s="14"/>
      <c r="B171" s="235"/>
      <c r="C171" s="236"/>
      <c r="D171" s="226" t="s">
        <v>141</v>
      </c>
      <c r="E171" s="237" t="s">
        <v>19</v>
      </c>
      <c r="F171" s="238" t="s">
        <v>651</v>
      </c>
      <c r="G171" s="236"/>
      <c r="H171" s="239">
        <v>8.404</v>
      </c>
      <c r="I171" s="240"/>
      <c r="J171" s="236"/>
      <c r="K171" s="236"/>
      <c r="L171" s="241"/>
      <c r="M171" s="242"/>
      <c r="N171" s="243"/>
      <c r="O171" s="243"/>
      <c r="P171" s="243"/>
      <c r="Q171" s="243"/>
      <c r="R171" s="243"/>
      <c r="S171" s="243"/>
      <c r="T171" s="24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5" t="s">
        <v>141</v>
      </c>
      <c r="AU171" s="245" t="s">
        <v>81</v>
      </c>
      <c r="AV171" s="14" t="s">
        <v>81</v>
      </c>
      <c r="AW171" s="14" t="s">
        <v>33</v>
      </c>
      <c r="AX171" s="14" t="s">
        <v>71</v>
      </c>
      <c r="AY171" s="245" t="s">
        <v>129</v>
      </c>
    </row>
    <row r="172" spans="1:51" s="15" customFormat="1" ht="12">
      <c r="A172" s="15"/>
      <c r="B172" s="246"/>
      <c r="C172" s="247"/>
      <c r="D172" s="226" t="s">
        <v>141</v>
      </c>
      <c r="E172" s="248" t="s">
        <v>19</v>
      </c>
      <c r="F172" s="249" t="s">
        <v>144</v>
      </c>
      <c r="G172" s="247"/>
      <c r="H172" s="250">
        <v>56.471000000000004</v>
      </c>
      <c r="I172" s="251"/>
      <c r="J172" s="247"/>
      <c r="K172" s="247"/>
      <c r="L172" s="252"/>
      <c r="M172" s="253"/>
      <c r="N172" s="254"/>
      <c r="O172" s="254"/>
      <c r="P172" s="254"/>
      <c r="Q172" s="254"/>
      <c r="R172" s="254"/>
      <c r="S172" s="254"/>
      <c r="T172" s="25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56" t="s">
        <v>141</v>
      </c>
      <c r="AU172" s="256" t="s">
        <v>81</v>
      </c>
      <c r="AV172" s="15" t="s">
        <v>137</v>
      </c>
      <c r="AW172" s="15" t="s">
        <v>33</v>
      </c>
      <c r="AX172" s="15" t="s">
        <v>79</v>
      </c>
      <c r="AY172" s="256" t="s">
        <v>129</v>
      </c>
    </row>
    <row r="173" spans="1:65" s="2" customFormat="1" ht="16.5" customHeight="1">
      <c r="A173" s="40"/>
      <c r="B173" s="41"/>
      <c r="C173" s="206" t="s">
        <v>206</v>
      </c>
      <c r="D173" s="206" t="s">
        <v>132</v>
      </c>
      <c r="E173" s="207" t="s">
        <v>207</v>
      </c>
      <c r="F173" s="208" t="s">
        <v>208</v>
      </c>
      <c r="G173" s="209" t="s">
        <v>135</v>
      </c>
      <c r="H173" s="210">
        <v>46.091</v>
      </c>
      <c r="I173" s="211"/>
      <c r="J173" s="212">
        <f>ROUND(I173*H173,2)</f>
        <v>0</v>
      </c>
      <c r="K173" s="208" t="s">
        <v>136</v>
      </c>
      <c r="L173" s="46"/>
      <c r="M173" s="213" t="s">
        <v>19</v>
      </c>
      <c r="N173" s="214" t="s">
        <v>42</v>
      </c>
      <c r="O173" s="86"/>
      <c r="P173" s="215">
        <f>O173*H173</f>
        <v>0</v>
      </c>
      <c r="Q173" s="215">
        <v>0.003</v>
      </c>
      <c r="R173" s="215">
        <f>Q173*H173</f>
        <v>0.138273</v>
      </c>
      <c r="S173" s="215">
        <v>0</v>
      </c>
      <c r="T173" s="216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17" t="s">
        <v>137</v>
      </c>
      <c r="AT173" s="217" t="s">
        <v>132</v>
      </c>
      <c r="AU173" s="217" t="s">
        <v>81</v>
      </c>
      <c r="AY173" s="19" t="s">
        <v>129</v>
      </c>
      <c r="BE173" s="218">
        <f>IF(N173="základní",J173,0)</f>
        <v>0</v>
      </c>
      <c r="BF173" s="218">
        <f>IF(N173="snížená",J173,0)</f>
        <v>0</v>
      </c>
      <c r="BG173" s="218">
        <f>IF(N173="zákl. přenesená",J173,0)</f>
        <v>0</v>
      </c>
      <c r="BH173" s="218">
        <f>IF(N173="sníž. přenesená",J173,0)</f>
        <v>0</v>
      </c>
      <c r="BI173" s="218">
        <f>IF(N173="nulová",J173,0)</f>
        <v>0</v>
      </c>
      <c r="BJ173" s="19" t="s">
        <v>79</v>
      </c>
      <c r="BK173" s="218">
        <f>ROUND(I173*H173,2)</f>
        <v>0</v>
      </c>
      <c r="BL173" s="19" t="s">
        <v>137</v>
      </c>
      <c r="BM173" s="217" t="s">
        <v>209</v>
      </c>
    </row>
    <row r="174" spans="1:47" s="2" customFormat="1" ht="12">
      <c r="A174" s="40"/>
      <c r="B174" s="41"/>
      <c r="C174" s="42"/>
      <c r="D174" s="219" t="s">
        <v>139</v>
      </c>
      <c r="E174" s="42"/>
      <c r="F174" s="220" t="s">
        <v>210</v>
      </c>
      <c r="G174" s="42"/>
      <c r="H174" s="42"/>
      <c r="I174" s="221"/>
      <c r="J174" s="42"/>
      <c r="K174" s="42"/>
      <c r="L174" s="46"/>
      <c r="M174" s="222"/>
      <c r="N174" s="223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139</v>
      </c>
      <c r="AU174" s="19" t="s">
        <v>81</v>
      </c>
    </row>
    <row r="175" spans="1:51" s="13" customFormat="1" ht="12">
      <c r="A175" s="13"/>
      <c r="B175" s="224"/>
      <c r="C175" s="225"/>
      <c r="D175" s="226" t="s">
        <v>141</v>
      </c>
      <c r="E175" s="227" t="s">
        <v>19</v>
      </c>
      <c r="F175" s="228" t="s">
        <v>650</v>
      </c>
      <c r="G175" s="225"/>
      <c r="H175" s="227" t="s">
        <v>19</v>
      </c>
      <c r="I175" s="229"/>
      <c r="J175" s="225"/>
      <c r="K175" s="225"/>
      <c r="L175" s="230"/>
      <c r="M175" s="231"/>
      <c r="N175" s="232"/>
      <c r="O175" s="232"/>
      <c r="P175" s="232"/>
      <c r="Q175" s="232"/>
      <c r="R175" s="232"/>
      <c r="S175" s="232"/>
      <c r="T175" s="23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4" t="s">
        <v>141</v>
      </c>
      <c r="AU175" s="234" t="s">
        <v>81</v>
      </c>
      <c r="AV175" s="13" t="s">
        <v>79</v>
      </c>
      <c r="AW175" s="13" t="s">
        <v>33</v>
      </c>
      <c r="AX175" s="13" t="s">
        <v>71</v>
      </c>
      <c r="AY175" s="234" t="s">
        <v>129</v>
      </c>
    </row>
    <row r="176" spans="1:51" s="14" customFormat="1" ht="12">
      <c r="A176" s="14"/>
      <c r="B176" s="235"/>
      <c r="C176" s="236"/>
      <c r="D176" s="226" t="s">
        <v>141</v>
      </c>
      <c r="E176" s="237" t="s">
        <v>19</v>
      </c>
      <c r="F176" s="238" t="s">
        <v>211</v>
      </c>
      <c r="G176" s="236"/>
      <c r="H176" s="239">
        <v>20.069</v>
      </c>
      <c r="I176" s="240"/>
      <c r="J176" s="236"/>
      <c r="K176" s="236"/>
      <c r="L176" s="241"/>
      <c r="M176" s="242"/>
      <c r="N176" s="243"/>
      <c r="O176" s="243"/>
      <c r="P176" s="243"/>
      <c r="Q176" s="243"/>
      <c r="R176" s="243"/>
      <c r="S176" s="243"/>
      <c r="T176" s="24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5" t="s">
        <v>141</v>
      </c>
      <c r="AU176" s="245" t="s">
        <v>81</v>
      </c>
      <c r="AV176" s="14" t="s">
        <v>81</v>
      </c>
      <c r="AW176" s="14" t="s">
        <v>33</v>
      </c>
      <c r="AX176" s="14" t="s">
        <v>71</v>
      </c>
      <c r="AY176" s="245" t="s">
        <v>129</v>
      </c>
    </row>
    <row r="177" spans="1:51" s="14" customFormat="1" ht="12">
      <c r="A177" s="14"/>
      <c r="B177" s="235"/>
      <c r="C177" s="236"/>
      <c r="D177" s="226" t="s">
        <v>141</v>
      </c>
      <c r="E177" s="237" t="s">
        <v>19</v>
      </c>
      <c r="F177" s="238" t="s">
        <v>212</v>
      </c>
      <c r="G177" s="236"/>
      <c r="H177" s="239">
        <v>3.078</v>
      </c>
      <c r="I177" s="240"/>
      <c r="J177" s="236"/>
      <c r="K177" s="236"/>
      <c r="L177" s="241"/>
      <c r="M177" s="242"/>
      <c r="N177" s="243"/>
      <c r="O177" s="243"/>
      <c r="P177" s="243"/>
      <c r="Q177" s="243"/>
      <c r="R177" s="243"/>
      <c r="S177" s="243"/>
      <c r="T177" s="24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5" t="s">
        <v>141</v>
      </c>
      <c r="AU177" s="245" t="s">
        <v>81</v>
      </c>
      <c r="AV177" s="14" t="s">
        <v>81</v>
      </c>
      <c r="AW177" s="14" t="s">
        <v>33</v>
      </c>
      <c r="AX177" s="14" t="s">
        <v>71</v>
      </c>
      <c r="AY177" s="245" t="s">
        <v>129</v>
      </c>
    </row>
    <row r="178" spans="1:51" s="14" customFormat="1" ht="12">
      <c r="A178" s="14"/>
      <c r="B178" s="235"/>
      <c r="C178" s="236"/>
      <c r="D178" s="226" t="s">
        <v>141</v>
      </c>
      <c r="E178" s="237" t="s">
        <v>19</v>
      </c>
      <c r="F178" s="238" t="s">
        <v>213</v>
      </c>
      <c r="G178" s="236"/>
      <c r="H178" s="239">
        <v>2.744</v>
      </c>
      <c r="I178" s="240"/>
      <c r="J178" s="236"/>
      <c r="K178" s="236"/>
      <c r="L178" s="241"/>
      <c r="M178" s="242"/>
      <c r="N178" s="243"/>
      <c r="O178" s="243"/>
      <c r="P178" s="243"/>
      <c r="Q178" s="243"/>
      <c r="R178" s="243"/>
      <c r="S178" s="243"/>
      <c r="T178" s="24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5" t="s">
        <v>141</v>
      </c>
      <c r="AU178" s="245" t="s">
        <v>81</v>
      </c>
      <c r="AV178" s="14" t="s">
        <v>81</v>
      </c>
      <c r="AW178" s="14" t="s">
        <v>33</v>
      </c>
      <c r="AX178" s="14" t="s">
        <v>71</v>
      </c>
      <c r="AY178" s="245" t="s">
        <v>129</v>
      </c>
    </row>
    <row r="179" spans="1:51" s="14" customFormat="1" ht="12">
      <c r="A179" s="14"/>
      <c r="B179" s="235"/>
      <c r="C179" s="236"/>
      <c r="D179" s="226" t="s">
        <v>141</v>
      </c>
      <c r="E179" s="237" t="s">
        <v>19</v>
      </c>
      <c r="F179" s="238" t="s">
        <v>214</v>
      </c>
      <c r="G179" s="236"/>
      <c r="H179" s="239">
        <v>0.068</v>
      </c>
      <c r="I179" s="240"/>
      <c r="J179" s="236"/>
      <c r="K179" s="236"/>
      <c r="L179" s="241"/>
      <c r="M179" s="242"/>
      <c r="N179" s="243"/>
      <c r="O179" s="243"/>
      <c r="P179" s="243"/>
      <c r="Q179" s="243"/>
      <c r="R179" s="243"/>
      <c r="S179" s="243"/>
      <c r="T179" s="24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5" t="s">
        <v>141</v>
      </c>
      <c r="AU179" s="245" t="s">
        <v>81</v>
      </c>
      <c r="AV179" s="14" t="s">
        <v>81</v>
      </c>
      <c r="AW179" s="14" t="s">
        <v>33</v>
      </c>
      <c r="AX179" s="14" t="s">
        <v>71</v>
      </c>
      <c r="AY179" s="245" t="s">
        <v>129</v>
      </c>
    </row>
    <row r="180" spans="1:51" s="14" customFormat="1" ht="12">
      <c r="A180" s="14"/>
      <c r="B180" s="235"/>
      <c r="C180" s="236"/>
      <c r="D180" s="226" t="s">
        <v>141</v>
      </c>
      <c r="E180" s="237" t="s">
        <v>19</v>
      </c>
      <c r="F180" s="238" t="s">
        <v>215</v>
      </c>
      <c r="G180" s="236"/>
      <c r="H180" s="239">
        <v>17.731</v>
      </c>
      <c r="I180" s="240"/>
      <c r="J180" s="236"/>
      <c r="K180" s="236"/>
      <c r="L180" s="241"/>
      <c r="M180" s="242"/>
      <c r="N180" s="243"/>
      <c r="O180" s="243"/>
      <c r="P180" s="243"/>
      <c r="Q180" s="243"/>
      <c r="R180" s="243"/>
      <c r="S180" s="243"/>
      <c r="T180" s="24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5" t="s">
        <v>141</v>
      </c>
      <c r="AU180" s="245" t="s">
        <v>81</v>
      </c>
      <c r="AV180" s="14" t="s">
        <v>81</v>
      </c>
      <c r="AW180" s="14" t="s">
        <v>33</v>
      </c>
      <c r="AX180" s="14" t="s">
        <v>71</v>
      </c>
      <c r="AY180" s="245" t="s">
        <v>129</v>
      </c>
    </row>
    <row r="181" spans="1:51" s="14" customFormat="1" ht="12">
      <c r="A181" s="14"/>
      <c r="B181" s="235"/>
      <c r="C181" s="236"/>
      <c r="D181" s="226" t="s">
        <v>141</v>
      </c>
      <c r="E181" s="237" t="s">
        <v>19</v>
      </c>
      <c r="F181" s="238" t="s">
        <v>216</v>
      </c>
      <c r="G181" s="236"/>
      <c r="H181" s="239">
        <v>-1.773</v>
      </c>
      <c r="I181" s="240"/>
      <c r="J181" s="236"/>
      <c r="K181" s="236"/>
      <c r="L181" s="241"/>
      <c r="M181" s="242"/>
      <c r="N181" s="243"/>
      <c r="O181" s="243"/>
      <c r="P181" s="243"/>
      <c r="Q181" s="243"/>
      <c r="R181" s="243"/>
      <c r="S181" s="243"/>
      <c r="T181" s="24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5" t="s">
        <v>141</v>
      </c>
      <c r="AU181" s="245" t="s">
        <v>81</v>
      </c>
      <c r="AV181" s="14" t="s">
        <v>81</v>
      </c>
      <c r="AW181" s="14" t="s">
        <v>33</v>
      </c>
      <c r="AX181" s="14" t="s">
        <v>71</v>
      </c>
      <c r="AY181" s="245" t="s">
        <v>129</v>
      </c>
    </row>
    <row r="182" spans="1:51" s="14" customFormat="1" ht="12">
      <c r="A182" s="14"/>
      <c r="B182" s="235"/>
      <c r="C182" s="236"/>
      <c r="D182" s="226" t="s">
        <v>141</v>
      </c>
      <c r="E182" s="237" t="s">
        <v>19</v>
      </c>
      <c r="F182" s="238" t="s">
        <v>654</v>
      </c>
      <c r="G182" s="236"/>
      <c r="H182" s="239">
        <v>4.174</v>
      </c>
      <c r="I182" s="240"/>
      <c r="J182" s="236"/>
      <c r="K182" s="236"/>
      <c r="L182" s="241"/>
      <c r="M182" s="242"/>
      <c r="N182" s="243"/>
      <c r="O182" s="243"/>
      <c r="P182" s="243"/>
      <c r="Q182" s="243"/>
      <c r="R182" s="243"/>
      <c r="S182" s="243"/>
      <c r="T182" s="24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5" t="s">
        <v>141</v>
      </c>
      <c r="AU182" s="245" t="s">
        <v>81</v>
      </c>
      <c r="AV182" s="14" t="s">
        <v>81</v>
      </c>
      <c r="AW182" s="14" t="s">
        <v>33</v>
      </c>
      <c r="AX182" s="14" t="s">
        <v>71</v>
      </c>
      <c r="AY182" s="245" t="s">
        <v>129</v>
      </c>
    </row>
    <row r="183" spans="1:51" s="15" customFormat="1" ht="12">
      <c r="A183" s="15"/>
      <c r="B183" s="246"/>
      <c r="C183" s="247"/>
      <c r="D183" s="226" t="s">
        <v>141</v>
      </c>
      <c r="E183" s="248" t="s">
        <v>19</v>
      </c>
      <c r="F183" s="249" t="s">
        <v>144</v>
      </c>
      <c r="G183" s="247"/>
      <c r="H183" s="250">
        <v>46.090999999999994</v>
      </c>
      <c r="I183" s="251"/>
      <c r="J183" s="247"/>
      <c r="K183" s="247"/>
      <c r="L183" s="252"/>
      <c r="M183" s="253"/>
      <c r="N183" s="254"/>
      <c r="O183" s="254"/>
      <c r="P183" s="254"/>
      <c r="Q183" s="254"/>
      <c r="R183" s="254"/>
      <c r="S183" s="254"/>
      <c r="T183" s="25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56" t="s">
        <v>141</v>
      </c>
      <c r="AU183" s="256" t="s">
        <v>81</v>
      </c>
      <c r="AV183" s="15" t="s">
        <v>137</v>
      </c>
      <c r="AW183" s="15" t="s">
        <v>33</v>
      </c>
      <c r="AX183" s="15" t="s">
        <v>79</v>
      </c>
      <c r="AY183" s="256" t="s">
        <v>129</v>
      </c>
    </row>
    <row r="184" spans="1:65" s="2" customFormat="1" ht="21.75" customHeight="1">
      <c r="A184" s="40"/>
      <c r="B184" s="41"/>
      <c r="C184" s="206" t="s">
        <v>218</v>
      </c>
      <c r="D184" s="206" t="s">
        <v>132</v>
      </c>
      <c r="E184" s="207" t="s">
        <v>219</v>
      </c>
      <c r="F184" s="208" t="s">
        <v>220</v>
      </c>
      <c r="G184" s="209" t="s">
        <v>135</v>
      </c>
      <c r="H184" s="210">
        <v>34.71</v>
      </c>
      <c r="I184" s="211"/>
      <c r="J184" s="212">
        <f>ROUND(I184*H184,2)</f>
        <v>0</v>
      </c>
      <c r="K184" s="208" t="s">
        <v>136</v>
      </c>
      <c r="L184" s="46"/>
      <c r="M184" s="213" t="s">
        <v>19</v>
      </c>
      <c r="N184" s="214" t="s">
        <v>42</v>
      </c>
      <c r="O184" s="86"/>
      <c r="P184" s="215">
        <f>O184*H184</f>
        <v>0</v>
      </c>
      <c r="Q184" s="215">
        <v>0</v>
      </c>
      <c r="R184" s="215">
        <f>Q184*H184</f>
        <v>0</v>
      </c>
      <c r="S184" s="215">
        <v>0</v>
      </c>
      <c r="T184" s="216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17" t="s">
        <v>137</v>
      </c>
      <c r="AT184" s="217" t="s">
        <v>132</v>
      </c>
      <c r="AU184" s="217" t="s">
        <v>81</v>
      </c>
      <c r="AY184" s="19" t="s">
        <v>129</v>
      </c>
      <c r="BE184" s="218">
        <f>IF(N184="základní",J184,0)</f>
        <v>0</v>
      </c>
      <c r="BF184" s="218">
        <f>IF(N184="snížená",J184,0)</f>
        <v>0</v>
      </c>
      <c r="BG184" s="218">
        <f>IF(N184="zákl. přenesená",J184,0)</f>
        <v>0</v>
      </c>
      <c r="BH184" s="218">
        <f>IF(N184="sníž. přenesená",J184,0)</f>
        <v>0</v>
      </c>
      <c r="BI184" s="218">
        <f>IF(N184="nulová",J184,0)</f>
        <v>0</v>
      </c>
      <c r="BJ184" s="19" t="s">
        <v>79</v>
      </c>
      <c r="BK184" s="218">
        <f>ROUND(I184*H184,2)</f>
        <v>0</v>
      </c>
      <c r="BL184" s="19" t="s">
        <v>137</v>
      </c>
      <c r="BM184" s="217" t="s">
        <v>221</v>
      </c>
    </row>
    <row r="185" spans="1:47" s="2" customFormat="1" ht="12">
      <c r="A185" s="40"/>
      <c r="B185" s="41"/>
      <c r="C185" s="42"/>
      <c r="D185" s="219" t="s">
        <v>139</v>
      </c>
      <c r="E185" s="42"/>
      <c r="F185" s="220" t="s">
        <v>222</v>
      </c>
      <c r="G185" s="42"/>
      <c r="H185" s="42"/>
      <c r="I185" s="221"/>
      <c r="J185" s="42"/>
      <c r="K185" s="42"/>
      <c r="L185" s="46"/>
      <c r="M185" s="222"/>
      <c r="N185" s="223"/>
      <c r="O185" s="86"/>
      <c r="P185" s="86"/>
      <c r="Q185" s="86"/>
      <c r="R185" s="86"/>
      <c r="S185" s="86"/>
      <c r="T185" s="87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9" t="s">
        <v>139</v>
      </c>
      <c r="AU185" s="19" t="s">
        <v>81</v>
      </c>
    </row>
    <row r="186" spans="1:51" s="13" customFormat="1" ht="12">
      <c r="A186" s="13"/>
      <c r="B186" s="224"/>
      <c r="C186" s="225"/>
      <c r="D186" s="226" t="s">
        <v>141</v>
      </c>
      <c r="E186" s="227" t="s">
        <v>19</v>
      </c>
      <c r="F186" s="228" t="s">
        <v>649</v>
      </c>
      <c r="G186" s="225"/>
      <c r="H186" s="227" t="s">
        <v>19</v>
      </c>
      <c r="I186" s="229"/>
      <c r="J186" s="225"/>
      <c r="K186" s="225"/>
      <c r="L186" s="230"/>
      <c r="M186" s="231"/>
      <c r="N186" s="232"/>
      <c r="O186" s="232"/>
      <c r="P186" s="232"/>
      <c r="Q186" s="232"/>
      <c r="R186" s="232"/>
      <c r="S186" s="232"/>
      <c r="T186" s="23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4" t="s">
        <v>141</v>
      </c>
      <c r="AU186" s="234" t="s">
        <v>81</v>
      </c>
      <c r="AV186" s="13" t="s">
        <v>79</v>
      </c>
      <c r="AW186" s="13" t="s">
        <v>33</v>
      </c>
      <c r="AX186" s="13" t="s">
        <v>71</v>
      </c>
      <c r="AY186" s="234" t="s">
        <v>129</v>
      </c>
    </row>
    <row r="187" spans="1:51" s="14" customFormat="1" ht="12">
      <c r="A187" s="14"/>
      <c r="B187" s="235"/>
      <c r="C187" s="236"/>
      <c r="D187" s="226" t="s">
        <v>141</v>
      </c>
      <c r="E187" s="237" t="s">
        <v>19</v>
      </c>
      <c r="F187" s="238" t="s">
        <v>223</v>
      </c>
      <c r="G187" s="236"/>
      <c r="H187" s="239">
        <v>22.71</v>
      </c>
      <c r="I187" s="240"/>
      <c r="J187" s="236"/>
      <c r="K187" s="236"/>
      <c r="L187" s="241"/>
      <c r="M187" s="242"/>
      <c r="N187" s="243"/>
      <c r="O187" s="243"/>
      <c r="P187" s="243"/>
      <c r="Q187" s="243"/>
      <c r="R187" s="243"/>
      <c r="S187" s="243"/>
      <c r="T187" s="24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5" t="s">
        <v>141</v>
      </c>
      <c r="AU187" s="245" t="s">
        <v>81</v>
      </c>
      <c r="AV187" s="14" t="s">
        <v>81</v>
      </c>
      <c r="AW187" s="14" t="s">
        <v>33</v>
      </c>
      <c r="AX187" s="14" t="s">
        <v>71</v>
      </c>
      <c r="AY187" s="245" t="s">
        <v>129</v>
      </c>
    </row>
    <row r="188" spans="1:51" s="14" customFormat="1" ht="12">
      <c r="A188" s="14"/>
      <c r="B188" s="235"/>
      <c r="C188" s="236"/>
      <c r="D188" s="226" t="s">
        <v>141</v>
      </c>
      <c r="E188" s="237" t="s">
        <v>19</v>
      </c>
      <c r="F188" s="238" t="s">
        <v>224</v>
      </c>
      <c r="G188" s="236"/>
      <c r="H188" s="239">
        <v>8</v>
      </c>
      <c r="I188" s="240"/>
      <c r="J188" s="236"/>
      <c r="K188" s="236"/>
      <c r="L188" s="241"/>
      <c r="M188" s="242"/>
      <c r="N188" s="243"/>
      <c r="O188" s="243"/>
      <c r="P188" s="243"/>
      <c r="Q188" s="243"/>
      <c r="R188" s="243"/>
      <c r="S188" s="243"/>
      <c r="T188" s="24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5" t="s">
        <v>141</v>
      </c>
      <c r="AU188" s="245" t="s">
        <v>81</v>
      </c>
      <c r="AV188" s="14" t="s">
        <v>81</v>
      </c>
      <c r="AW188" s="14" t="s">
        <v>33</v>
      </c>
      <c r="AX188" s="14" t="s">
        <v>71</v>
      </c>
      <c r="AY188" s="245" t="s">
        <v>129</v>
      </c>
    </row>
    <row r="189" spans="1:51" s="14" customFormat="1" ht="12">
      <c r="A189" s="14"/>
      <c r="B189" s="235"/>
      <c r="C189" s="236"/>
      <c r="D189" s="226" t="s">
        <v>141</v>
      </c>
      <c r="E189" s="237" t="s">
        <v>19</v>
      </c>
      <c r="F189" s="238" t="s">
        <v>225</v>
      </c>
      <c r="G189" s="236"/>
      <c r="H189" s="239">
        <v>4</v>
      </c>
      <c r="I189" s="240"/>
      <c r="J189" s="236"/>
      <c r="K189" s="236"/>
      <c r="L189" s="241"/>
      <c r="M189" s="242"/>
      <c r="N189" s="243"/>
      <c r="O189" s="243"/>
      <c r="P189" s="243"/>
      <c r="Q189" s="243"/>
      <c r="R189" s="243"/>
      <c r="S189" s="243"/>
      <c r="T189" s="24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5" t="s">
        <v>141</v>
      </c>
      <c r="AU189" s="245" t="s">
        <v>81</v>
      </c>
      <c r="AV189" s="14" t="s">
        <v>81</v>
      </c>
      <c r="AW189" s="14" t="s">
        <v>33</v>
      </c>
      <c r="AX189" s="14" t="s">
        <v>71</v>
      </c>
      <c r="AY189" s="245" t="s">
        <v>129</v>
      </c>
    </row>
    <row r="190" spans="1:51" s="15" customFormat="1" ht="12">
      <c r="A190" s="15"/>
      <c r="B190" s="246"/>
      <c r="C190" s="247"/>
      <c r="D190" s="226" t="s">
        <v>141</v>
      </c>
      <c r="E190" s="248" t="s">
        <v>19</v>
      </c>
      <c r="F190" s="249" t="s">
        <v>144</v>
      </c>
      <c r="G190" s="247"/>
      <c r="H190" s="250">
        <v>34.71</v>
      </c>
      <c r="I190" s="251"/>
      <c r="J190" s="247"/>
      <c r="K190" s="247"/>
      <c r="L190" s="252"/>
      <c r="M190" s="253"/>
      <c r="N190" s="254"/>
      <c r="O190" s="254"/>
      <c r="P190" s="254"/>
      <c r="Q190" s="254"/>
      <c r="R190" s="254"/>
      <c r="S190" s="254"/>
      <c r="T190" s="25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56" t="s">
        <v>141</v>
      </c>
      <c r="AU190" s="256" t="s">
        <v>81</v>
      </c>
      <c r="AV190" s="15" t="s">
        <v>137</v>
      </c>
      <c r="AW190" s="15" t="s">
        <v>33</v>
      </c>
      <c r="AX190" s="15" t="s">
        <v>79</v>
      </c>
      <c r="AY190" s="256" t="s">
        <v>129</v>
      </c>
    </row>
    <row r="191" spans="1:65" s="2" customFormat="1" ht="24.15" customHeight="1">
      <c r="A191" s="40"/>
      <c r="B191" s="41"/>
      <c r="C191" s="206" t="s">
        <v>226</v>
      </c>
      <c r="D191" s="206" t="s">
        <v>132</v>
      </c>
      <c r="E191" s="207" t="s">
        <v>227</v>
      </c>
      <c r="F191" s="208" t="s">
        <v>228</v>
      </c>
      <c r="G191" s="209" t="s">
        <v>135</v>
      </c>
      <c r="H191" s="210">
        <v>5.04</v>
      </c>
      <c r="I191" s="211"/>
      <c r="J191" s="212">
        <f>ROUND(I191*H191,2)</f>
        <v>0</v>
      </c>
      <c r="K191" s="208" t="s">
        <v>136</v>
      </c>
      <c r="L191" s="46"/>
      <c r="M191" s="213" t="s">
        <v>19</v>
      </c>
      <c r="N191" s="214" t="s">
        <v>42</v>
      </c>
      <c r="O191" s="86"/>
      <c r="P191" s="215">
        <f>O191*H191</f>
        <v>0</v>
      </c>
      <c r="Q191" s="215">
        <v>0</v>
      </c>
      <c r="R191" s="215">
        <f>Q191*H191</f>
        <v>0</v>
      </c>
      <c r="S191" s="215">
        <v>0</v>
      </c>
      <c r="T191" s="216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17" t="s">
        <v>137</v>
      </c>
      <c r="AT191" s="217" t="s">
        <v>132</v>
      </c>
      <c r="AU191" s="217" t="s">
        <v>81</v>
      </c>
      <c r="AY191" s="19" t="s">
        <v>129</v>
      </c>
      <c r="BE191" s="218">
        <f>IF(N191="základní",J191,0)</f>
        <v>0</v>
      </c>
      <c r="BF191" s="218">
        <f>IF(N191="snížená",J191,0)</f>
        <v>0</v>
      </c>
      <c r="BG191" s="218">
        <f>IF(N191="zákl. přenesená",J191,0)</f>
        <v>0</v>
      </c>
      <c r="BH191" s="218">
        <f>IF(N191="sníž. přenesená",J191,0)</f>
        <v>0</v>
      </c>
      <c r="BI191" s="218">
        <f>IF(N191="nulová",J191,0)</f>
        <v>0</v>
      </c>
      <c r="BJ191" s="19" t="s">
        <v>79</v>
      </c>
      <c r="BK191" s="218">
        <f>ROUND(I191*H191,2)</f>
        <v>0</v>
      </c>
      <c r="BL191" s="19" t="s">
        <v>137</v>
      </c>
      <c r="BM191" s="217" t="s">
        <v>229</v>
      </c>
    </row>
    <row r="192" spans="1:47" s="2" customFormat="1" ht="12">
      <c r="A192" s="40"/>
      <c r="B192" s="41"/>
      <c r="C192" s="42"/>
      <c r="D192" s="219" t="s">
        <v>139</v>
      </c>
      <c r="E192" s="42"/>
      <c r="F192" s="220" t="s">
        <v>230</v>
      </c>
      <c r="G192" s="42"/>
      <c r="H192" s="42"/>
      <c r="I192" s="221"/>
      <c r="J192" s="42"/>
      <c r="K192" s="42"/>
      <c r="L192" s="46"/>
      <c r="M192" s="222"/>
      <c r="N192" s="223"/>
      <c r="O192" s="86"/>
      <c r="P192" s="86"/>
      <c r="Q192" s="86"/>
      <c r="R192" s="86"/>
      <c r="S192" s="86"/>
      <c r="T192" s="87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9" t="s">
        <v>139</v>
      </c>
      <c r="AU192" s="19" t="s">
        <v>81</v>
      </c>
    </row>
    <row r="193" spans="1:51" s="13" customFormat="1" ht="12">
      <c r="A193" s="13"/>
      <c r="B193" s="224"/>
      <c r="C193" s="225"/>
      <c r="D193" s="226" t="s">
        <v>141</v>
      </c>
      <c r="E193" s="227" t="s">
        <v>19</v>
      </c>
      <c r="F193" s="228" t="s">
        <v>649</v>
      </c>
      <c r="G193" s="225"/>
      <c r="H193" s="227" t="s">
        <v>19</v>
      </c>
      <c r="I193" s="229"/>
      <c r="J193" s="225"/>
      <c r="K193" s="225"/>
      <c r="L193" s="230"/>
      <c r="M193" s="231"/>
      <c r="N193" s="232"/>
      <c r="O193" s="232"/>
      <c r="P193" s="232"/>
      <c r="Q193" s="232"/>
      <c r="R193" s="232"/>
      <c r="S193" s="232"/>
      <c r="T193" s="23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4" t="s">
        <v>141</v>
      </c>
      <c r="AU193" s="234" t="s">
        <v>81</v>
      </c>
      <c r="AV193" s="13" t="s">
        <v>79</v>
      </c>
      <c r="AW193" s="13" t="s">
        <v>33</v>
      </c>
      <c r="AX193" s="13" t="s">
        <v>71</v>
      </c>
      <c r="AY193" s="234" t="s">
        <v>129</v>
      </c>
    </row>
    <row r="194" spans="1:51" s="14" customFormat="1" ht="12">
      <c r="A194" s="14"/>
      <c r="B194" s="235"/>
      <c r="C194" s="236"/>
      <c r="D194" s="226" t="s">
        <v>141</v>
      </c>
      <c r="E194" s="237" t="s">
        <v>19</v>
      </c>
      <c r="F194" s="238" t="s">
        <v>231</v>
      </c>
      <c r="G194" s="236"/>
      <c r="H194" s="239">
        <v>2.52</v>
      </c>
      <c r="I194" s="240"/>
      <c r="J194" s="236"/>
      <c r="K194" s="236"/>
      <c r="L194" s="241"/>
      <c r="M194" s="242"/>
      <c r="N194" s="243"/>
      <c r="O194" s="243"/>
      <c r="P194" s="243"/>
      <c r="Q194" s="243"/>
      <c r="R194" s="243"/>
      <c r="S194" s="243"/>
      <c r="T194" s="24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45" t="s">
        <v>141</v>
      </c>
      <c r="AU194" s="245" t="s">
        <v>81</v>
      </c>
      <c r="AV194" s="14" t="s">
        <v>81</v>
      </c>
      <c r="AW194" s="14" t="s">
        <v>33</v>
      </c>
      <c r="AX194" s="14" t="s">
        <v>71</v>
      </c>
      <c r="AY194" s="245" t="s">
        <v>129</v>
      </c>
    </row>
    <row r="195" spans="1:51" s="14" customFormat="1" ht="12">
      <c r="A195" s="14"/>
      <c r="B195" s="235"/>
      <c r="C195" s="236"/>
      <c r="D195" s="226" t="s">
        <v>141</v>
      </c>
      <c r="E195" s="237" t="s">
        <v>19</v>
      </c>
      <c r="F195" s="238" t="s">
        <v>231</v>
      </c>
      <c r="G195" s="236"/>
      <c r="H195" s="239">
        <v>2.52</v>
      </c>
      <c r="I195" s="240"/>
      <c r="J195" s="236"/>
      <c r="K195" s="236"/>
      <c r="L195" s="241"/>
      <c r="M195" s="242"/>
      <c r="N195" s="243"/>
      <c r="O195" s="243"/>
      <c r="P195" s="243"/>
      <c r="Q195" s="243"/>
      <c r="R195" s="243"/>
      <c r="S195" s="243"/>
      <c r="T195" s="24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5" t="s">
        <v>141</v>
      </c>
      <c r="AU195" s="245" t="s">
        <v>81</v>
      </c>
      <c r="AV195" s="14" t="s">
        <v>81</v>
      </c>
      <c r="AW195" s="14" t="s">
        <v>33</v>
      </c>
      <c r="AX195" s="14" t="s">
        <v>71</v>
      </c>
      <c r="AY195" s="245" t="s">
        <v>129</v>
      </c>
    </row>
    <row r="196" spans="1:51" s="15" customFormat="1" ht="12">
      <c r="A196" s="15"/>
      <c r="B196" s="246"/>
      <c r="C196" s="247"/>
      <c r="D196" s="226" t="s">
        <v>141</v>
      </c>
      <c r="E196" s="248" t="s">
        <v>19</v>
      </c>
      <c r="F196" s="249" t="s">
        <v>144</v>
      </c>
      <c r="G196" s="247"/>
      <c r="H196" s="250">
        <v>5.04</v>
      </c>
      <c r="I196" s="251"/>
      <c r="J196" s="247"/>
      <c r="K196" s="247"/>
      <c r="L196" s="252"/>
      <c r="M196" s="253"/>
      <c r="N196" s="254"/>
      <c r="O196" s="254"/>
      <c r="P196" s="254"/>
      <c r="Q196" s="254"/>
      <c r="R196" s="254"/>
      <c r="S196" s="254"/>
      <c r="T196" s="25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56" t="s">
        <v>141</v>
      </c>
      <c r="AU196" s="256" t="s">
        <v>81</v>
      </c>
      <c r="AV196" s="15" t="s">
        <v>137</v>
      </c>
      <c r="AW196" s="15" t="s">
        <v>33</v>
      </c>
      <c r="AX196" s="15" t="s">
        <v>79</v>
      </c>
      <c r="AY196" s="256" t="s">
        <v>129</v>
      </c>
    </row>
    <row r="197" spans="1:63" s="12" customFormat="1" ht="22.8" customHeight="1">
      <c r="A197" s="12"/>
      <c r="B197" s="190"/>
      <c r="C197" s="191"/>
      <c r="D197" s="192" t="s">
        <v>70</v>
      </c>
      <c r="E197" s="204" t="s">
        <v>201</v>
      </c>
      <c r="F197" s="204" t="s">
        <v>232</v>
      </c>
      <c r="G197" s="191"/>
      <c r="H197" s="191"/>
      <c r="I197" s="194"/>
      <c r="J197" s="205">
        <f>BK197</f>
        <v>0</v>
      </c>
      <c r="K197" s="191"/>
      <c r="L197" s="196"/>
      <c r="M197" s="197"/>
      <c r="N197" s="198"/>
      <c r="O197" s="198"/>
      <c r="P197" s="199">
        <f>SUM(P198:P246)</f>
        <v>0</v>
      </c>
      <c r="Q197" s="198"/>
      <c r="R197" s="199">
        <f>SUM(R198:R246)</f>
        <v>0.00371484</v>
      </c>
      <c r="S197" s="198"/>
      <c r="T197" s="200">
        <f>SUM(T198:T246)</f>
        <v>4.288969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01" t="s">
        <v>79</v>
      </c>
      <c r="AT197" s="202" t="s">
        <v>70</v>
      </c>
      <c r="AU197" s="202" t="s">
        <v>79</v>
      </c>
      <c r="AY197" s="201" t="s">
        <v>129</v>
      </c>
      <c r="BK197" s="203">
        <f>SUM(BK198:BK246)</f>
        <v>0</v>
      </c>
    </row>
    <row r="198" spans="1:65" s="2" customFormat="1" ht="24.15" customHeight="1">
      <c r="A198" s="40"/>
      <c r="B198" s="41"/>
      <c r="C198" s="206" t="s">
        <v>233</v>
      </c>
      <c r="D198" s="206" t="s">
        <v>132</v>
      </c>
      <c r="E198" s="207" t="s">
        <v>234</v>
      </c>
      <c r="F198" s="208" t="s">
        <v>235</v>
      </c>
      <c r="G198" s="209" t="s">
        <v>135</v>
      </c>
      <c r="H198" s="210">
        <v>21.852</v>
      </c>
      <c r="I198" s="211"/>
      <c r="J198" s="212">
        <f>ROUND(I198*H198,2)</f>
        <v>0</v>
      </c>
      <c r="K198" s="208" t="s">
        <v>136</v>
      </c>
      <c r="L198" s="46"/>
      <c r="M198" s="213" t="s">
        <v>19</v>
      </c>
      <c r="N198" s="214" t="s">
        <v>42</v>
      </c>
      <c r="O198" s="86"/>
      <c r="P198" s="215">
        <f>O198*H198</f>
        <v>0</v>
      </c>
      <c r="Q198" s="215">
        <v>0.00013</v>
      </c>
      <c r="R198" s="215">
        <f>Q198*H198</f>
        <v>0.00284076</v>
      </c>
      <c r="S198" s="215">
        <v>0</v>
      </c>
      <c r="T198" s="216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17" t="s">
        <v>137</v>
      </c>
      <c r="AT198" s="217" t="s">
        <v>132</v>
      </c>
      <c r="AU198" s="217" t="s">
        <v>81</v>
      </c>
      <c r="AY198" s="19" t="s">
        <v>129</v>
      </c>
      <c r="BE198" s="218">
        <f>IF(N198="základní",J198,0)</f>
        <v>0</v>
      </c>
      <c r="BF198" s="218">
        <f>IF(N198="snížená",J198,0)</f>
        <v>0</v>
      </c>
      <c r="BG198" s="218">
        <f>IF(N198="zákl. přenesená",J198,0)</f>
        <v>0</v>
      </c>
      <c r="BH198" s="218">
        <f>IF(N198="sníž. přenesená",J198,0)</f>
        <v>0</v>
      </c>
      <c r="BI198" s="218">
        <f>IF(N198="nulová",J198,0)</f>
        <v>0</v>
      </c>
      <c r="BJ198" s="19" t="s">
        <v>79</v>
      </c>
      <c r="BK198" s="218">
        <f>ROUND(I198*H198,2)</f>
        <v>0</v>
      </c>
      <c r="BL198" s="19" t="s">
        <v>137</v>
      </c>
      <c r="BM198" s="217" t="s">
        <v>236</v>
      </c>
    </row>
    <row r="199" spans="1:47" s="2" customFormat="1" ht="12">
      <c r="A199" s="40"/>
      <c r="B199" s="41"/>
      <c r="C199" s="42"/>
      <c r="D199" s="219" t="s">
        <v>139</v>
      </c>
      <c r="E199" s="42"/>
      <c r="F199" s="220" t="s">
        <v>237</v>
      </c>
      <c r="G199" s="42"/>
      <c r="H199" s="42"/>
      <c r="I199" s="221"/>
      <c r="J199" s="42"/>
      <c r="K199" s="42"/>
      <c r="L199" s="46"/>
      <c r="M199" s="222"/>
      <c r="N199" s="223"/>
      <c r="O199" s="86"/>
      <c r="P199" s="86"/>
      <c r="Q199" s="86"/>
      <c r="R199" s="86"/>
      <c r="S199" s="86"/>
      <c r="T199" s="87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9" t="s">
        <v>139</v>
      </c>
      <c r="AU199" s="19" t="s">
        <v>81</v>
      </c>
    </row>
    <row r="200" spans="1:51" s="13" customFormat="1" ht="12">
      <c r="A200" s="13"/>
      <c r="B200" s="224"/>
      <c r="C200" s="225"/>
      <c r="D200" s="226" t="s">
        <v>141</v>
      </c>
      <c r="E200" s="227" t="s">
        <v>19</v>
      </c>
      <c r="F200" s="228" t="s">
        <v>650</v>
      </c>
      <c r="G200" s="225"/>
      <c r="H200" s="227" t="s">
        <v>19</v>
      </c>
      <c r="I200" s="229"/>
      <c r="J200" s="225"/>
      <c r="K200" s="225"/>
      <c r="L200" s="230"/>
      <c r="M200" s="231"/>
      <c r="N200" s="232"/>
      <c r="O200" s="232"/>
      <c r="P200" s="232"/>
      <c r="Q200" s="232"/>
      <c r="R200" s="232"/>
      <c r="S200" s="232"/>
      <c r="T200" s="23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4" t="s">
        <v>141</v>
      </c>
      <c r="AU200" s="234" t="s">
        <v>81</v>
      </c>
      <c r="AV200" s="13" t="s">
        <v>79</v>
      </c>
      <c r="AW200" s="13" t="s">
        <v>33</v>
      </c>
      <c r="AX200" s="13" t="s">
        <v>71</v>
      </c>
      <c r="AY200" s="234" t="s">
        <v>129</v>
      </c>
    </row>
    <row r="201" spans="1:51" s="14" customFormat="1" ht="12">
      <c r="A201" s="14"/>
      <c r="B201" s="235"/>
      <c r="C201" s="236"/>
      <c r="D201" s="226" t="s">
        <v>141</v>
      </c>
      <c r="E201" s="237" t="s">
        <v>19</v>
      </c>
      <c r="F201" s="238" t="s">
        <v>238</v>
      </c>
      <c r="G201" s="236"/>
      <c r="H201" s="239">
        <v>8.16</v>
      </c>
      <c r="I201" s="240"/>
      <c r="J201" s="236"/>
      <c r="K201" s="236"/>
      <c r="L201" s="241"/>
      <c r="M201" s="242"/>
      <c r="N201" s="243"/>
      <c r="O201" s="243"/>
      <c r="P201" s="243"/>
      <c r="Q201" s="243"/>
      <c r="R201" s="243"/>
      <c r="S201" s="243"/>
      <c r="T201" s="24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45" t="s">
        <v>141</v>
      </c>
      <c r="AU201" s="245" t="s">
        <v>81</v>
      </c>
      <c r="AV201" s="14" t="s">
        <v>81</v>
      </c>
      <c r="AW201" s="14" t="s">
        <v>33</v>
      </c>
      <c r="AX201" s="14" t="s">
        <v>71</v>
      </c>
      <c r="AY201" s="245" t="s">
        <v>129</v>
      </c>
    </row>
    <row r="202" spans="1:51" s="14" customFormat="1" ht="12">
      <c r="A202" s="14"/>
      <c r="B202" s="235"/>
      <c r="C202" s="236"/>
      <c r="D202" s="226" t="s">
        <v>141</v>
      </c>
      <c r="E202" s="237" t="s">
        <v>19</v>
      </c>
      <c r="F202" s="238" t="s">
        <v>239</v>
      </c>
      <c r="G202" s="236"/>
      <c r="H202" s="239">
        <v>7.344</v>
      </c>
      <c r="I202" s="240"/>
      <c r="J202" s="236"/>
      <c r="K202" s="236"/>
      <c r="L202" s="241"/>
      <c r="M202" s="242"/>
      <c r="N202" s="243"/>
      <c r="O202" s="243"/>
      <c r="P202" s="243"/>
      <c r="Q202" s="243"/>
      <c r="R202" s="243"/>
      <c r="S202" s="243"/>
      <c r="T202" s="24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5" t="s">
        <v>141</v>
      </c>
      <c r="AU202" s="245" t="s">
        <v>81</v>
      </c>
      <c r="AV202" s="14" t="s">
        <v>81</v>
      </c>
      <c r="AW202" s="14" t="s">
        <v>33</v>
      </c>
      <c r="AX202" s="14" t="s">
        <v>71</v>
      </c>
      <c r="AY202" s="245" t="s">
        <v>129</v>
      </c>
    </row>
    <row r="203" spans="1:51" s="14" customFormat="1" ht="12">
      <c r="A203" s="14"/>
      <c r="B203" s="235"/>
      <c r="C203" s="236"/>
      <c r="D203" s="226" t="s">
        <v>141</v>
      </c>
      <c r="E203" s="237" t="s">
        <v>19</v>
      </c>
      <c r="F203" s="238" t="s">
        <v>240</v>
      </c>
      <c r="G203" s="236"/>
      <c r="H203" s="239">
        <v>0.075</v>
      </c>
      <c r="I203" s="240"/>
      <c r="J203" s="236"/>
      <c r="K203" s="236"/>
      <c r="L203" s="241"/>
      <c r="M203" s="242"/>
      <c r="N203" s="243"/>
      <c r="O203" s="243"/>
      <c r="P203" s="243"/>
      <c r="Q203" s="243"/>
      <c r="R203" s="243"/>
      <c r="S203" s="243"/>
      <c r="T203" s="24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5" t="s">
        <v>141</v>
      </c>
      <c r="AU203" s="245" t="s">
        <v>81</v>
      </c>
      <c r="AV203" s="14" t="s">
        <v>81</v>
      </c>
      <c r="AW203" s="14" t="s">
        <v>33</v>
      </c>
      <c r="AX203" s="14" t="s">
        <v>71</v>
      </c>
      <c r="AY203" s="245" t="s">
        <v>129</v>
      </c>
    </row>
    <row r="204" spans="1:51" s="14" customFormat="1" ht="12">
      <c r="A204" s="14"/>
      <c r="B204" s="235"/>
      <c r="C204" s="236"/>
      <c r="D204" s="226" t="s">
        <v>141</v>
      </c>
      <c r="E204" s="237" t="s">
        <v>19</v>
      </c>
      <c r="F204" s="238" t="s">
        <v>241</v>
      </c>
      <c r="G204" s="236"/>
      <c r="H204" s="239">
        <v>3.053</v>
      </c>
      <c r="I204" s="240"/>
      <c r="J204" s="236"/>
      <c r="K204" s="236"/>
      <c r="L204" s="241"/>
      <c r="M204" s="242"/>
      <c r="N204" s="243"/>
      <c r="O204" s="243"/>
      <c r="P204" s="243"/>
      <c r="Q204" s="243"/>
      <c r="R204" s="243"/>
      <c r="S204" s="243"/>
      <c r="T204" s="24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45" t="s">
        <v>141</v>
      </c>
      <c r="AU204" s="245" t="s">
        <v>81</v>
      </c>
      <c r="AV204" s="14" t="s">
        <v>81</v>
      </c>
      <c r="AW204" s="14" t="s">
        <v>33</v>
      </c>
      <c r="AX204" s="14" t="s">
        <v>71</v>
      </c>
      <c r="AY204" s="245" t="s">
        <v>129</v>
      </c>
    </row>
    <row r="205" spans="1:51" s="14" customFormat="1" ht="12">
      <c r="A205" s="14"/>
      <c r="B205" s="235"/>
      <c r="C205" s="236"/>
      <c r="D205" s="226" t="s">
        <v>141</v>
      </c>
      <c r="E205" s="237" t="s">
        <v>19</v>
      </c>
      <c r="F205" s="238" t="s">
        <v>242</v>
      </c>
      <c r="G205" s="236"/>
      <c r="H205" s="239">
        <v>2.86</v>
      </c>
      <c r="I205" s="240"/>
      <c r="J205" s="236"/>
      <c r="K205" s="236"/>
      <c r="L205" s="241"/>
      <c r="M205" s="242"/>
      <c r="N205" s="243"/>
      <c r="O205" s="243"/>
      <c r="P205" s="243"/>
      <c r="Q205" s="243"/>
      <c r="R205" s="243"/>
      <c r="S205" s="243"/>
      <c r="T205" s="24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5" t="s">
        <v>141</v>
      </c>
      <c r="AU205" s="245" t="s">
        <v>81</v>
      </c>
      <c r="AV205" s="14" t="s">
        <v>81</v>
      </c>
      <c r="AW205" s="14" t="s">
        <v>33</v>
      </c>
      <c r="AX205" s="14" t="s">
        <v>71</v>
      </c>
      <c r="AY205" s="245" t="s">
        <v>129</v>
      </c>
    </row>
    <row r="206" spans="1:51" s="14" customFormat="1" ht="12">
      <c r="A206" s="14"/>
      <c r="B206" s="235"/>
      <c r="C206" s="236"/>
      <c r="D206" s="226" t="s">
        <v>141</v>
      </c>
      <c r="E206" s="237" t="s">
        <v>19</v>
      </c>
      <c r="F206" s="238" t="s">
        <v>243</v>
      </c>
      <c r="G206" s="236"/>
      <c r="H206" s="239">
        <v>0.15</v>
      </c>
      <c r="I206" s="240"/>
      <c r="J206" s="236"/>
      <c r="K206" s="236"/>
      <c r="L206" s="241"/>
      <c r="M206" s="242"/>
      <c r="N206" s="243"/>
      <c r="O206" s="243"/>
      <c r="P206" s="243"/>
      <c r="Q206" s="243"/>
      <c r="R206" s="243"/>
      <c r="S206" s="243"/>
      <c r="T206" s="24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45" t="s">
        <v>141</v>
      </c>
      <c r="AU206" s="245" t="s">
        <v>81</v>
      </c>
      <c r="AV206" s="14" t="s">
        <v>81</v>
      </c>
      <c r="AW206" s="14" t="s">
        <v>33</v>
      </c>
      <c r="AX206" s="14" t="s">
        <v>71</v>
      </c>
      <c r="AY206" s="245" t="s">
        <v>129</v>
      </c>
    </row>
    <row r="207" spans="1:51" s="14" customFormat="1" ht="12">
      <c r="A207" s="14"/>
      <c r="B207" s="235"/>
      <c r="C207" s="236"/>
      <c r="D207" s="226" t="s">
        <v>141</v>
      </c>
      <c r="E207" s="237" t="s">
        <v>19</v>
      </c>
      <c r="F207" s="238" t="s">
        <v>244</v>
      </c>
      <c r="G207" s="236"/>
      <c r="H207" s="239">
        <v>0.21</v>
      </c>
      <c r="I207" s="240"/>
      <c r="J207" s="236"/>
      <c r="K207" s="236"/>
      <c r="L207" s="241"/>
      <c r="M207" s="242"/>
      <c r="N207" s="243"/>
      <c r="O207" s="243"/>
      <c r="P207" s="243"/>
      <c r="Q207" s="243"/>
      <c r="R207" s="243"/>
      <c r="S207" s="243"/>
      <c r="T207" s="24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5" t="s">
        <v>141</v>
      </c>
      <c r="AU207" s="245" t="s">
        <v>81</v>
      </c>
      <c r="AV207" s="14" t="s">
        <v>81</v>
      </c>
      <c r="AW207" s="14" t="s">
        <v>33</v>
      </c>
      <c r="AX207" s="14" t="s">
        <v>71</v>
      </c>
      <c r="AY207" s="245" t="s">
        <v>129</v>
      </c>
    </row>
    <row r="208" spans="1:51" s="15" customFormat="1" ht="12">
      <c r="A208" s="15"/>
      <c r="B208" s="246"/>
      <c r="C208" s="247"/>
      <c r="D208" s="226" t="s">
        <v>141</v>
      </c>
      <c r="E208" s="248" t="s">
        <v>19</v>
      </c>
      <c r="F208" s="249" t="s">
        <v>144</v>
      </c>
      <c r="G208" s="247"/>
      <c r="H208" s="250">
        <v>21.852</v>
      </c>
      <c r="I208" s="251"/>
      <c r="J208" s="247"/>
      <c r="K208" s="247"/>
      <c r="L208" s="252"/>
      <c r="M208" s="253"/>
      <c r="N208" s="254"/>
      <c r="O208" s="254"/>
      <c r="P208" s="254"/>
      <c r="Q208" s="254"/>
      <c r="R208" s="254"/>
      <c r="S208" s="254"/>
      <c r="T208" s="25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56" t="s">
        <v>141</v>
      </c>
      <c r="AU208" s="256" t="s">
        <v>81</v>
      </c>
      <c r="AV208" s="15" t="s">
        <v>137</v>
      </c>
      <c r="AW208" s="15" t="s">
        <v>33</v>
      </c>
      <c r="AX208" s="15" t="s">
        <v>79</v>
      </c>
      <c r="AY208" s="256" t="s">
        <v>129</v>
      </c>
    </row>
    <row r="209" spans="1:65" s="2" customFormat="1" ht="24.15" customHeight="1">
      <c r="A209" s="40"/>
      <c r="B209" s="41"/>
      <c r="C209" s="206" t="s">
        <v>245</v>
      </c>
      <c r="D209" s="206" t="s">
        <v>132</v>
      </c>
      <c r="E209" s="207" t="s">
        <v>246</v>
      </c>
      <c r="F209" s="208" t="s">
        <v>247</v>
      </c>
      <c r="G209" s="209" t="s">
        <v>135</v>
      </c>
      <c r="H209" s="210">
        <v>21.852</v>
      </c>
      <c r="I209" s="211"/>
      <c r="J209" s="212">
        <f>ROUND(I209*H209,2)</f>
        <v>0</v>
      </c>
      <c r="K209" s="208" t="s">
        <v>136</v>
      </c>
      <c r="L209" s="46"/>
      <c r="M209" s="213" t="s">
        <v>19</v>
      </c>
      <c r="N209" s="214" t="s">
        <v>42</v>
      </c>
      <c r="O209" s="86"/>
      <c r="P209" s="215">
        <f>O209*H209</f>
        <v>0</v>
      </c>
      <c r="Q209" s="215">
        <v>4E-05</v>
      </c>
      <c r="R209" s="215">
        <f>Q209*H209</f>
        <v>0.0008740800000000001</v>
      </c>
      <c r="S209" s="215">
        <v>0</v>
      </c>
      <c r="T209" s="216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17" t="s">
        <v>137</v>
      </c>
      <c r="AT209" s="217" t="s">
        <v>132</v>
      </c>
      <c r="AU209" s="217" t="s">
        <v>81</v>
      </c>
      <c r="AY209" s="19" t="s">
        <v>129</v>
      </c>
      <c r="BE209" s="218">
        <f>IF(N209="základní",J209,0)</f>
        <v>0</v>
      </c>
      <c r="BF209" s="218">
        <f>IF(N209="snížená",J209,0)</f>
        <v>0</v>
      </c>
      <c r="BG209" s="218">
        <f>IF(N209="zákl. přenesená",J209,0)</f>
        <v>0</v>
      </c>
      <c r="BH209" s="218">
        <f>IF(N209="sníž. přenesená",J209,0)</f>
        <v>0</v>
      </c>
      <c r="BI209" s="218">
        <f>IF(N209="nulová",J209,0)</f>
        <v>0</v>
      </c>
      <c r="BJ209" s="19" t="s">
        <v>79</v>
      </c>
      <c r="BK209" s="218">
        <f>ROUND(I209*H209,2)</f>
        <v>0</v>
      </c>
      <c r="BL209" s="19" t="s">
        <v>137</v>
      </c>
      <c r="BM209" s="217" t="s">
        <v>248</v>
      </c>
    </row>
    <row r="210" spans="1:47" s="2" customFormat="1" ht="12">
      <c r="A210" s="40"/>
      <c r="B210" s="41"/>
      <c r="C210" s="42"/>
      <c r="D210" s="219" t="s">
        <v>139</v>
      </c>
      <c r="E210" s="42"/>
      <c r="F210" s="220" t="s">
        <v>249</v>
      </c>
      <c r="G210" s="42"/>
      <c r="H210" s="42"/>
      <c r="I210" s="221"/>
      <c r="J210" s="42"/>
      <c r="K210" s="42"/>
      <c r="L210" s="46"/>
      <c r="M210" s="222"/>
      <c r="N210" s="223"/>
      <c r="O210" s="86"/>
      <c r="P210" s="86"/>
      <c r="Q210" s="86"/>
      <c r="R210" s="86"/>
      <c r="S210" s="86"/>
      <c r="T210" s="87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9" t="s">
        <v>139</v>
      </c>
      <c r="AU210" s="19" t="s">
        <v>81</v>
      </c>
    </row>
    <row r="211" spans="1:51" s="13" customFormat="1" ht="12">
      <c r="A211" s="13"/>
      <c r="B211" s="224"/>
      <c r="C211" s="225"/>
      <c r="D211" s="226" t="s">
        <v>141</v>
      </c>
      <c r="E211" s="227" t="s">
        <v>19</v>
      </c>
      <c r="F211" s="228" t="s">
        <v>650</v>
      </c>
      <c r="G211" s="225"/>
      <c r="H211" s="227" t="s">
        <v>19</v>
      </c>
      <c r="I211" s="229"/>
      <c r="J211" s="225"/>
      <c r="K211" s="225"/>
      <c r="L211" s="230"/>
      <c r="M211" s="231"/>
      <c r="N211" s="232"/>
      <c r="O211" s="232"/>
      <c r="P211" s="232"/>
      <c r="Q211" s="232"/>
      <c r="R211" s="232"/>
      <c r="S211" s="232"/>
      <c r="T211" s="23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4" t="s">
        <v>141</v>
      </c>
      <c r="AU211" s="234" t="s">
        <v>81</v>
      </c>
      <c r="AV211" s="13" t="s">
        <v>79</v>
      </c>
      <c r="AW211" s="13" t="s">
        <v>33</v>
      </c>
      <c r="AX211" s="13" t="s">
        <v>71</v>
      </c>
      <c r="AY211" s="234" t="s">
        <v>129</v>
      </c>
    </row>
    <row r="212" spans="1:51" s="14" customFormat="1" ht="12">
      <c r="A212" s="14"/>
      <c r="B212" s="235"/>
      <c r="C212" s="236"/>
      <c r="D212" s="226" t="s">
        <v>141</v>
      </c>
      <c r="E212" s="237" t="s">
        <v>19</v>
      </c>
      <c r="F212" s="238" t="s">
        <v>238</v>
      </c>
      <c r="G212" s="236"/>
      <c r="H212" s="239">
        <v>8.16</v>
      </c>
      <c r="I212" s="240"/>
      <c r="J212" s="236"/>
      <c r="K212" s="236"/>
      <c r="L212" s="241"/>
      <c r="M212" s="242"/>
      <c r="N212" s="243"/>
      <c r="O212" s="243"/>
      <c r="P212" s="243"/>
      <c r="Q212" s="243"/>
      <c r="R212" s="243"/>
      <c r="S212" s="243"/>
      <c r="T212" s="24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5" t="s">
        <v>141</v>
      </c>
      <c r="AU212" s="245" t="s">
        <v>81</v>
      </c>
      <c r="AV212" s="14" t="s">
        <v>81</v>
      </c>
      <c r="AW212" s="14" t="s">
        <v>33</v>
      </c>
      <c r="AX212" s="14" t="s">
        <v>71</v>
      </c>
      <c r="AY212" s="245" t="s">
        <v>129</v>
      </c>
    </row>
    <row r="213" spans="1:51" s="14" customFormat="1" ht="12">
      <c r="A213" s="14"/>
      <c r="B213" s="235"/>
      <c r="C213" s="236"/>
      <c r="D213" s="226" t="s">
        <v>141</v>
      </c>
      <c r="E213" s="237" t="s">
        <v>19</v>
      </c>
      <c r="F213" s="238" t="s">
        <v>239</v>
      </c>
      <c r="G213" s="236"/>
      <c r="H213" s="239">
        <v>7.344</v>
      </c>
      <c r="I213" s="240"/>
      <c r="J213" s="236"/>
      <c r="K213" s="236"/>
      <c r="L213" s="241"/>
      <c r="M213" s="242"/>
      <c r="N213" s="243"/>
      <c r="O213" s="243"/>
      <c r="P213" s="243"/>
      <c r="Q213" s="243"/>
      <c r="R213" s="243"/>
      <c r="S213" s="243"/>
      <c r="T213" s="24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45" t="s">
        <v>141</v>
      </c>
      <c r="AU213" s="245" t="s">
        <v>81</v>
      </c>
      <c r="AV213" s="14" t="s">
        <v>81</v>
      </c>
      <c r="AW213" s="14" t="s">
        <v>33</v>
      </c>
      <c r="AX213" s="14" t="s">
        <v>71</v>
      </c>
      <c r="AY213" s="245" t="s">
        <v>129</v>
      </c>
    </row>
    <row r="214" spans="1:51" s="14" customFormat="1" ht="12">
      <c r="A214" s="14"/>
      <c r="B214" s="235"/>
      <c r="C214" s="236"/>
      <c r="D214" s="226" t="s">
        <v>141</v>
      </c>
      <c r="E214" s="237" t="s">
        <v>19</v>
      </c>
      <c r="F214" s="238" t="s">
        <v>240</v>
      </c>
      <c r="G214" s="236"/>
      <c r="H214" s="239">
        <v>0.075</v>
      </c>
      <c r="I214" s="240"/>
      <c r="J214" s="236"/>
      <c r="K214" s="236"/>
      <c r="L214" s="241"/>
      <c r="M214" s="242"/>
      <c r="N214" s="243"/>
      <c r="O214" s="243"/>
      <c r="P214" s="243"/>
      <c r="Q214" s="243"/>
      <c r="R214" s="243"/>
      <c r="S214" s="243"/>
      <c r="T214" s="24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5" t="s">
        <v>141</v>
      </c>
      <c r="AU214" s="245" t="s">
        <v>81</v>
      </c>
      <c r="AV214" s="14" t="s">
        <v>81</v>
      </c>
      <c r="AW214" s="14" t="s">
        <v>33</v>
      </c>
      <c r="AX214" s="14" t="s">
        <v>71</v>
      </c>
      <c r="AY214" s="245" t="s">
        <v>129</v>
      </c>
    </row>
    <row r="215" spans="1:51" s="14" customFormat="1" ht="12">
      <c r="A215" s="14"/>
      <c r="B215" s="235"/>
      <c r="C215" s="236"/>
      <c r="D215" s="226" t="s">
        <v>141</v>
      </c>
      <c r="E215" s="237" t="s">
        <v>19</v>
      </c>
      <c r="F215" s="238" t="s">
        <v>241</v>
      </c>
      <c r="G215" s="236"/>
      <c r="H215" s="239">
        <v>3.053</v>
      </c>
      <c r="I215" s="240"/>
      <c r="J215" s="236"/>
      <c r="K215" s="236"/>
      <c r="L215" s="241"/>
      <c r="M215" s="242"/>
      <c r="N215" s="243"/>
      <c r="O215" s="243"/>
      <c r="P215" s="243"/>
      <c r="Q215" s="243"/>
      <c r="R215" s="243"/>
      <c r="S215" s="243"/>
      <c r="T215" s="24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5" t="s">
        <v>141</v>
      </c>
      <c r="AU215" s="245" t="s">
        <v>81</v>
      </c>
      <c r="AV215" s="14" t="s">
        <v>81</v>
      </c>
      <c r="AW215" s="14" t="s">
        <v>33</v>
      </c>
      <c r="AX215" s="14" t="s">
        <v>71</v>
      </c>
      <c r="AY215" s="245" t="s">
        <v>129</v>
      </c>
    </row>
    <row r="216" spans="1:51" s="14" customFormat="1" ht="12">
      <c r="A216" s="14"/>
      <c r="B216" s="235"/>
      <c r="C216" s="236"/>
      <c r="D216" s="226" t="s">
        <v>141</v>
      </c>
      <c r="E216" s="237" t="s">
        <v>19</v>
      </c>
      <c r="F216" s="238" t="s">
        <v>242</v>
      </c>
      <c r="G216" s="236"/>
      <c r="H216" s="239">
        <v>2.86</v>
      </c>
      <c r="I216" s="240"/>
      <c r="J216" s="236"/>
      <c r="K216" s="236"/>
      <c r="L216" s="241"/>
      <c r="M216" s="242"/>
      <c r="N216" s="243"/>
      <c r="O216" s="243"/>
      <c r="P216" s="243"/>
      <c r="Q216" s="243"/>
      <c r="R216" s="243"/>
      <c r="S216" s="243"/>
      <c r="T216" s="24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45" t="s">
        <v>141</v>
      </c>
      <c r="AU216" s="245" t="s">
        <v>81</v>
      </c>
      <c r="AV216" s="14" t="s">
        <v>81</v>
      </c>
      <c r="AW216" s="14" t="s">
        <v>33</v>
      </c>
      <c r="AX216" s="14" t="s">
        <v>71</v>
      </c>
      <c r="AY216" s="245" t="s">
        <v>129</v>
      </c>
    </row>
    <row r="217" spans="1:51" s="14" customFormat="1" ht="12">
      <c r="A217" s="14"/>
      <c r="B217" s="235"/>
      <c r="C217" s="236"/>
      <c r="D217" s="226" t="s">
        <v>141</v>
      </c>
      <c r="E217" s="237" t="s">
        <v>19</v>
      </c>
      <c r="F217" s="238" t="s">
        <v>243</v>
      </c>
      <c r="G217" s="236"/>
      <c r="H217" s="239">
        <v>0.15</v>
      </c>
      <c r="I217" s="240"/>
      <c r="J217" s="236"/>
      <c r="K217" s="236"/>
      <c r="L217" s="241"/>
      <c r="M217" s="242"/>
      <c r="N217" s="243"/>
      <c r="O217" s="243"/>
      <c r="P217" s="243"/>
      <c r="Q217" s="243"/>
      <c r="R217" s="243"/>
      <c r="S217" s="243"/>
      <c r="T217" s="24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5" t="s">
        <v>141</v>
      </c>
      <c r="AU217" s="245" t="s">
        <v>81</v>
      </c>
      <c r="AV217" s="14" t="s">
        <v>81</v>
      </c>
      <c r="AW217" s="14" t="s">
        <v>33</v>
      </c>
      <c r="AX217" s="14" t="s">
        <v>71</v>
      </c>
      <c r="AY217" s="245" t="s">
        <v>129</v>
      </c>
    </row>
    <row r="218" spans="1:51" s="14" customFormat="1" ht="12">
      <c r="A218" s="14"/>
      <c r="B218" s="235"/>
      <c r="C218" s="236"/>
      <c r="D218" s="226" t="s">
        <v>141</v>
      </c>
      <c r="E218" s="237" t="s">
        <v>19</v>
      </c>
      <c r="F218" s="238" t="s">
        <v>244</v>
      </c>
      <c r="G218" s="236"/>
      <c r="H218" s="239">
        <v>0.21</v>
      </c>
      <c r="I218" s="240"/>
      <c r="J218" s="236"/>
      <c r="K218" s="236"/>
      <c r="L218" s="241"/>
      <c r="M218" s="242"/>
      <c r="N218" s="243"/>
      <c r="O218" s="243"/>
      <c r="P218" s="243"/>
      <c r="Q218" s="243"/>
      <c r="R218" s="243"/>
      <c r="S218" s="243"/>
      <c r="T218" s="24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45" t="s">
        <v>141</v>
      </c>
      <c r="AU218" s="245" t="s">
        <v>81</v>
      </c>
      <c r="AV218" s="14" t="s">
        <v>81</v>
      </c>
      <c r="AW218" s="14" t="s">
        <v>33</v>
      </c>
      <c r="AX218" s="14" t="s">
        <v>71</v>
      </c>
      <c r="AY218" s="245" t="s">
        <v>129</v>
      </c>
    </row>
    <row r="219" spans="1:51" s="15" customFormat="1" ht="12">
      <c r="A219" s="15"/>
      <c r="B219" s="246"/>
      <c r="C219" s="247"/>
      <c r="D219" s="226" t="s">
        <v>141</v>
      </c>
      <c r="E219" s="248" t="s">
        <v>19</v>
      </c>
      <c r="F219" s="249" t="s">
        <v>144</v>
      </c>
      <c r="G219" s="247"/>
      <c r="H219" s="250">
        <v>21.852</v>
      </c>
      <c r="I219" s="251"/>
      <c r="J219" s="247"/>
      <c r="K219" s="247"/>
      <c r="L219" s="252"/>
      <c r="M219" s="253"/>
      <c r="N219" s="254"/>
      <c r="O219" s="254"/>
      <c r="P219" s="254"/>
      <c r="Q219" s="254"/>
      <c r="R219" s="254"/>
      <c r="S219" s="254"/>
      <c r="T219" s="25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56" t="s">
        <v>141</v>
      </c>
      <c r="AU219" s="256" t="s">
        <v>81</v>
      </c>
      <c r="AV219" s="15" t="s">
        <v>137</v>
      </c>
      <c r="AW219" s="15" t="s">
        <v>33</v>
      </c>
      <c r="AX219" s="15" t="s">
        <v>79</v>
      </c>
      <c r="AY219" s="256" t="s">
        <v>129</v>
      </c>
    </row>
    <row r="220" spans="1:65" s="2" customFormat="1" ht="24.15" customHeight="1">
      <c r="A220" s="40"/>
      <c r="B220" s="41"/>
      <c r="C220" s="206" t="s">
        <v>8</v>
      </c>
      <c r="D220" s="206" t="s">
        <v>132</v>
      </c>
      <c r="E220" s="207" t="s">
        <v>250</v>
      </c>
      <c r="F220" s="208" t="s">
        <v>251</v>
      </c>
      <c r="G220" s="209" t="s">
        <v>135</v>
      </c>
      <c r="H220" s="210">
        <v>1.937</v>
      </c>
      <c r="I220" s="211"/>
      <c r="J220" s="212">
        <f>ROUND(I220*H220,2)</f>
        <v>0</v>
      </c>
      <c r="K220" s="208" t="s">
        <v>136</v>
      </c>
      <c r="L220" s="46"/>
      <c r="M220" s="213" t="s">
        <v>19</v>
      </c>
      <c r="N220" s="214" t="s">
        <v>42</v>
      </c>
      <c r="O220" s="86"/>
      <c r="P220" s="215">
        <f>O220*H220</f>
        <v>0</v>
      </c>
      <c r="Q220" s="215">
        <v>0</v>
      </c>
      <c r="R220" s="215">
        <f>Q220*H220</f>
        <v>0</v>
      </c>
      <c r="S220" s="215">
        <v>0.131</v>
      </c>
      <c r="T220" s="216">
        <f>S220*H220</f>
        <v>0.253747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17" t="s">
        <v>137</v>
      </c>
      <c r="AT220" s="217" t="s">
        <v>132</v>
      </c>
      <c r="AU220" s="217" t="s">
        <v>81</v>
      </c>
      <c r="AY220" s="19" t="s">
        <v>129</v>
      </c>
      <c r="BE220" s="218">
        <f>IF(N220="základní",J220,0)</f>
        <v>0</v>
      </c>
      <c r="BF220" s="218">
        <f>IF(N220="snížená",J220,0)</f>
        <v>0</v>
      </c>
      <c r="BG220" s="218">
        <f>IF(N220="zákl. přenesená",J220,0)</f>
        <v>0</v>
      </c>
      <c r="BH220" s="218">
        <f>IF(N220="sníž. přenesená",J220,0)</f>
        <v>0</v>
      </c>
      <c r="BI220" s="218">
        <f>IF(N220="nulová",J220,0)</f>
        <v>0</v>
      </c>
      <c r="BJ220" s="19" t="s">
        <v>79</v>
      </c>
      <c r="BK220" s="218">
        <f>ROUND(I220*H220,2)</f>
        <v>0</v>
      </c>
      <c r="BL220" s="19" t="s">
        <v>137</v>
      </c>
      <c r="BM220" s="217" t="s">
        <v>252</v>
      </c>
    </row>
    <row r="221" spans="1:47" s="2" customFormat="1" ht="12">
      <c r="A221" s="40"/>
      <c r="B221" s="41"/>
      <c r="C221" s="42"/>
      <c r="D221" s="219" t="s">
        <v>139</v>
      </c>
      <c r="E221" s="42"/>
      <c r="F221" s="220" t="s">
        <v>253</v>
      </c>
      <c r="G221" s="42"/>
      <c r="H221" s="42"/>
      <c r="I221" s="221"/>
      <c r="J221" s="42"/>
      <c r="K221" s="42"/>
      <c r="L221" s="46"/>
      <c r="M221" s="222"/>
      <c r="N221" s="223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139</v>
      </c>
      <c r="AU221" s="19" t="s">
        <v>81</v>
      </c>
    </row>
    <row r="222" spans="1:51" s="13" customFormat="1" ht="12">
      <c r="A222" s="13"/>
      <c r="B222" s="224"/>
      <c r="C222" s="225"/>
      <c r="D222" s="226" t="s">
        <v>141</v>
      </c>
      <c r="E222" s="227" t="s">
        <v>19</v>
      </c>
      <c r="F222" s="228" t="s">
        <v>655</v>
      </c>
      <c r="G222" s="225"/>
      <c r="H222" s="227" t="s">
        <v>19</v>
      </c>
      <c r="I222" s="229"/>
      <c r="J222" s="225"/>
      <c r="K222" s="225"/>
      <c r="L222" s="230"/>
      <c r="M222" s="231"/>
      <c r="N222" s="232"/>
      <c r="O222" s="232"/>
      <c r="P222" s="232"/>
      <c r="Q222" s="232"/>
      <c r="R222" s="232"/>
      <c r="S222" s="232"/>
      <c r="T222" s="23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4" t="s">
        <v>141</v>
      </c>
      <c r="AU222" s="234" t="s">
        <v>81</v>
      </c>
      <c r="AV222" s="13" t="s">
        <v>79</v>
      </c>
      <c r="AW222" s="13" t="s">
        <v>33</v>
      </c>
      <c r="AX222" s="13" t="s">
        <v>71</v>
      </c>
      <c r="AY222" s="234" t="s">
        <v>129</v>
      </c>
    </row>
    <row r="223" spans="1:51" s="14" customFormat="1" ht="12">
      <c r="A223" s="14"/>
      <c r="B223" s="235"/>
      <c r="C223" s="236"/>
      <c r="D223" s="226" t="s">
        <v>141</v>
      </c>
      <c r="E223" s="237" t="s">
        <v>19</v>
      </c>
      <c r="F223" s="238" t="s">
        <v>656</v>
      </c>
      <c r="G223" s="236"/>
      <c r="H223" s="239">
        <v>1.937</v>
      </c>
      <c r="I223" s="240"/>
      <c r="J223" s="236"/>
      <c r="K223" s="236"/>
      <c r="L223" s="241"/>
      <c r="M223" s="242"/>
      <c r="N223" s="243"/>
      <c r="O223" s="243"/>
      <c r="P223" s="243"/>
      <c r="Q223" s="243"/>
      <c r="R223" s="243"/>
      <c r="S223" s="243"/>
      <c r="T223" s="24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45" t="s">
        <v>141</v>
      </c>
      <c r="AU223" s="245" t="s">
        <v>81</v>
      </c>
      <c r="AV223" s="14" t="s">
        <v>81</v>
      </c>
      <c r="AW223" s="14" t="s">
        <v>33</v>
      </c>
      <c r="AX223" s="14" t="s">
        <v>71</v>
      </c>
      <c r="AY223" s="245" t="s">
        <v>129</v>
      </c>
    </row>
    <row r="224" spans="1:51" s="15" customFormat="1" ht="12">
      <c r="A224" s="15"/>
      <c r="B224" s="246"/>
      <c r="C224" s="247"/>
      <c r="D224" s="226" t="s">
        <v>141</v>
      </c>
      <c r="E224" s="248" t="s">
        <v>19</v>
      </c>
      <c r="F224" s="249" t="s">
        <v>144</v>
      </c>
      <c r="G224" s="247"/>
      <c r="H224" s="250">
        <v>1.937</v>
      </c>
      <c r="I224" s="251"/>
      <c r="J224" s="247"/>
      <c r="K224" s="247"/>
      <c r="L224" s="252"/>
      <c r="M224" s="253"/>
      <c r="N224" s="254"/>
      <c r="O224" s="254"/>
      <c r="P224" s="254"/>
      <c r="Q224" s="254"/>
      <c r="R224" s="254"/>
      <c r="S224" s="254"/>
      <c r="T224" s="25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56" t="s">
        <v>141</v>
      </c>
      <c r="AU224" s="256" t="s">
        <v>81</v>
      </c>
      <c r="AV224" s="15" t="s">
        <v>137</v>
      </c>
      <c r="AW224" s="15" t="s">
        <v>33</v>
      </c>
      <c r="AX224" s="15" t="s">
        <v>79</v>
      </c>
      <c r="AY224" s="256" t="s">
        <v>129</v>
      </c>
    </row>
    <row r="225" spans="1:65" s="2" customFormat="1" ht="24.15" customHeight="1">
      <c r="A225" s="40"/>
      <c r="B225" s="41"/>
      <c r="C225" s="206" t="s">
        <v>256</v>
      </c>
      <c r="D225" s="206" t="s">
        <v>132</v>
      </c>
      <c r="E225" s="207" t="s">
        <v>257</v>
      </c>
      <c r="F225" s="208" t="s">
        <v>258</v>
      </c>
      <c r="G225" s="209" t="s">
        <v>259</v>
      </c>
      <c r="H225" s="210">
        <v>0.345</v>
      </c>
      <c r="I225" s="211"/>
      <c r="J225" s="212">
        <f>ROUND(I225*H225,2)</f>
        <v>0</v>
      </c>
      <c r="K225" s="208" t="s">
        <v>136</v>
      </c>
      <c r="L225" s="46"/>
      <c r="M225" s="213" t="s">
        <v>19</v>
      </c>
      <c r="N225" s="214" t="s">
        <v>42</v>
      </c>
      <c r="O225" s="86"/>
      <c r="P225" s="215">
        <f>O225*H225</f>
        <v>0</v>
      </c>
      <c r="Q225" s="215">
        <v>0</v>
      </c>
      <c r="R225" s="215">
        <f>Q225*H225</f>
        <v>0</v>
      </c>
      <c r="S225" s="215">
        <v>1.8</v>
      </c>
      <c r="T225" s="216">
        <f>S225*H225</f>
        <v>0.621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17" t="s">
        <v>137</v>
      </c>
      <c r="AT225" s="217" t="s">
        <v>132</v>
      </c>
      <c r="AU225" s="217" t="s">
        <v>81</v>
      </c>
      <c r="AY225" s="19" t="s">
        <v>129</v>
      </c>
      <c r="BE225" s="218">
        <f>IF(N225="základní",J225,0)</f>
        <v>0</v>
      </c>
      <c r="BF225" s="218">
        <f>IF(N225="snížená",J225,0)</f>
        <v>0</v>
      </c>
      <c r="BG225" s="218">
        <f>IF(N225="zákl. přenesená",J225,0)</f>
        <v>0</v>
      </c>
      <c r="BH225" s="218">
        <f>IF(N225="sníž. přenesená",J225,0)</f>
        <v>0</v>
      </c>
      <c r="BI225" s="218">
        <f>IF(N225="nulová",J225,0)</f>
        <v>0</v>
      </c>
      <c r="BJ225" s="19" t="s">
        <v>79</v>
      </c>
      <c r="BK225" s="218">
        <f>ROUND(I225*H225,2)</f>
        <v>0</v>
      </c>
      <c r="BL225" s="19" t="s">
        <v>137</v>
      </c>
      <c r="BM225" s="217" t="s">
        <v>260</v>
      </c>
    </row>
    <row r="226" spans="1:47" s="2" customFormat="1" ht="12">
      <c r="A226" s="40"/>
      <c r="B226" s="41"/>
      <c r="C226" s="42"/>
      <c r="D226" s="219" t="s">
        <v>139</v>
      </c>
      <c r="E226" s="42"/>
      <c r="F226" s="220" t="s">
        <v>261</v>
      </c>
      <c r="G226" s="42"/>
      <c r="H226" s="42"/>
      <c r="I226" s="221"/>
      <c r="J226" s="42"/>
      <c r="K226" s="42"/>
      <c r="L226" s="46"/>
      <c r="M226" s="222"/>
      <c r="N226" s="223"/>
      <c r="O226" s="86"/>
      <c r="P226" s="86"/>
      <c r="Q226" s="86"/>
      <c r="R226" s="86"/>
      <c r="S226" s="86"/>
      <c r="T226" s="87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T226" s="19" t="s">
        <v>139</v>
      </c>
      <c r="AU226" s="19" t="s">
        <v>81</v>
      </c>
    </row>
    <row r="227" spans="1:51" s="13" customFormat="1" ht="12">
      <c r="A227" s="13"/>
      <c r="B227" s="224"/>
      <c r="C227" s="225"/>
      <c r="D227" s="226" t="s">
        <v>141</v>
      </c>
      <c r="E227" s="227" t="s">
        <v>19</v>
      </c>
      <c r="F227" s="228" t="s">
        <v>655</v>
      </c>
      <c r="G227" s="225"/>
      <c r="H227" s="227" t="s">
        <v>19</v>
      </c>
      <c r="I227" s="229"/>
      <c r="J227" s="225"/>
      <c r="K227" s="225"/>
      <c r="L227" s="230"/>
      <c r="M227" s="231"/>
      <c r="N227" s="232"/>
      <c r="O227" s="232"/>
      <c r="P227" s="232"/>
      <c r="Q227" s="232"/>
      <c r="R227" s="232"/>
      <c r="S227" s="232"/>
      <c r="T227" s="23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4" t="s">
        <v>141</v>
      </c>
      <c r="AU227" s="234" t="s">
        <v>81</v>
      </c>
      <c r="AV227" s="13" t="s">
        <v>79</v>
      </c>
      <c r="AW227" s="13" t="s">
        <v>33</v>
      </c>
      <c r="AX227" s="13" t="s">
        <v>71</v>
      </c>
      <c r="AY227" s="234" t="s">
        <v>129</v>
      </c>
    </row>
    <row r="228" spans="1:51" s="13" customFormat="1" ht="12">
      <c r="A228" s="13"/>
      <c r="B228" s="224"/>
      <c r="C228" s="225"/>
      <c r="D228" s="226" t="s">
        <v>141</v>
      </c>
      <c r="E228" s="227" t="s">
        <v>19</v>
      </c>
      <c r="F228" s="228" t="s">
        <v>163</v>
      </c>
      <c r="G228" s="225"/>
      <c r="H228" s="227" t="s">
        <v>19</v>
      </c>
      <c r="I228" s="229"/>
      <c r="J228" s="225"/>
      <c r="K228" s="225"/>
      <c r="L228" s="230"/>
      <c r="M228" s="231"/>
      <c r="N228" s="232"/>
      <c r="O228" s="232"/>
      <c r="P228" s="232"/>
      <c r="Q228" s="232"/>
      <c r="R228" s="232"/>
      <c r="S228" s="232"/>
      <c r="T228" s="23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4" t="s">
        <v>141</v>
      </c>
      <c r="AU228" s="234" t="s">
        <v>81</v>
      </c>
      <c r="AV228" s="13" t="s">
        <v>79</v>
      </c>
      <c r="AW228" s="13" t="s">
        <v>33</v>
      </c>
      <c r="AX228" s="13" t="s">
        <v>71</v>
      </c>
      <c r="AY228" s="234" t="s">
        <v>129</v>
      </c>
    </row>
    <row r="229" spans="1:51" s="14" customFormat="1" ht="12">
      <c r="A229" s="14"/>
      <c r="B229" s="235"/>
      <c r="C229" s="236"/>
      <c r="D229" s="226" t="s">
        <v>141</v>
      </c>
      <c r="E229" s="237" t="s">
        <v>19</v>
      </c>
      <c r="F229" s="238" t="s">
        <v>657</v>
      </c>
      <c r="G229" s="236"/>
      <c r="H229" s="239">
        <v>0.345</v>
      </c>
      <c r="I229" s="240"/>
      <c r="J229" s="236"/>
      <c r="K229" s="236"/>
      <c r="L229" s="241"/>
      <c r="M229" s="242"/>
      <c r="N229" s="243"/>
      <c r="O229" s="243"/>
      <c r="P229" s="243"/>
      <c r="Q229" s="243"/>
      <c r="R229" s="243"/>
      <c r="S229" s="243"/>
      <c r="T229" s="24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45" t="s">
        <v>141</v>
      </c>
      <c r="AU229" s="245" t="s">
        <v>81</v>
      </c>
      <c r="AV229" s="14" t="s">
        <v>81</v>
      </c>
      <c r="AW229" s="14" t="s">
        <v>33</v>
      </c>
      <c r="AX229" s="14" t="s">
        <v>71</v>
      </c>
      <c r="AY229" s="245" t="s">
        <v>129</v>
      </c>
    </row>
    <row r="230" spans="1:51" s="15" customFormat="1" ht="12">
      <c r="A230" s="15"/>
      <c r="B230" s="246"/>
      <c r="C230" s="247"/>
      <c r="D230" s="226" t="s">
        <v>141</v>
      </c>
      <c r="E230" s="248" t="s">
        <v>19</v>
      </c>
      <c r="F230" s="249" t="s">
        <v>144</v>
      </c>
      <c r="G230" s="247"/>
      <c r="H230" s="250">
        <v>0.345</v>
      </c>
      <c r="I230" s="251"/>
      <c r="J230" s="247"/>
      <c r="K230" s="247"/>
      <c r="L230" s="252"/>
      <c r="M230" s="253"/>
      <c r="N230" s="254"/>
      <c r="O230" s="254"/>
      <c r="P230" s="254"/>
      <c r="Q230" s="254"/>
      <c r="R230" s="254"/>
      <c r="S230" s="254"/>
      <c r="T230" s="25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56" t="s">
        <v>141</v>
      </c>
      <c r="AU230" s="256" t="s">
        <v>81</v>
      </c>
      <c r="AV230" s="15" t="s">
        <v>137</v>
      </c>
      <c r="AW230" s="15" t="s">
        <v>33</v>
      </c>
      <c r="AX230" s="15" t="s">
        <v>79</v>
      </c>
      <c r="AY230" s="256" t="s">
        <v>129</v>
      </c>
    </row>
    <row r="231" spans="1:65" s="2" customFormat="1" ht="24.15" customHeight="1">
      <c r="A231" s="40"/>
      <c r="B231" s="41"/>
      <c r="C231" s="206" t="s">
        <v>263</v>
      </c>
      <c r="D231" s="206" t="s">
        <v>132</v>
      </c>
      <c r="E231" s="207" t="s">
        <v>264</v>
      </c>
      <c r="F231" s="208" t="s">
        <v>265</v>
      </c>
      <c r="G231" s="209" t="s">
        <v>135</v>
      </c>
      <c r="H231" s="210">
        <v>7.092</v>
      </c>
      <c r="I231" s="211"/>
      <c r="J231" s="212">
        <f>ROUND(I231*H231,2)</f>
        <v>0</v>
      </c>
      <c r="K231" s="208" t="s">
        <v>136</v>
      </c>
      <c r="L231" s="46"/>
      <c r="M231" s="213" t="s">
        <v>19</v>
      </c>
      <c r="N231" s="214" t="s">
        <v>42</v>
      </c>
      <c r="O231" s="86"/>
      <c r="P231" s="215">
        <f>O231*H231</f>
        <v>0</v>
      </c>
      <c r="Q231" s="215">
        <v>0</v>
      </c>
      <c r="R231" s="215">
        <f>Q231*H231</f>
        <v>0</v>
      </c>
      <c r="S231" s="215">
        <v>0.076</v>
      </c>
      <c r="T231" s="216">
        <f>S231*H231</f>
        <v>0.5389919999999999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17" t="s">
        <v>137</v>
      </c>
      <c r="AT231" s="217" t="s">
        <v>132</v>
      </c>
      <c r="AU231" s="217" t="s">
        <v>81</v>
      </c>
      <c r="AY231" s="19" t="s">
        <v>129</v>
      </c>
      <c r="BE231" s="218">
        <f>IF(N231="základní",J231,0)</f>
        <v>0</v>
      </c>
      <c r="BF231" s="218">
        <f>IF(N231="snížená",J231,0)</f>
        <v>0</v>
      </c>
      <c r="BG231" s="218">
        <f>IF(N231="zákl. přenesená",J231,0)</f>
        <v>0</v>
      </c>
      <c r="BH231" s="218">
        <f>IF(N231="sníž. přenesená",J231,0)</f>
        <v>0</v>
      </c>
      <c r="BI231" s="218">
        <f>IF(N231="nulová",J231,0)</f>
        <v>0</v>
      </c>
      <c r="BJ231" s="19" t="s">
        <v>79</v>
      </c>
      <c r="BK231" s="218">
        <f>ROUND(I231*H231,2)</f>
        <v>0</v>
      </c>
      <c r="BL231" s="19" t="s">
        <v>137</v>
      </c>
      <c r="BM231" s="217" t="s">
        <v>266</v>
      </c>
    </row>
    <row r="232" spans="1:47" s="2" customFormat="1" ht="12">
      <c r="A232" s="40"/>
      <c r="B232" s="41"/>
      <c r="C232" s="42"/>
      <c r="D232" s="219" t="s">
        <v>139</v>
      </c>
      <c r="E232" s="42"/>
      <c r="F232" s="220" t="s">
        <v>267</v>
      </c>
      <c r="G232" s="42"/>
      <c r="H232" s="42"/>
      <c r="I232" s="221"/>
      <c r="J232" s="42"/>
      <c r="K232" s="42"/>
      <c r="L232" s="46"/>
      <c r="M232" s="222"/>
      <c r="N232" s="223"/>
      <c r="O232" s="86"/>
      <c r="P232" s="86"/>
      <c r="Q232" s="86"/>
      <c r="R232" s="86"/>
      <c r="S232" s="86"/>
      <c r="T232" s="87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T232" s="19" t="s">
        <v>139</v>
      </c>
      <c r="AU232" s="19" t="s">
        <v>81</v>
      </c>
    </row>
    <row r="233" spans="1:51" s="13" customFormat="1" ht="12">
      <c r="A233" s="13"/>
      <c r="B233" s="224"/>
      <c r="C233" s="225"/>
      <c r="D233" s="226" t="s">
        <v>141</v>
      </c>
      <c r="E233" s="227" t="s">
        <v>19</v>
      </c>
      <c r="F233" s="228" t="s">
        <v>655</v>
      </c>
      <c r="G233" s="225"/>
      <c r="H233" s="227" t="s">
        <v>19</v>
      </c>
      <c r="I233" s="229"/>
      <c r="J233" s="225"/>
      <c r="K233" s="225"/>
      <c r="L233" s="230"/>
      <c r="M233" s="231"/>
      <c r="N233" s="232"/>
      <c r="O233" s="232"/>
      <c r="P233" s="232"/>
      <c r="Q233" s="232"/>
      <c r="R233" s="232"/>
      <c r="S233" s="232"/>
      <c r="T233" s="23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4" t="s">
        <v>141</v>
      </c>
      <c r="AU233" s="234" t="s">
        <v>81</v>
      </c>
      <c r="AV233" s="13" t="s">
        <v>79</v>
      </c>
      <c r="AW233" s="13" t="s">
        <v>33</v>
      </c>
      <c r="AX233" s="13" t="s">
        <v>71</v>
      </c>
      <c r="AY233" s="234" t="s">
        <v>129</v>
      </c>
    </row>
    <row r="234" spans="1:51" s="14" customFormat="1" ht="12">
      <c r="A234" s="14"/>
      <c r="B234" s="235"/>
      <c r="C234" s="236"/>
      <c r="D234" s="226" t="s">
        <v>141</v>
      </c>
      <c r="E234" s="237" t="s">
        <v>19</v>
      </c>
      <c r="F234" s="238" t="s">
        <v>268</v>
      </c>
      <c r="G234" s="236"/>
      <c r="H234" s="239">
        <v>1.773</v>
      </c>
      <c r="I234" s="240"/>
      <c r="J234" s="236"/>
      <c r="K234" s="236"/>
      <c r="L234" s="241"/>
      <c r="M234" s="242"/>
      <c r="N234" s="243"/>
      <c r="O234" s="243"/>
      <c r="P234" s="243"/>
      <c r="Q234" s="243"/>
      <c r="R234" s="243"/>
      <c r="S234" s="243"/>
      <c r="T234" s="24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45" t="s">
        <v>141</v>
      </c>
      <c r="AU234" s="245" t="s">
        <v>81</v>
      </c>
      <c r="AV234" s="14" t="s">
        <v>81</v>
      </c>
      <c r="AW234" s="14" t="s">
        <v>33</v>
      </c>
      <c r="AX234" s="14" t="s">
        <v>71</v>
      </c>
      <c r="AY234" s="245" t="s">
        <v>129</v>
      </c>
    </row>
    <row r="235" spans="1:51" s="14" customFormat="1" ht="12">
      <c r="A235" s="14"/>
      <c r="B235" s="235"/>
      <c r="C235" s="236"/>
      <c r="D235" s="226" t="s">
        <v>141</v>
      </c>
      <c r="E235" s="237" t="s">
        <v>19</v>
      </c>
      <c r="F235" s="238" t="s">
        <v>268</v>
      </c>
      <c r="G235" s="236"/>
      <c r="H235" s="239">
        <v>1.773</v>
      </c>
      <c r="I235" s="240"/>
      <c r="J235" s="236"/>
      <c r="K235" s="236"/>
      <c r="L235" s="241"/>
      <c r="M235" s="242"/>
      <c r="N235" s="243"/>
      <c r="O235" s="243"/>
      <c r="P235" s="243"/>
      <c r="Q235" s="243"/>
      <c r="R235" s="243"/>
      <c r="S235" s="243"/>
      <c r="T235" s="24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45" t="s">
        <v>141</v>
      </c>
      <c r="AU235" s="245" t="s">
        <v>81</v>
      </c>
      <c r="AV235" s="14" t="s">
        <v>81</v>
      </c>
      <c r="AW235" s="14" t="s">
        <v>33</v>
      </c>
      <c r="AX235" s="14" t="s">
        <v>71</v>
      </c>
      <c r="AY235" s="245" t="s">
        <v>129</v>
      </c>
    </row>
    <row r="236" spans="1:51" s="14" customFormat="1" ht="12">
      <c r="A236" s="14"/>
      <c r="B236" s="235"/>
      <c r="C236" s="236"/>
      <c r="D236" s="226" t="s">
        <v>141</v>
      </c>
      <c r="E236" s="237" t="s">
        <v>19</v>
      </c>
      <c r="F236" s="238" t="s">
        <v>268</v>
      </c>
      <c r="G236" s="236"/>
      <c r="H236" s="239">
        <v>1.773</v>
      </c>
      <c r="I236" s="240"/>
      <c r="J236" s="236"/>
      <c r="K236" s="236"/>
      <c r="L236" s="241"/>
      <c r="M236" s="242"/>
      <c r="N236" s="243"/>
      <c r="O236" s="243"/>
      <c r="P236" s="243"/>
      <c r="Q236" s="243"/>
      <c r="R236" s="243"/>
      <c r="S236" s="243"/>
      <c r="T236" s="24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45" t="s">
        <v>141</v>
      </c>
      <c r="AU236" s="245" t="s">
        <v>81</v>
      </c>
      <c r="AV236" s="14" t="s">
        <v>81</v>
      </c>
      <c r="AW236" s="14" t="s">
        <v>33</v>
      </c>
      <c r="AX236" s="14" t="s">
        <v>71</v>
      </c>
      <c r="AY236" s="245" t="s">
        <v>129</v>
      </c>
    </row>
    <row r="237" spans="1:51" s="14" customFormat="1" ht="12">
      <c r="A237" s="14"/>
      <c r="B237" s="235"/>
      <c r="C237" s="236"/>
      <c r="D237" s="226" t="s">
        <v>141</v>
      </c>
      <c r="E237" s="237" t="s">
        <v>19</v>
      </c>
      <c r="F237" s="238" t="s">
        <v>268</v>
      </c>
      <c r="G237" s="236"/>
      <c r="H237" s="239">
        <v>1.773</v>
      </c>
      <c r="I237" s="240"/>
      <c r="J237" s="236"/>
      <c r="K237" s="236"/>
      <c r="L237" s="241"/>
      <c r="M237" s="242"/>
      <c r="N237" s="243"/>
      <c r="O237" s="243"/>
      <c r="P237" s="243"/>
      <c r="Q237" s="243"/>
      <c r="R237" s="243"/>
      <c r="S237" s="243"/>
      <c r="T237" s="24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45" t="s">
        <v>141</v>
      </c>
      <c r="AU237" s="245" t="s">
        <v>81</v>
      </c>
      <c r="AV237" s="14" t="s">
        <v>81</v>
      </c>
      <c r="AW237" s="14" t="s">
        <v>33</v>
      </c>
      <c r="AX237" s="14" t="s">
        <v>71</v>
      </c>
      <c r="AY237" s="245" t="s">
        <v>129</v>
      </c>
    </row>
    <row r="238" spans="1:51" s="15" customFormat="1" ht="12">
      <c r="A238" s="15"/>
      <c r="B238" s="246"/>
      <c r="C238" s="247"/>
      <c r="D238" s="226" t="s">
        <v>141</v>
      </c>
      <c r="E238" s="248" t="s">
        <v>19</v>
      </c>
      <c r="F238" s="249" t="s">
        <v>144</v>
      </c>
      <c r="G238" s="247"/>
      <c r="H238" s="250">
        <v>7.092</v>
      </c>
      <c r="I238" s="251"/>
      <c r="J238" s="247"/>
      <c r="K238" s="247"/>
      <c r="L238" s="252"/>
      <c r="M238" s="253"/>
      <c r="N238" s="254"/>
      <c r="O238" s="254"/>
      <c r="P238" s="254"/>
      <c r="Q238" s="254"/>
      <c r="R238" s="254"/>
      <c r="S238" s="254"/>
      <c r="T238" s="25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56" t="s">
        <v>141</v>
      </c>
      <c r="AU238" s="256" t="s">
        <v>81</v>
      </c>
      <c r="AV238" s="15" t="s">
        <v>137</v>
      </c>
      <c r="AW238" s="15" t="s">
        <v>33</v>
      </c>
      <c r="AX238" s="15" t="s">
        <v>79</v>
      </c>
      <c r="AY238" s="256" t="s">
        <v>129</v>
      </c>
    </row>
    <row r="239" spans="1:65" s="2" customFormat="1" ht="24.15" customHeight="1">
      <c r="A239" s="40"/>
      <c r="B239" s="41"/>
      <c r="C239" s="206" t="s">
        <v>269</v>
      </c>
      <c r="D239" s="206" t="s">
        <v>132</v>
      </c>
      <c r="E239" s="207" t="s">
        <v>270</v>
      </c>
      <c r="F239" s="208" t="s">
        <v>271</v>
      </c>
      <c r="G239" s="209" t="s">
        <v>135</v>
      </c>
      <c r="H239" s="210">
        <v>62.505</v>
      </c>
      <c r="I239" s="211"/>
      <c r="J239" s="212">
        <f>ROUND(I239*H239,2)</f>
        <v>0</v>
      </c>
      <c r="K239" s="208" t="s">
        <v>136</v>
      </c>
      <c r="L239" s="46"/>
      <c r="M239" s="213" t="s">
        <v>19</v>
      </c>
      <c r="N239" s="214" t="s">
        <v>42</v>
      </c>
      <c r="O239" s="86"/>
      <c r="P239" s="215">
        <f>O239*H239</f>
        <v>0</v>
      </c>
      <c r="Q239" s="215">
        <v>0</v>
      </c>
      <c r="R239" s="215">
        <f>Q239*H239</f>
        <v>0</v>
      </c>
      <c r="S239" s="215">
        <v>0.046</v>
      </c>
      <c r="T239" s="216">
        <f>S239*H239</f>
        <v>2.87523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17" t="s">
        <v>137</v>
      </c>
      <c r="AT239" s="217" t="s">
        <v>132</v>
      </c>
      <c r="AU239" s="217" t="s">
        <v>81</v>
      </c>
      <c r="AY239" s="19" t="s">
        <v>129</v>
      </c>
      <c r="BE239" s="218">
        <f>IF(N239="základní",J239,0)</f>
        <v>0</v>
      </c>
      <c r="BF239" s="218">
        <f>IF(N239="snížená",J239,0)</f>
        <v>0</v>
      </c>
      <c r="BG239" s="218">
        <f>IF(N239="zákl. přenesená",J239,0)</f>
        <v>0</v>
      </c>
      <c r="BH239" s="218">
        <f>IF(N239="sníž. přenesená",J239,0)</f>
        <v>0</v>
      </c>
      <c r="BI239" s="218">
        <f>IF(N239="nulová",J239,0)</f>
        <v>0</v>
      </c>
      <c r="BJ239" s="19" t="s">
        <v>79</v>
      </c>
      <c r="BK239" s="218">
        <f>ROUND(I239*H239,2)</f>
        <v>0</v>
      </c>
      <c r="BL239" s="19" t="s">
        <v>137</v>
      </c>
      <c r="BM239" s="217" t="s">
        <v>272</v>
      </c>
    </row>
    <row r="240" spans="1:47" s="2" customFormat="1" ht="12">
      <c r="A240" s="40"/>
      <c r="B240" s="41"/>
      <c r="C240" s="42"/>
      <c r="D240" s="219" t="s">
        <v>139</v>
      </c>
      <c r="E240" s="42"/>
      <c r="F240" s="220" t="s">
        <v>273</v>
      </c>
      <c r="G240" s="42"/>
      <c r="H240" s="42"/>
      <c r="I240" s="221"/>
      <c r="J240" s="42"/>
      <c r="K240" s="42"/>
      <c r="L240" s="46"/>
      <c r="M240" s="222"/>
      <c r="N240" s="223"/>
      <c r="O240" s="86"/>
      <c r="P240" s="86"/>
      <c r="Q240" s="86"/>
      <c r="R240" s="86"/>
      <c r="S240" s="86"/>
      <c r="T240" s="87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T240" s="19" t="s">
        <v>139</v>
      </c>
      <c r="AU240" s="19" t="s">
        <v>81</v>
      </c>
    </row>
    <row r="241" spans="1:51" s="13" customFormat="1" ht="12">
      <c r="A241" s="13"/>
      <c r="B241" s="224"/>
      <c r="C241" s="225"/>
      <c r="D241" s="226" t="s">
        <v>141</v>
      </c>
      <c r="E241" s="227" t="s">
        <v>19</v>
      </c>
      <c r="F241" s="228" t="s">
        <v>655</v>
      </c>
      <c r="G241" s="225"/>
      <c r="H241" s="227" t="s">
        <v>19</v>
      </c>
      <c r="I241" s="229"/>
      <c r="J241" s="225"/>
      <c r="K241" s="225"/>
      <c r="L241" s="230"/>
      <c r="M241" s="231"/>
      <c r="N241" s="232"/>
      <c r="O241" s="232"/>
      <c r="P241" s="232"/>
      <c r="Q241" s="232"/>
      <c r="R241" s="232"/>
      <c r="S241" s="232"/>
      <c r="T241" s="23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4" t="s">
        <v>141</v>
      </c>
      <c r="AU241" s="234" t="s">
        <v>81</v>
      </c>
      <c r="AV241" s="13" t="s">
        <v>79</v>
      </c>
      <c r="AW241" s="13" t="s">
        <v>33</v>
      </c>
      <c r="AX241" s="13" t="s">
        <v>71</v>
      </c>
      <c r="AY241" s="234" t="s">
        <v>129</v>
      </c>
    </row>
    <row r="242" spans="1:51" s="14" customFormat="1" ht="12">
      <c r="A242" s="14"/>
      <c r="B242" s="235"/>
      <c r="C242" s="236"/>
      <c r="D242" s="226" t="s">
        <v>141</v>
      </c>
      <c r="E242" s="237" t="s">
        <v>19</v>
      </c>
      <c r="F242" s="238" t="s">
        <v>658</v>
      </c>
      <c r="G242" s="236"/>
      <c r="H242" s="239">
        <v>59.123</v>
      </c>
      <c r="I242" s="240"/>
      <c r="J242" s="236"/>
      <c r="K242" s="236"/>
      <c r="L242" s="241"/>
      <c r="M242" s="242"/>
      <c r="N242" s="243"/>
      <c r="O242" s="243"/>
      <c r="P242" s="243"/>
      <c r="Q242" s="243"/>
      <c r="R242" s="243"/>
      <c r="S242" s="243"/>
      <c r="T242" s="24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45" t="s">
        <v>141</v>
      </c>
      <c r="AU242" s="245" t="s">
        <v>81</v>
      </c>
      <c r="AV242" s="14" t="s">
        <v>81</v>
      </c>
      <c r="AW242" s="14" t="s">
        <v>33</v>
      </c>
      <c r="AX242" s="14" t="s">
        <v>71</v>
      </c>
      <c r="AY242" s="245" t="s">
        <v>129</v>
      </c>
    </row>
    <row r="243" spans="1:51" s="14" customFormat="1" ht="12">
      <c r="A243" s="14"/>
      <c r="B243" s="235"/>
      <c r="C243" s="236"/>
      <c r="D243" s="226" t="s">
        <v>141</v>
      </c>
      <c r="E243" s="237" t="s">
        <v>19</v>
      </c>
      <c r="F243" s="238" t="s">
        <v>659</v>
      </c>
      <c r="G243" s="236"/>
      <c r="H243" s="239">
        <v>2.07</v>
      </c>
      <c r="I243" s="240"/>
      <c r="J243" s="236"/>
      <c r="K243" s="236"/>
      <c r="L243" s="241"/>
      <c r="M243" s="242"/>
      <c r="N243" s="243"/>
      <c r="O243" s="243"/>
      <c r="P243" s="243"/>
      <c r="Q243" s="243"/>
      <c r="R243" s="243"/>
      <c r="S243" s="243"/>
      <c r="T243" s="24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45" t="s">
        <v>141</v>
      </c>
      <c r="AU243" s="245" t="s">
        <v>81</v>
      </c>
      <c r="AV243" s="14" t="s">
        <v>81</v>
      </c>
      <c r="AW243" s="14" t="s">
        <v>33</v>
      </c>
      <c r="AX243" s="14" t="s">
        <v>71</v>
      </c>
      <c r="AY243" s="245" t="s">
        <v>129</v>
      </c>
    </row>
    <row r="244" spans="1:51" s="14" customFormat="1" ht="12">
      <c r="A244" s="14"/>
      <c r="B244" s="235"/>
      <c r="C244" s="236"/>
      <c r="D244" s="226" t="s">
        <v>141</v>
      </c>
      <c r="E244" s="237" t="s">
        <v>19</v>
      </c>
      <c r="F244" s="238" t="s">
        <v>660</v>
      </c>
      <c r="G244" s="236"/>
      <c r="H244" s="239">
        <v>-7.092</v>
      </c>
      <c r="I244" s="240"/>
      <c r="J244" s="236"/>
      <c r="K244" s="236"/>
      <c r="L244" s="241"/>
      <c r="M244" s="242"/>
      <c r="N244" s="243"/>
      <c r="O244" s="243"/>
      <c r="P244" s="243"/>
      <c r="Q244" s="243"/>
      <c r="R244" s="243"/>
      <c r="S244" s="243"/>
      <c r="T244" s="24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45" t="s">
        <v>141</v>
      </c>
      <c r="AU244" s="245" t="s">
        <v>81</v>
      </c>
      <c r="AV244" s="14" t="s">
        <v>81</v>
      </c>
      <c r="AW244" s="14" t="s">
        <v>33</v>
      </c>
      <c r="AX244" s="14" t="s">
        <v>71</v>
      </c>
      <c r="AY244" s="245" t="s">
        <v>129</v>
      </c>
    </row>
    <row r="245" spans="1:51" s="14" customFormat="1" ht="12">
      <c r="A245" s="14"/>
      <c r="B245" s="235"/>
      <c r="C245" s="236"/>
      <c r="D245" s="226" t="s">
        <v>141</v>
      </c>
      <c r="E245" s="237" t="s">
        <v>19</v>
      </c>
      <c r="F245" s="238" t="s">
        <v>651</v>
      </c>
      <c r="G245" s="236"/>
      <c r="H245" s="239">
        <v>8.404</v>
      </c>
      <c r="I245" s="240"/>
      <c r="J245" s="236"/>
      <c r="K245" s="236"/>
      <c r="L245" s="241"/>
      <c r="M245" s="242"/>
      <c r="N245" s="243"/>
      <c r="O245" s="243"/>
      <c r="P245" s="243"/>
      <c r="Q245" s="243"/>
      <c r="R245" s="243"/>
      <c r="S245" s="243"/>
      <c r="T245" s="24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45" t="s">
        <v>141</v>
      </c>
      <c r="AU245" s="245" t="s">
        <v>81</v>
      </c>
      <c r="AV245" s="14" t="s">
        <v>81</v>
      </c>
      <c r="AW245" s="14" t="s">
        <v>33</v>
      </c>
      <c r="AX245" s="14" t="s">
        <v>71</v>
      </c>
      <c r="AY245" s="245" t="s">
        <v>129</v>
      </c>
    </row>
    <row r="246" spans="1:51" s="15" customFormat="1" ht="12">
      <c r="A246" s="15"/>
      <c r="B246" s="246"/>
      <c r="C246" s="247"/>
      <c r="D246" s="226" t="s">
        <v>141</v>
      </c>
      <c r="E246" s="248" t="s">
        <v>19</v>
      </c>
      <c r="F246" s="249" t="s">
        <v>144</v>
      </c>
      <c r="G246" s="247"/>
      <c r="H246" s="250">
        <v>62.504999999999995</v>
      </c>
      <c r="I246" s="251"/>
      <c r="J246" s="247"/>
      <c r="K246" s="247"/>
      <c r="L246" s="252"/>
      <c r="M246" s="253"/>
      <c r="N246" s="254"/>
      <c r="O246" s="254"/>
      <c r="P246" s="254"/>
      <c r="Q246" s="254"/>
      <c r="R246" s="254"/>
      <c r="S246" s="254"/>
      <c r="T246" s="25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T246" s="256" t="s">
        <v>141</v>
      </c>
      <c r="AU246" s="256" t="s">
        <v>81</v>
      </c>
      <c r="AV246" s="15" t="s">
        <v>137</v>
      </c>
      <c r="AW246" s="15" t="s">
        <v>33</v>
      </c>
      <c r="AX246" s="15" t="s">
        <v>79</v>
      </c>
      <c r="AY246" s="256" t="s">
        <v>129</v>
      </c>
    </row>
    <row r="247" spans="1:63" s="12" customFormat="1" ht="22.8" customHeight="1">
      <c r="A247" s="12"/>
      <c r="B247" s="190"/>
      <c r="C247" s="191"/>
      <c r="D247" s="192" t="s">
        <v>70</v>
      </c>
      <c r="E247" s="204" t="s">
        <v>276</v>
      </c>
      <c r="F247" s="204" t="s">
        <v>277</v>
      </c>
      <c r="G247" s="191"/>
      <c r="H247" s="191"/>
      <c r="I247" s="194"/>
      <c r="J247" s="205">
        <f>BK247</f>
        <v>0</v>
      </c>
      <c r="K247" s="191"/>
      <c r="L247" s="196"/>
      <c r="M247" s="197"/>
      <c r="N247" s="198"/>
      <c r="O247" s="198"/>
      <c r="P247" s="199">
        <f>SUM(P248:P257)</f>
        <v>0</v>
      </c>
      <c r="Q247" s="198"/>
      <c r="R247" s="199">
        <f>SUM(R248:R257)</f>
        <v>0</v>
      </c>
      <c r="S247" s="198"/>
      <c r="T247" s="200">
        <f>SUM(T248:T257)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01" t="s">
        <v>79</v>
      </c>
      <c r="AT247" s="202" t="s">
        <v>70</v>
      </c>
      <c r="AU247" s="202" t="s">
        <v>79</v>
      </c>
      <c r="AY247" s="201" t="s">
        <v>129</v>
      </c>
      <c r="BK247" s="203">
        <f>SUM(BK248:BK257)</f>
        <v>0</v>
      </c>
    </row>
    <row r="248" spans="1:65" s="2" customFormat="1" ht="24.15" customHeight="1">
      <c r="A248" s="40"/>
      <c r="B248" s="41"/>
      <c r="C248" s="206" t="s">
        <v>278</v>
      </c>
      <c r="D248" s="206" t="s">
        <v>132</v>
      </c>
      <c r="E248" s="207" t="s">
        <v>279</v>
      </c>
      <c r="F248" s="208" t="s">
        <v>280</v>
      </c>
      <c r="G248" s="209" t="s">
        <v>281</v>
      </c>
      <c r="H248" s="210">
        <v>5.139</v>
      </c>
      <c r="I248" s="211"/>
      <c r="J248" s="212">
        <f>ROUND(I248*H248,2)</f>
        <v>0</v>
      </c>
      <c r="K248" s="208" t="s">
        <v>136</v>
      </c>
      <c r="L248" s="46"/>
      <c r="M248" s="213" t="s">
        <v>19</v>
      </c>
      <c r="N248" s="214" t="s">
        <v>42</v>
      </c>
      <c r="O248" s="86"/>
      <c r="P248" s="215">
        <f>O248*H248</f>
        <v>0</v>
      </c>
      <c r="Q248" s="215">
        <v>0</v>
      </c>
      <c r="R248" s="215">
        <f>Q248*H248</f>
        <v>0</v>
      </c>
      <c r="S248" s="215">
        <v>0</v>
      </c>
      <c r="T248" s="216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17" t="s">
        <v>137</v>
      </c>
      <c r="AT248" s="217" t="s">
        <v>132</v>
      </c>
      <c r="AU248" s="217" t="s">
        <v>81</v>
      </c>
      <c r="AY248" s="19" t="s">
        <v>129</v>
      </c>
      <c r="BE248" s="218">
        <f>IF(N248="základní",J248,0)</f>
        <v>0</v>
      </c>
      <c r="BF248" s="218">
        <f>IF(N248="snížená",J248,0)</f>
        <v>0</v>
      </c>
      <c r="BG248" s="218">
        <f>IF(N248="zákl. přenesená",J248,0)</f>
        <v>0</v>
      </c>
      <c r="BH248" s="218">
        <f>IF(N248="sníž. přenesená",J248,0)</f>
        <v>0</v>
      </c>
      <c r="BI248" s="218">
        <f>IF(N248="nulová",J248,0)</f>
        <v>0</v>
      </c>
      <c r="BJ248" s="19" t="s">
        <v>79</v>
      </c>
      <c r="BK248" s="218">
        <f>ROUND(I248*H248,2)</f>
        <v>0</v>
      </c>
      <c r="BL248" s="19" t="s">
        <v>137</v>
      </c>
      <c r="BM248" s="217" t="s">
        <v>282</v>
      </c>
    </row>
    <row r="249" spans="1:47" s="2" customFormat="1" ht="12">
      <c r="A249" s="40"/>
      <c r="B249" s="41"/>
      <c r="C249" s="42"/>
      <c r="D249" s="219" t="s">
        <v>139</v>
      </c>
      <c r="E249" s="42"/>
      <c r="F249" s="220" t="s">
        <v>283</v>
      </c>
      <c r="G249" s="42"/>
      <c r="H249" s="42"/>
      <c r="I249" s="221"/>
      <c r="J249" s="42"/>
      <c r="K249" s="42"/>
      <c r="L249" s="46"/>
      <c r="M249" s="222"/>
      <c r="N249" s="223"/>
      <c r="O249" s="86"/>
      <c r="P249" s="86"/>
      <c r="Q249" s="86"/>
      <c r="R249" s="86"/>
      <c r="S249" s="86"/>
      <c r="T249" s="87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T249" s="19" t="s">
        <v>139</v>
      </c>
      <c r="AU249" s="19" t="s">
        <v>81</v>
      </c>
    </row>
    <row r="250" spans="1:65" s="2" customFormat="1" ht="21.75" customHeight="1">
      <c r="A250" s="40"/>
      <c r="B250" s="41"/>
      <c r="C250" s="206" t="s">
        <v>284</v>
      </c>
      <c r="D250" s="206" t="s">
        <v>132</v>
      </c>
      <c r="E250" s="207" t="s">
        <v>285</v>
      </c>
      <c r="F250" s="208" t="s">
        <v>286</v>
      </c>
      <c r="G250" s="209" t="s">
        <v>281</v>
      </c>
      <c r="H250" s="210">
        <v>5.139</v>
      </c>
      <c r="I250" s="211"/>
      <c r="J250" s="212">
        <f>ROUND(I250*H250,2)</f>
        <v>0</v>
      </c>
      <c r="K250" s="208" t="s">
        <v>136</v>
      </c>
      <c r="L250" s="46"/>
      <c r="M250" s="213" t="s">
        <v>19</v>
      </c>
      <c r="N250" s="214" t="s">
        <v>42</v>
      </c>
      <c r="O250" s="86"/>
      <c r="P250" s="215">
        <f>O250*H250</f>
        <v>0</v>
      </c>
      <c r="Q250" s="215">
        <v>0</v>
      </c>
      <c r="R250" s="215">
        <f>Q250*H250</f>
        <v>0</v>
      </c>
      <c r="S250" s="215">
        <v>0</v>
      </c>
      <c r="T250" s="216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17" t="s">
        <v>137</v>
      </c>
      <c r="AT250" s="217" t="s">
        <v>132</v>
      </c>
      <c r="AU250" s="217" t="s">
        <v>81</v>
      </c>
      <c r="AY250" s="19" t="s">
        <v>129</v>
      </c>
      <c r="BE250" s="218">
        <f>IF(N250="základní",J250,0)</f>
        <v>0</v>
      </c>
      <c r="BF250" s="218">
        <f>IF(N250="snížená",J250,0)</f>
        <v>0</v>
      </c>
      <c r="BG250" s="218">
        <f>IF(N250="zákl. přenesená",J250,0)</f>
        <v>0</v>
      </c>
      <c r="BH250" s="218">
        <f>IF(N250="sníž. přenesená",J250,0)</f>
        <v>0</v>
      </c>
      <c r="BI250" s="218">
        <f>IF(N250="nulová",J250,0)</f>
        <v>0</v>
      </c>
      <c r="BJ250" s="19" t="s">
        <v>79</v>
      </c>
      <c r="BK250" s="218">
        <f>ROUND(I250*H250,2)</f>
        <v>0</v>
      </c>
      <c r="BL250" s="19" t="s">
        <v>137</v>
      </c>
      <c r="BM250" s="217" t="s">
        <v>287</v>
      </c>
    </row>
    <row r="251" spans="1:47" s="2" customFormat="1" ht="12">
      <c r="A251" s="40"/>
      <c r="B251" s="41"/>
      <c r="C251" s="42"/>
      <c r="D251" s="219" t="s">
        <v>139</v>
      </c>
      <c r="E251" s="42"/>
      <c r="F251" s="220" t="s">
        <v>288</v>
      </c>
      <c r="G251" s="42"/>
      <c r="H251" s="42"/>
      <c r="I251" s="221"/>
      <c r="J251" s="42"/>
      <c r="K251" s="42"/>
      <c r="L251" s="46"/>
      <c r="M251" s="222"/>
      <c r="N251" s="223"/>
      <c r="O251" s="86"/>
      <c r="P251" s="86"/>
      <c r="Q251" s="86"/>
      <c r="R251" s="86"/>
      <c r="S251" s="86"/>
      <c r="T251" s="87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T251" s="19" t="s">
        <v>139</v>
      </c>
      <c r="AU251" s="19" t="s">
        <v>81</v>
      </c>
    </row>
    <row r="252" spans="1:65" s="2" customFormat="1" ht="24.15" customHeight="1">
      <c r="A252" s="40"/>
      <c r="B252" s="41"/>
      <c r="C252" s="206" t="s">
        <v>7</v>
      </c>
      <c r="D252" s="206" t="s">
        <v>132</v>
      </c>
      <c r="E252" s="207" t="s">
        <v>289</v>
      </c>
      <c r="F252" s="208" t="s">
        <v>290</v>
      </c>
      <c r="G252" s="209" t="s">
        <v>281</v>
      </c>
      <c r="H252" s="210">
        <v>71.946</v>
      </c>
      <c r="I252" s="211"/>
      <c r="J252" s="212">
        <f>ROUND(I252*H252,2)</f>
        <v>0</v>
      </c>
      <c r="K252" s="208" t="s">
        <v>136</v>
      </c>
      <c r="L252" s="46"/>
      <c r="M252" s="213" t="s">
        <v>19</v>
      </c>
      <c r="N252" s="214" t="s">
        <v>42</v>
      </c>
      <c r="O252" s="86"/>
      <c r="P252" s="215">
        <f>O252*H252</f>
        <v>0</v>
      </c>
      <c r="Q252" s="215">
        <v>0</v>
      </c>
      <c r="R252" s="215">
        <f>Q252*H252</f>
        <v>0</v>
      </c>
      <c r="S252" s="215">
        <v>0</v>
      </c>
      <c r="T252" s="216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17" t="s">
        <v>137</v>
      </c>
      <c r="AT252" s="217" t="s">
        <v>132</v>
      </c>
      <c r="AU252" s="217" t="s">
        <v>81</v>
      </c>
      <c r="AY252" s="19" t="s">
        <v>129</v>
      </c>
      <c r="BE252" s="218">
        <f>IF(N252="základní",J252,0)</f>
        <v>0</v>
      </c>
      <c r="BF252" s="218">
        <f>IF(N252="snížená",J252,0)</f>
        <v>0</v>
      </c>
      <c r="BG252" s="218">
        <f>IF(N252="zákl. přenesená",J252,0)</f>
        <v>0</v>
      </c>
      <c r="BH252" s="218">
        <f>IF(N252="sníž. přenesená",J252,0)</f>
        <v>0</v>
      </c>
      <c r="BI252" s="218">
        <f>IF(N252="nulová",J252,0)</f>
        <v>0</v>
      </c>
      <c r="BJ252" s="19" t="s">
        <v>79</v>
      </c>
      <c r="BK252" s="218">
        <f>ROUND(I252*H252,2)</f>
        <v>0</v>
      </c>
      <c r="BL252" s="19" t="s">
        <v>137</v>
      </c>
      <c r="BM252" s="217" t="s">
        <v>291</v>
      </c>
    </row>
    <row r="253" spans="1:47" s="2" customFormat="1" ht="12">
      <c r="A253" s="40"/>
      <c r="B253" s="41"/>
      <c r="C253" s="42"/>
      <c r="D253" s="219" t="s">
        <v>139</v>
      </c>
      <c r="E253" s="42"/>
      <c r="F253" s="220" t="s">
        <v>292</v>
      </c>
      <c r="G253" s="42"/>
      <c r="H253" s="42"/>
      <c r="I253" s="221"/>
      <c r="J253" s="42"/>
      <c r="K253" s="42"/>
      <c r="L253" s="46"/>
      <c r="M253" s="222"/>
      <c r="N253" s="223"/>
      <c r="O253" s="86"/>
      <c r="P253" s="86"/>
      <c r="Q253" s="86"/>
      <c r="R253" s="86"/>
      <c r="S253" s="86"/>
      <c r="T253" s="87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T253" s="19" t="s">
        <v>139</v>
      </c>
      <c r="AU253" s="19" t="s">
        <v>81</v>
      </c>
    </row>
    <row r="254" spans="1:51" s="14" customFormat="1" ht="12">
      <c r="A254" s="14"/>
      <c r="B254" s="235"/>
      <c r="C254" s="236"/>
      <c r="D254" s="226" t="s">
        <v>141</v>
      </c>
      <c r="E254" s="237" t="s">
        <v>19</v>
      </c>
      <c r="F254" s="238" t="s">
        <v>661</v>
      </c>
      <c r="G254" s="236"/>
      <c r="H254" s="239">
        <v>71.946</v>
      </c>
      <c r="I254" s="240"/>
      <c r="J254" s="236"/>
      <c r="K254" s="236"/>
      <c r="L254" s="241"/>
      <c r="M254" s="242"/>
      <c r="N254" s="243"/>
      <c r="O254" s="243"/>
      <c r="P254" s="243"/>
      <c r="Q254" s="243"/>
      <c r="R254" s="243"/>
      <c r="S254" s="243"/>
      <c r="T254" s="24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45" t="s">
        <v>141</v>
      </c>
      <c r="AU254" s="245" t="s">
        <v>81</v>
      </c>
      <c r="AV254" s="14" t="s">
        <v>81</v>
      </c>
      <c r="AW254" s="14" t="s">
        <v>33</v>
      </c>
      <c r="AX254" s="14" t="s">
        <v>71</v>
      </c>
      <c r="AY254" s="245" t="s">
        <v>129</v>
      </c>
    </row>
    <row r="255" spans="1:51" s="15" customFormat="1" ht="12">
      <c r="A255" s="15"/>
      <c r="B255" s="246"/>
      <c r="C255" s="247"/>
      <c r="D255" s="226" t="s">
        <v>141</v>
      </c>
      <c r="E255" s="248" t="s">
        <v>19</v>
      </c>
      <c r="F255" s="249" t="s">
        <v>144</v>
      </c>
      <c r="G255" s="247"/>
      <c r="H255" s="250">
        <v>71.946</v>
      </c>
      <c r="I255" s="251"/>
      <c r="J255" s="247"/>
      <c r="K255" s="247"/>
      <c r="L255" s="252"/>
      <c r="M255" s="253"/>
      <c r="N255" s="254"/>
      <c r="O255" s="254"/>
      <c r="P255" s="254"/>
      <c r="Q255" s="254"/>
      <c r="R255" s="254"/>
      <c r="S255" s="254"/>
      <c r="T255" s="25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T255" s="256" t="s">
        <v>141</v>
      </c>
      <c r="AU255" s="256" t="s">
        <v>81</v>
      </c>
      <c r="AV255" s="15" t="s">
        <v>137</v>
      </c>
      <c r="AW255" s="15" t="s">
        <v>33</v>
      </c>
      <c r="AX255" s="15" t="s">
        <v>79</v>
      </c>
      <c r="AY255" s="256" t="s">
        <v>129</v>
      </c>
    </row>
    <row r="256" spans="1:65" s="2" customFormat="1" ht="24.15" customHeight="1">
      <c r="A256" s="40"/>
      <c r="B256" s="41"/>
      <c r="C256" s="206" t="s">
        <v>294</v>
      </c>
      <c r="D256" s="206" t="s">
        <v>132</v>
      </c>
      <c r="E256" s="207" t="s">
        <v>295</v>
      </c>
      <c r="F256" s="208" t="s">
        <v>296</v>
      </c>
      <c r="G256" s="209" t="s">
        <v>281</v>
      </c>
      <c r="H256" s="210">
        <v>5.139</v>
      </c>
      <c r="I256" s="211"/>
      <c r="J256" s="212">
        <f>ROUND(I256*H256,2)</f>
        <v>0</v>
      </c>
      <c r="K256" s="208" t="s">
        <v>136</v>
      </c>
      <c r="L256" s="46"/>
      <c r="M256" s="213" t="s">
        <v>19</v>
      </c>
      <c r="N256" s="214" t="s">
        <v>42</v>
      </c>
      <c r="O256" s="86"/>
      <c r="P256" s="215">
        <f>O256*H256</f>
        <v>0</v>
      </c>
      <c r="Q256" s="215">
        <v>0</v>
      </c>
      <c r="R256" s="215">
        <f>Q256*H256</f>
        <v>0</v>
      </c>
      <c r="S256" s="215">
        <v>0</v>
      </c>
      <c r="T256" s="216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17" t="s">
        <v>137</v>
      </c>
      <c r="AT256" s="217" t="s">
        <v>132</v>
      </c>
      <c r="AU256" s="217" t="s">
        <v>81</v>
      </c>
      <c r="AY256" s="19" t="s">
        <v>129</v>
      </c>
      <c r="BE256" s="218">
        <f>IF(N256="základní",J256,0)</f>
        <v>0</v>
      </c>
      <c r="BF256" s="218">
        <f>IF(N256="snížená",J256,0)</f>
        <v>0</v>
      </c>
      <c r="BG256" s="218">
        <f>IF(N256="zákl. přenesená",J256,0)</f>
        <v>0</v>
      </c>
      <c r="BH256" s="218">
        <f>IF(N256="sníž. přenesená",J256,0)</f>
        <v>0</v>
      </c>
      <c r="BI256" s="218">
        <f>IF(N256="nulová",J256,0)</f>
        <v>0</v>
      </c>
      <c r="BJ256" s="19" t="s">
        <v>79</v>
      </c>
      <c r="BK256" s="218">
        <f>ROUND(I256*H256,2)</f>
        <v>0</v>
      </c>
      <c r="BL256" s="19" t="s">
        <v>137</v>
      </c>
      <c r="BM256" s="217" t="s">
        <v>297</v>
      </c>
    </row>
    <row r="257" spans="1:47" s="2" customFormat="1" ht="12">
      <c r="A257" s="40"/>
      <c r="B257" s="41"/>
      <c r="C257" s="42"/>
      <c r="D257" s="219" t="s">
        <v>139</v>
      </c>
      <c r="E257" s="42"/>
      <c r="F257" s="220" t="s">
        <v>298</v>
      </c>
      <c r="G257" s="42"/>
      <c r="H257" s="42"/>
      <c r="I257" s="221"/>
      <c r="J257" s="42"/>
      <c r="K257" s="42"/>
      <c r="L257" s="46"/>
      <c r="M257" s="222"/>
      <c r="N257" s="223"/>
      <c r="O257" s="86"/>
      <c r="P257" s="86"/>
      <c r="Q257" s="86"/>
      <c r="R257" s="86"/>
      <c r="S257" s="86"/>
      <c r="T257" s="87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T257" s="19" t="s">
        <v>139</v>
      </c>
      <c r="AU257" s="19" t="s">
        <v>81</v>
      </c>
    </row>
    <row r="258" spans="1:63" s="12" customFormat="1" ht="22.8" customHeight="1">
      <c r="A258" s="12"/>
      <c r="B258" s="190"/>
      <c r="C258" s="191"/>
      <c r="D258" s="192" t="s">
        <v>70</v>
      </c>
      <c r="E258" s="204" t="s">
        <v>299</v>
      </c>
      <c r="F258" s="204" t="s">
        <v>300</v>
      </c>
      <c r="G258" s="191"/>
      <c r="H258" s="191"/>
      <c r="I258" s="194"/>
      <c r="J258" s="205">
        <f>BK258</f>
        <v>0</v>
      </c>
      <c r="K258" s="191"/>
      <c r="L258" s="196"/>
      <c r="M258" s="197"/>
      <c r="N258" s="198"/>
      <c r="O258" s="198"/>
      <c r="P258" s="199">
        <f>SUM(P259:P260)</f>
        <v>0</v>
      </c>
      <c r="Q258" s="198"/>
      <c r="R258" s="199">
        <f>SUM(R259:R260)</f>
        <v>0</v>
      </c>
      <c r="S258" s="198"/>
      <c r="T258" s="200">
        <f>SUM(T259:T260)</f>
        <v>0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201" t="s">
        <v>79</v>
      </c>
      <c r="AT258" s="202" t="s">
        <v>70</v>
      </c>
      <c r="AU258" s="202" t="s">
        <v>79</v>
      </c>
      <c r="AY258" s="201" t="s">
        <v>129</v>
      </c>
      <c r="BK258" s="203">
        <f>SUM(BK259:BK260)</f>
        <v>0</v>
      </c>
    </row>
    <row r="259" spans="1:65" s="2" customFormat="1" ht="33" customHeight="1">
      <c r="A259" s="40"/>
      <c r="B259" s="41"/>
      <c r="C259" s="206" t="s">
        <v>301</v>
      </c>
      <c r="D259" s="206" t="s">
        <v>132</v>
      </c>
      <c r="E259" s="207" t="s">
        <v>302</v>
      </c>
      <c r="F259" s="208" t="s">
        <v>303</v>
      </c>
      <c r="G259" s="209" t="s">
        <v>281</v>
      </c>
      <c r="H259" s="210">
        <v>3.568</v>
      </c>
      <c r="I259" s="211"/>
      <c r="J259" s="212">
        <f>ROUND(I259*H259,2)</f>
        <v>0</v>
      </c>
      <c r="K259" s="208" t="s">
        <v>136</v>
      </c>
      <c r="L259" s="46"/>
      <c r="M259" s="213" t="s">
        <v>19</v>
      </c>
      <c r="N259" s="214" t="s">
        <v>42</v>
      </c>
      <c r="O259" s="86"/>
      <c r="P259" s="215">
        <f>O259*H259</f>
        <v>0</v>
      </c>
      <c r="Q259" s="215">
        <v>0</v>
      </c>
      <c r="R259" s="215">
        <f>Q259*H259</f>
        <v>0</v>
      </c>
      <c r="S259" s="215">
        <v>0</v>
      </c>
      <c r="T259" s="216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17" t="s">
        <v>137</v>
      </c>
      <c r="AT259" s="217" t="s">
        <v>132</v>
      </c>
      <c r="AU259" s="217" t="s">
        <v>81</v>
      </c>
      <c r="AY259" s="19" t="s">
        <v>129</v>
      </c>
      <c r="BE259" s="218">
        <f>IF(N259="základní",J259,0)</f>
        <v>0</v>
      </c>
      <c r="BF259" s="218">
        <f>IF(N259="snížená",J259,0)</f>
        <v>0</v>
      </c>
      <c r="BG259" s="218">
        <f>IF(N259="zákl. přenesená",J259,0)</f>
        <v>0</v>
      </c>
      <c r="BH259" s="218">
        <f>IF(N259="sníž. přenesená",J259,0)</f>
        <v>0</v>
      </c>
      <c r="BI259" s="218">
        <f>IF(N259="nulová",J259,0)</f>
        <v>0</v>
      </c>
      <c r="BJ259" s="19" t="s">
        <v>79</v>
      </c>
      <c r="BK259" s="218">
        <f>ROUND(I259*H259,2)</f>
        <v>0</v>
      </c>
      <c r="BL259" s="19" t="s">
        <v>137</v>
      </c>
      <c r="BM259" s="217" t="s">
        <v>304</v>
      </c>
    </row>
    <row r="260" spans="1:47" s="2" customFormat="1" ht="12">
      <c r="A260" s="40"/>
      <c r="B260" s="41"/>
      <c r="C260" s="42"/>
      <c r="D260" s="219" t="s">
        <v>139</v>
      </c>
      <c r="E260" s="42"/>
      <c r="F260" s="220" t="s">
        <v>305</v>
      </c>
      <c r="G260" s="42"/>
      <c r="H260" s="42"/>
      <c r="I260" s="221"/>
      <c r="J260" s="42"/>
      <c r="K260" s="42"/>
      <c r="L260" s="46"/>
      <c r="M260" s="222"/>
      <c r="N260" s="223"/>
      <c r="O260" s="86"/>
      <c r="P260" s="86"/>
      <c r="Q260" s="86"/>
      <c r="R260" s="86"/>
      <c r="S260" s="86"/>
      <c r="T260" s="87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T260" s="19" t="s">
        <v>139</v>
      </c>
      <c r="AU260" s="19" t="s">
        <v>81</v>
      </c>
    </row>
    <row r="261" spans="1:63" s="12" customFormat="1" ht="25.9" customHeight="1">
      <c r="A261" s="12"/>
      <c r="B261" s="190"/>
      <c r="C261" s="191"/>
      <c r="D261" s="192" t="s">
        <v>70</v>
      </c>
      <c r="E261" s="193" t="s">
        <v>306</v>
      </c>
      <c r="F261" s="193" t="s">
        <v>307</v>
      </c>
      <c r="G261" s="191"/>
      <c r="H261" s="191"/>
      <c r="I261" s="194"/>
      <c r="J261" s="195">
        <f>BK261</f>
        <v>0</v>
      </c>
      <c r="K261" s="191"/>
      <c r="L261" s="196"/>
      <c r="M261" s="197"/>
      <c r="N261" s="198"/>
      <c r="O261" s="198"/>
      <c r="P261" s="199">
        <f>P262+P311+P391+P397+P499+P588</f>
        <v>0</v>
      </c>
      <c r="Q261" s="198"/>
      <c r="R261" s="199">
        <f>R262+R311+R391+R397+R499+R588</f>
        <v>1.69003506</v>
      </c>
      <c r="S261" s="198"/>
      <c r="T261" s="200">
        <f>T262+T311+T391+T397+T499+T588</f>
        <v>0.84955425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R261" s="201" t="s">
        <v>81</v>
      </c>
      <c r="AT261" s="202" t="s">
        <v>70</v>
      </c>
      <c r="AU261" s="202" t="s">
        <v>71</v>
      </c>
      <c r="AY261" s="201" t="s">
        <v>129</v>
      </c>
      <c r="BK261" s="203">
        <f>BK262+BK311+BK391+BK397+BK499+BK588</f>
        <v>0</v>
      </c>
    </row>
    <row r="262" spans="1:63" s="12" customFormat="1" ht="22.8" customHeight="1">
      <c r="A262" s="12"/>
      <c r="B262" s="190"/>
      <c r="C262" s="191"/>
      <c r="D262" s="192" t="s">
        <v>70</v>
      </c>
      <c r="E262" s="204" t="s">
        <v>308</v>
      </c>
      <c r="F262" s="204" t="s">
        <v>309</v>
      </c>
      <c r="G262" s="191"/>
      <c r="H262" s="191"/>
      <c r="I262" s="194"/>
      <c r="J262" s="205">
        <f>BK262</f>
        <v>0</v>
      </c>
      <c r="K262" s="191"/>
      <c r="L262" s="196"/>
      <c r="M262" s="197"/>
      <c r="N262" s="198"/>
      <c r="O262" s="198"/>
      <c r="P262" s="199">
        <f>SUM(P263:P310)</f>
        <v>0</v>
      </c>
      <c r="Q262" s="198"/>
      <c r="R262" s="199">
        <f>SUM(R263:R310)</f>
        <v>0.39474883000000005</v>
      </c>
      <c r="S262" s="198"/>
      <c r="T262" s="200">
        <f>SUM(T263:T310)</f>
        <v>0</v>
      </c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R262" s="201" t="s">
        <v>81</v>
      </c>
      <c r="AT262" s="202" t="s">
        <v>70</v>
      </c>
      <c r="AU262" s="202" t="s">
        <v>79</v>
      </c>
      <c r="AY262" s="201" t="s">
        <v>129</v>
      </c>
      <c r="BK262" s="203">
        <f>SUM(BK263:BK310)</f>
        <v>0</v>
      </c>
    </row>
    <row r="263" spans="1:65" s="2" customFormat="1" ht="24.15" customHeight="1">
      <c r="A263" s="40"/>
      <c r="B263" s="41"/>
      <c r="C263" s="206" t="s">
        <v>310</v>
      </c>
      <c r="D263" s="206" t="s">
        <v>132</v>
      </c>
      <c r="E263" s="207" t="s">
        <v>325</v>
      </c>
      <c r="F263" s="208" t="s">
        <v>326</v>
      </c>
      <c r="G263" s="209" t="s">
        <v>135</v>
      </c>
      <c r="H263" s="210">
        <v>22.217</v>
      </c>
      <c r="I263" s="211"/>
      <c r="J263" s="212">
        <f>ROUND(I263*H263,2)</f>
        <v>0</v>
      </c>
      <c r="K263" s="208" t="s">
        <v>136</v>
      </c>
      <c r="L263" s="46"/>
      <c r="M263" s="213" t="s">
        <v>19</v>
      </c>
      <c r="N263" s="214" t="s">
        <v>42</v>
      </c>
      <c r="O263" s="86"/>
      <c r="P263" s="215">
        <f>O263*H263</f>
        <v>0</v>
      </c>
      <c r="Q263" s="215">
        <v>0.01259</v>
      </c>
      <c r="R263" s="215">
        <f>Q263*H263</f>
        <v>0.27971203</v>
      </c>
      <c r="S263" s="215">
        <v>0</v>
      </c>
      <c r="T263" s="216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17" t="s">
        <v>256</v>
      </c>
      <c r="AT263" s="217" t="s">
        <v>132</v>
      </c>
      <c r="AU263" s="217" t="s">
        <v>81</v>
      </c>
      <c r="AY263" s="19" t="s">
        <v>129</v>
      </c>
      <c r="BE263" s="218">
        <f>IF(N263="základní",J263,0)</f>
        <v>0</v>
      </c>
      <c r="BF263" s="218">
        <f>IF(N263="snížená",J263,0)</f>
        <v>0</v>
      </c>
      <c r="BG263" s="218">
        <f>IF(N263="zákl. přenesená",J263,0)</f>
        <v>0</v>
      </c>
      <c r="BH263" s="218">
        <f>IF(N263="sníž. přenesená",J263,0)</f>
        <v>0</v>
      </c>
      <c r="BI263" s="218">
        <f>IF(N263="nulová",J263,0)</f>
        <v>0</v>
      </c>
      <c r="BJ263" s="19" t="s">
        <v>79</v>
      </c>
      <c r="BK263" s="218">
        <f>ROUND(I263*H263,2)</f>
        <v>0</v>
      </c>
      <c r="BL263" s="19" t="s">
        <v>256</v>
      </c>
      <c r="BM263" s="217" t="s">
        <v>327</v>
      </c>
    </row>
    <row r="264" spans="1:47" s="2" customFormat="1" ht="12">
      <c r="A264" s="40"/>
      <c r="B264" s="41"/>
      <c r="C264" s="42"/>
      <c r="D264" s="219" t="s">
        <v>139</v>
      </c>
      <c r="E264" s="42"/>
      <c r="F264" s="220" t="s">
        <v>328</v>
      </c>
      <c r="G264" s="42"/>
      <c r="H264" s="42"/>
      <c r="I264" s="221"/>
      <c r="J264" s="42"/>
      <c r="K264" s="42"/>
      <c r="L264" s="46"/>
      <c r="M264" s="222"/>
      <c r="N264" s="223"/>
      <c r="O264" s="86"/>
      <c r="P264" s="86"/>
      <c r="Q264" s="86"/>
      <c r="R264" s="86"/>
      <c r="S264" s="86"/>
      <c r="T264" s="87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T264" s="19" t="s">
        <v>139</v>
      </c>
      <c r="AU264" s="19" t="s">
        <v>81</v>
      </c>
    </row>
    <row r="265" spans="1:51" s="13" customFormat="1" ht="12">
      <c r="A265" s="13"/>
      <c r="B265" s="224"/>
      <c r="C265" s="225"/>
      <c r="D265" s="226" t="s">
        <v>141</v>
      </c>
      <c r="E265" s="227" t="s">
        <v>19</v>
      </c>
      <c r="F265" s="228" t="s">
        <v>662</v>
      </c>
      <c r="G265" s="225"/>
      <c r="H265" s="227" t="s">
        <v>19</v>
      </c>
      <c r="I265" s="229"/>
      <c r="J265" s="225"/>
      <c r="K265" s="225"/>
      <c r="L265" s="230"/>
      <c r="M265" s="231"/>
      <c r="N265" s="232"/>
      <c r="O265" s="232"/>
      <c r="P265" s="232"/>
      <c r="Q265" s="232"/>
      <c r="R265" s="232"/>
      <c r="S265" s="232"/>
      <c r="T265" s="23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4" t="s">
        <v>141</v>
      </c>
      <c r="AU265" s="234" t="s">
        <v>81</v>
      </c>
      <c r="AV265" s="13" t="s">
        <v>79</v>
      </c>
      <c r="AW265" s="13" t="s">
        <v>33</v>
      </c>
      <c r="AX265" s="13" t="s">
        <v>71</v>
      </c>
      <c r="AY265" s="234" t="s">
        <v>129</v>
      </c>
    </row>
    <row r="266" spans="1:51" s="14" customFormat="1" ht="12">
      <c r="A266" s="14"/>
      <c r="B266" s="235"/>
      <c r="C266" s="236"/>
      <c r="D266" s="226" t="s">
        <v>141</v>
      </c>
      <c r="E266" s="237" t="s">
        <v>19</v>
      </c>
      <c r="F266" s="238" t="s">
        <v>663</v>
      </c>
      <c r="G266" s="236"/>
      <c r="H266" s="239">
        <v>18.598</v>
      </c>
      <c r="I266" s="240"/>
      <c r="J266" s="236"/>
      <c r="K266" s="236"/>
      <c r="L266" s="241"/>
      <c r="M266" s="242"/>
      <c r="N266" s="243"/>
      <c r="O266" s="243"/>
      <c r="P266" s="243"/>
      <c r="Q266" s="243"/>
      <c r="R266" s="243"/>
      <c r="S266" s="243"/>
      <c r="T266" s="24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45" t="s">
        <v>141</v>
      </c>
      <c r="AU266" s="245" t="s">
        <v>81</v>
      </c>
      <c r="AV266" s="14" t="s">
        <v>81</v>
      </c>
      <c r="AW266" s="14" t="s">
        <v>33</v>
      </c>
      <c r="AX266" s="14" t="s">
        <v>71</v>
      </c>
      <c r="AY266" s="245" t="s">
        <v>129</v>
      </c>
    </row>
    <row r="267" spans="1:51" s="14" customFormat="1" ht="12">
      <c r="A267" s="14"/>
      <c r="B267" s="235"/>
      <c r="C267" s="236"/>
      <c r="D267" s="226" t="s">
        <v>141</v>
      </c>
      <c r="E267" s="237" t="s">
        <v>19</v>
      </c>
      <c r="F267" s="238" t="s">
        <v>664</v>
      </c>
      <c r="G267" s="236"/>
      <c r="H267" s="239">
        <v>2.353</v>
      </c>
      <c r="I267" s="240"/>
      <c r="J267" s="236"/>
      <c r="K267" s="236"/>
      <c r="L267" s="241"/>
      <c r="M267" s="242"/>
      <c r="N267" s="243"/>
      <c r="O267" s="243"/>
      <c r="P267" s="243"/>
      <c r="Q267" s="243"/>
      <c r="R267" s="243"/>
      <c r="S267" s="243"/>
      <c r="T267" s="24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45" t="s">
        <v>141</v>
      </c>
      <c r="AU267" s="245" t="s">
        <v>81</v>
      </c>
      <c r="AV267" s="14" t="s">
        <v>81</v>
      </c>
      <c r="AW267" s="14" t="s">
        <v>33</v>
      </c>
      <c r="AX267" s="14" t="s">
        <v>71</v>
      </c>
      <c r="AY267" s="245" t="s">
        <v>129</v>
      </c>
    </row>
    <row r="268" spans="1:51" s="14" customFormat="1" ht="12">
      <c r="A268" s="14"/>
      <c r="B268" s="235"/>
      <c r="C268" s="236"/>
      <c r="D268" s="226" t="s">
        <v>141</v>
      </c>
      <c r="E268" s="237" t="s">
        <v>19</v>
      </c>
      <c r="F268" s="238" t="s">
        <v>486</v>
      </c>
      <c r="G268" s="236"/>
      <c r="H268" s="239">
        <v>0.9</v>
      </c>
      <c r="I268" s="240"/>
      <c r="J268" s="236"/>
      <c r="K268" s="236"/>
      <c r="L268" s="241"/>
      <c r="M268" s="242"/>
      <c r="N268" s="243"/>
      <c r="O268" s="243"/>
      <c r="P268" s="243"/>
      <c r="Q268" s="243"/>
      <c r="R268" s="243"/>
      <c r="S268" s="243"/>
      <c r="T268" s="24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45" t="s">
        <v>141</v>
      </c>
      <c r="AU268" s="245" t="s">
        <v>81</v>
      </c>
      <c r="AV268" s="14" t="s">
        <v>81</v>
      </c>
      <c r="AW268" s="14" t="s">
        <v>33</v>
      </c>
      <c r="AX268" s="14" t="s">
        <v>71</v>
      </c>
      <c r="AY268" s="245" t="s">
        <v>129</v>
      </c>
    </row>
    <row r="269" spans="1:51" s="14" customFormat="1" ht="12">
      <c r="A269" s="14"/>
      <c r="B269" s="235"/>
      <c r="C269" s="236"/>
      <c r="D269" s="226" t="s">
        <v>141</v>
      </c>
      <c r="E269" s="237" t="s">
        <v>19</v>
      </c>
      <c r="F269" s="238" t="s">
        <v>244</v>
      </c>
      <c r="G269" s="236"/>
      <c r="H269" s="239">
        <v>0.21</v>
      </c>
      <c r="I269" s="240"/>
      <c r="J269" s="236"/>
      <c r="K269" s="236"/>
      <c r="L269" s="241"/>
      <c r="M269" s="242"/>
      <c r="N269" s="243"/>
      <c r="O269" s="243"/>
      <c r="P269" s="243"/>
      <c r="Q269" s="243"/>
      <c r="R269" s="243"/>
      <c r="S269" s="243"/>
      <c r="T269" s="24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45" t="s">
        <v>141</v>
      </c>
      <c r="AU269" s="245" t="s">
        <v>81</v>
      </c>
      <c r="AV269" s="14" t="s">
        <v>81</v>
      </c>
      <c r="AW269" s="14" t="s">
        <v>33</v>
      </c>
      <c r="AX269" s="14" t="s">
        <v>71</v>
      </c>
      <c r="AY269" s="245" t="s">
        <v>129</v>
      </c>
    </row>
    <row r="270" spans="1:51" s="14" customFormat="1" ht="12">
      <c r="A270" s="14"/>
      <c r="B270" s="235"/>
      <c r="C270" s="236"/>
      <c r="D270" s="226" t="s">
        <v>141</v>
      </c>
      <c r="E270" s="237" t="s">
        <v>19</v>
      </c>
      <c r="F270" s="238" t="s">
        <v>665</v>
      </c>
      <c r="G270" s="236"/>
      <c r="H270" s="239">
        <v>0.156</v>
      </c>
      <c r="I270" s="240"/>
      <c r="J270" s="236"/>
      <c r="K270" s="236"/>
      <c r="L270" s="241"/>
      <c r="M270" s="242"/>
      <c r="N270" s="243"/>
      <c r="O270" s="243"/>
      <c r="P270" s="243"/>
      <c r="Q270" s="243"/>
      <c r="R270" s="243"/>
      <c r="S270" s="243"/>
      <c r="T270" s="24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45" t="s">
        <v>141</v>
      </c>
      <c r="AU270" s="245" t="s">
        <v>81</v>
      </c>
      <c r="AV270" s="14" t="s">
        <v>81</v>
      </c>
      <c r="AW270" s="14" t="s">
        <v>33</v>
      </c>
      <c r="AX270" s="14" t="s">
        <v>71</v>
      </c>
      <c r="AY270" s="245" t="s">
        <v>129</v>
      </c>
    </row>
    <row r="271" spans="1:51" s="15" customFormat="1" ht="12">
      <c r="A271" s="15"/>
      <c r="B271" s="246"/>
      <c r="C271" s="247"/>
      <c r="D271" s="226" t="s">
        <v>141</v>
      </c>
      <c r="E271" s="248" t="s">
        <v>19</v>
      </c>
      <c r="F271" s="249" t="s">
        <v>144</v>
      </c>
      <c r="G271" s="247"/>
      <c r="H271" s="250">
        <v>22.217</v>
      </c>
      <c r="I271" s="251"/>
      <c r="J271" s="247"/>
      <c r="K271" s="247"/>
      <c r="L271" s="252"/>
      <c r="M271" s="253"/>
      <c r="N271" s="254"/>
      <c r="O271" s="254"/>
      <c r="P271" s="254"/>
      <c r="Q271" s="254"/>
      <c r="R271" s="254"/>
      <c r="S271" s="254"/>
      <c r="T271" s="25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T271" s="256" t="s">
        <v>141</v>
      </c>
      <c r="AU271" s="256" t="s">
        <v>81</v>
      </c>
      <c r="AV271" s="15" t="s">
        <v>137</v>
      </c>
      <c r="AW271" s="15" t="s">
        <v>33</v>
      </c>
      <c r="AX271" s="15" t="s">
        <v>79</v>
      </c>
      <c r="AY271" s="256" t="s">
        <v>129</v>
      </c>
    </row>
    <row r="272" spans="1:65" s="2" customFormat="1" ht="24.15" customHeight="1">
      <c r="A272" s="40"/>
      <c r="B272" s="41"/>
      <c r="C272" s="206" t="s">
        <v>318</v>
      </c>
      <c r="D272" s="206" t="s">
        <v>132</v>
      </c>
      <c r="E272" s="207" t="s">
        <v>335</v>
      </c>
      <c r="F272" s="208" t="s">
        <v>336</v>
      </c>
      <c r="G272" s="209" t="s">
        <v>135</v>
      </c>
      <c r="H272" s="210">
        <v>5.1</v>
      </c>
      <c r="I272" s="211"/>
      <c r="J272" s="212">
        <f>ROUND(I272*H272,2)</f>
        <v>0</v>
      </c>
      <c r="K272" s="208" t="s">
        <v>136</v>
      </c>
      <c r="L272" s="46"/>
      <c r="M272" s="213" t="s">
        <v>19</v>
      </c>
      <c r="N272" s="214" t="s">
        <v>42</v>
      </c>
      <c r="O272" s="86"/>
      <c r="P272" s="215">
        <f>O272*H272</f>
        <v>0</v>
      </c>
      <c r="Q272" s="215">
        <v>0.0118</v>
      </c>
      <c r="R272" s="215">
        <f>Q272*H272</f>
        <v>0.06018</v>
      </c>
      <c r="S272" s="215">
        <v>0</v>
      </c>
      <c r="T272" s="216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17" t="s">
        <v>256</v>
      </c>
      <c r="AT272" s="217" t="s">
        <v>132</v>
      </c>
      <c r="AU272" s="217" t="s">
        <v>81</v>
      </c>
      <c r="AY272" s="19" t="s">
        <v>129</v>
      </c>
      <c r="BE272" s="218">
        <f>IF(N272="základní",J272,0)</f>
        <v>0</v>
      </c>
      <c r="BF272" s="218">
        <f>IF(N272="snížená",J272,0)</f>
        <v>0</v>
      </c>
      <c r="BG272" s="218">
        <f>IF(N272="zákl. přenesená",J272,0)</f>
        <v>0</v>
      </c>
      <c r="BH272" s="218">
        <f>IF(N272="sníž. přenesená",J272,0)</f>
        <v>0</v>
      </c>
      <c r="BI272" s="218">
        <f>IF(N272="nulová",J272,0)</f>
        <v>0</v>
      </c>
      <c r="BJ272" s="19" t="s">
        <v>79</v>
      </c>
      <c r="BK272" s="218">
        <f>ROUND(I272*H272,2)</f>
        <v>0</v>
      </c>
      <c r="BL272" s="19" t="s">
        <v>256</v>
      </c>
      <c r="BM272" s="217" t="s">
        <v>337</v>
      </c>
    </row>
    <row r="273" spans="1:47" s="2" customFormat="1" ht="12">
      <c r="A273" s="40"/>
      <c r="B273" s="41"/>
      <c r="C273" s="42"/>
      <c r="D273" s="219" t="s">
        <v>139</v>
      </c>
      <c r="E273" s="42"/>
      <c r="F273" s="220" t="s">
        <v>338</v>
      </c>
      <c r="G273" s="42"/>
      <c r="H273" s="42"/>
      <c r="I273" s="221"/>
      <c r="J273" s="42"/>
      <c r="K273" s="42"/>
      <c r="L273" s="46"/>
      <c r="M273" s="222"/>
      <c r="N273" s="223"/>
      <c r="O273" s="86"/>
      <c r="P273" s="86"/>
      <c r="Q273" s="86"/>
      <c r="R273" s="86"/>
      <c r="S273" s="86"/>
      <c r="T273" s="87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T273" s="19" t="s">
        <v>139</v>
      </c>
      <c r="AU273" s="19" t="s">
        <v>81</v>
      </c>
    </row>
    <row r="274" spans="1:51" s="13" customFormat="1" ht="12">
      <c r="A274" s="13"/>
      <c r="B274" s="224"/>
      <c r="C274" s="225"/>
      <c r="D274" s="226" t="s">
        <v>141</v>
      </c>
      <c r="E274" s="227" t="s">
        <v>19</v>
      </c>
      <c r="F274" s="228" t="s">
        <v>662</v>
      </c>
      <c r="G274" s="225"/>
      <c r="H274" s="227" t="s">
        <v>19</v>
      </c>
      <c r="I274" s="229"/>
      <c r="J274" s="225"/>
      <c r="K274" s="225"/>
      <c r="L274" s="230"/>
      <c r="M274" s="231"/>
      <c r="N274" s="232"/>
      <c r="O274" s="232"/>
      <c r="P274" s="232"/>
      <c r="Q274" s="232"/>
      <c r="R274" s="232"/>
      <c r="S274" s="232"/>
      <c r="T274" s="23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4" t="s">
        <v>141</v>
      </c>
      <c r="AU274" s="234" t="s">
        <v>81</v>
      </c>
      <c r="AV274" s="13" t="s">
        <v>79</v>
      </c>
      <c r="AW274" s="13" t="s">
        <v>33</v>
      </c>
      <c r="AX274" s="13" t="s">
        <v>71</v>
      </c>
      <c r="AY274" s="234" t="s">
        <v>129</v>
      </c>
    </row>
    <row r="275" spans="1:51" s="14" customFormat="1" ht="12">
      <c r="A275" s="14"/>
      <c r="B275" s="235"/>
      <c r="C275" s="236"/>
      <c r="D275" s="226" t="s">
        <v>141</v>
      </c>
      <c r="E275" s="237" t="s">
        <v>19</v>
      </c>
      <c r="F275" s="238" t="s">
        <v>666</v>
      </c>
      <c r="G275" s="236"/>
      <c r="H275" s="239">
        <v>5.1</v>
      </c>
      <c r="I275" s="240"/>
      <c r="J275" s="236"/>
      <c r="K275" s="236"/>
      <c r="L275" s="241"/>
      <c r="M275" s="242"/>
      <c r="N275" s="243"/>
      <c r="O275" s="243"/>
      <c r="P275" s="243"/>
      <c r="Q275" s="243"/>
      <c r="R275" s="243"/>
      <c r="S275" s="243"/>
      <c r="T275" s="24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45" t="s">
        <v>141</v>
      </c>
      <c r="AU275" s="245" t="s">
        <v>81</v>
      </c>
      <c r="AV275" s="14" t="s">
        <v>81</v>
      </c>
      <c r="AW275" s="14" t="s">
        <v>33</v>
      </c>
      <c r="AX275" s="14" t="s">
        <v>71</v>
      </c>
      <c r="AY275" s="245" t="s">
        <v>129</v>
      </c>
    </row>
    <row r="276" spans="1:51" s="15" customFormat="1" ht="12">
      <c r="A276" s="15"/>
      <c r="B276" s="246"/>
      <c r="C276" s="247"/>
      <c r="D276" s="226" t="s">
        <v>141</v>
      </c>
      <c r="E276" s="248" t="s">
        <v>19</v>
      </c>
      <c r="F276" s="249" t="s">
        <v>144</v>
      </c>
      <c r="G276" s="247"/>
      <c r="H276" s="250">
        <v>5.1</v>
      </c>
      <c r="I276" s="251"/>
      <c r="J276" s="247"/>
      <c r="K276" s="247"/>
      <c r="L276" s="252"/>
      <c r="M276" s="253"/>
      <c r="N276" s="254"/>
      <c r="O276" s="254"/>
      <c r="P276" s="254"/>
      <c r="Q276" s="254"/>
      <c r="R276" s="254"/>
      <c r="S276" s="254"/>
      <c r="T276" s="25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T276" s="256" t="s">
        <v>141</v>
      </c>
      <c r="AU276" s="256" t="s">
        <v>81</v>
      </c>
      <c r="AV276" s="15" t="s">
        <v>137</v>
      </c>
      <c r="AW276" s="15" t="s">
        <v>33</v>
      </c>
      <c r="AX276" s="15" t="s">
        <v>79</v>
      </c>
      <c r="AY276" s="256" t="s">
        <v>129</v>
      </c>
    </row>
    <row r="277" spans="1:65" s="2" customFormat="1" ht="24.15" customHeight="1">
      <c r="A277" s="40"/>
      <c r="B277" s="41"/>
      <c r="C277" s="206" t="s">
        <v>324</v>
      </c>
      <c r="D277" s="206" t="s">
        <v>132</v>
      </c>
      <c r="E277" s="207" t="s">
        <v>342</v>
      </c>
      <c r="F277" s="208" t="s">
        <v>343</v>
      </c>
      <c r="G277" s="209" t="s">
        <v>135</v>
      </c>
      <c r="H277" s="210">
        <v>28.167</v>
      </c>
      <c r="I277" s="211"/>
      <c r="J277" s="212">
        <f>ROUND(I277*H277,2)</f>
        <v>0</v>
      </c>
      <c r="K277" s="208" t="s">
        <v>136</v>
      </c>
      <c r="L277" s="46"/>
      <c r="M277" s="213" t="s">
        <v>19</v>
      </c>
      <c r="N277" s="214" t="s">
        <v>42</v>
      </c>
      <c r="O277" s="86"/>
      <c r="P277" s="215">
        <f>O277*H277</f>
        <v>0</v>
      </c>
      <c r="Q277" s="215">
        <v>0.0001</v>
      </c>
      <c r="R277" s="215">
        <f>Q277*H277</f>
        <v>0.0028167</v>
      </c>
      <c r="S277" s="215">
        <v>0</v>
      </c>
      <c r="T277" s="216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17" t="s">
        <v>256</v>
      </c>
      <c r="AT277" s="217" t="s">
        <v>132</v>
      </c>
      <c r="AU277" s="217" t="s">
        <v>81</v>
      </c>
      <c r="AY277" s="19" t="s">
        <v>129</v>
      </c>
      <c r="BE277" s="218">
        <f>IF(N277="základní",J277,0)</f>
        <v>0</v>
      </c>
      <c r="BF277" s="218">
        <f>IF(N277="snížená",J277,0)</f>
        <v>0</v>
      </c>
      <c r="BG277" s="218">
        <f>IF(N277="zákl. přenesená",J277,0)</f>
        <v>0</v>
      </c>
      <c r="BH277" s="218">
        <f>IF(N277="sníž. přenesená",J277,0)</f>
        <v>0</v>
      </c>
      <c r="BI277" s="218">
        <f>IF(N277="nulová",J277,0)</f>
        <v>0</v>
      </c>
      <c r="BJ277" s="19" t="s">
        <v>79</v>
      </c>
      <c r="BK277" s="218">
        <f>ROUND(I277*H277,2)</f>
        <v>0</v>
      </c>
      <c r="BL277" s="19" t="s">
        <v>256</v>
      </c>
      <c r="BM277" s="217" t="s">
        <v>344</v>
      </c>
    </row>
    <row r="278" spans="1:47" s="2" customFormat="1" ht="12">
      <c r="A278" s="40"/>
      <c r="B278" s="41"/>
      <c r="C278" s="42"/>
      <c r="D278" s="219" t="s">
        <v>139</v>
      </c>
      <c r="E278" s="42"/>
      <c r="F278" s="220" t="s">
        <v>345</v>
      </c>
      <c r="G278" s="42"/>
      <c r="H278" s="42"/>
      <c r="I278" s="221"/>
      <c r="J278" s="42"/>
      <c r="K278" s="42"/>
      <c r="L278" s="46"/>
      <c r="M278" s="222"/>
      <c r="N278" s="223"/>
      <c r="O278" s="86"/>
      <c r="P278" s="86"/>
      <c r="Q278" s="86"/>
      <c r="R278" s="86"/>
      <c r="S278" s="86"/>
      <c r="T278" s="87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T278" s="19" t="s">
        <v>139</v>
      </c>
      <c r="AU278" s="19" t="s">
        <v>81</v>
      </c>
    </row>
    <row r="279" spans="1:51" s="13" customFormat="1" ht="12">
      <c r="A279" s="13"/>
      <c r="B279" s="224"/>
      <c r="C279" s="225"/>
      <c r="D279" s="226" t="s">
        <v>141</v>
      </c>
      <c r="E279" s="227" t="s">
        <v>19</v>
      </c>
      <c r="F279" s="228" t="s">
        <v>662</v>
      </c>
      <c r="G279" s="225"/>
      <c r="H279" s="227" t="s">
        <v>19</v>
      </c>
      <c r="I279" s="229"/>
      <c r="J279" s="225"/>
      <c r="K279" s="225"/>
      <c r="L279" s="230"/>
      <c r="M279" s="231"/>
      <c r="N279" s="232"/>
      <c r="O279" s="232"/>
      <c r="P279" s="232"/>
      <c r="Q279" s="232"/>
      <c r="R279" s="232"/>
      <c r="S279" s="232"/>
      <c r="T279" s="23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4" t="s">
        <v>141</v>
      </c>
      <c r="AU279" s="234" t="s">
        <v>81</v>
      </c>
      <c r="AV279" s="13" t="s">
        <v>79</v>
      </c>
      <c r="AW279" s="13" t="s">
        <v>33</v>
      </c>
      <c r="AX279" s="13" t="s">
        <v>71</v>
      </c>
      <c r="AY279" s="234" t="s">
        <v>129</v>
      </c>
    </row>
    <row r="280" spans="1:51" s="14" customFormat="1" ht="12">
      <c r="A280" s="14"/>
      <c r="B280" s="235"/>
      <c r="C280" s="236"/>
      <c r="D280" s="226" t="s">
        <v>141</v>
      </c>
      <c r="E280" s="237" t="s">
        <v>19</v>
      </c>
      <c r="F280" s="238" t="s">
        <v>663</v>
      </c>
      <c r="G280" s="236"/>
      <c r="H280" s="239">
        <v>18.598</v>
      </c>
      <c r="I280" s="240"/>
      <c r="J280" s="236"/>
      <c r="K280" s="236"/>
      <c r="L280" s="241"/>
      <c r="M280" s="242"/>
      <c r="N280" s="243"/>
      <c r="O280" s="243"/>
      <c r="P280" s="243"/>
      <c r="Q280" s="243"/>
      <c r="R280" s="243"/>
      <c r="S280" s="243"/>
      <c r="T280" s="24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45" t="s">
        <v>141</v>
      </c>
      <c r="AU280" s="245" t="s">
        <v>81</v>
      </c>
      <c r="AV280" s="14" t="s">
        <v>81</v>
      </c>
      <c r="AW280" s="14" t="s">
        <v>33</v>
      </c>
      <c r="AX280" s="14" t="s">
        <v>71</v>
      </c>
      <c r="AY280" s="245" t="s">
        <v>129</v>
      </c>
    </row>
    <row r="281" spans="1:51" s="14" customFormat="1" ht="12">
      <c r="A281" s="14"/>
      <c r="B281" s="235"/>
      <c r="C281" s="236"/>
      <c r="D281" s="226" t="s">
        <v>141</v>
      </c>
      <c r="E281" s="237" t="s">
        <v>19</v>
      </c>
      <c r="F281" s="238" t="s">
        <v>664</v>
      </c>
      <c r="G281" s="236"/>
      <c r="H281" s="239">
        <v>2.353</v>
      </c>
      <c r="I281" s="240"/>
      <c r="J281" s="236"/>
      <c r="K281" s="236"/>
      <c r="L281" s="241"/>
      <c r="M281" s="242"/>
      <c r="N281" s="243"/>
      <c r="O281" s="243"/>
      <c r="P281" s="243"/>
      <c r="Q281" s="243"/>
      <c r="R281" s="243"/>
      <c r="S281" s="243"/>
      <c r="T281" s="24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45" t="s">
        <v>141</v>
      </c>
      <c r="AU281" s="245" t="s">
        <v>81</v>
      </c>
      <c r="AV281" s="14" t="s">
        <v>81</v>
      </c>
      <c r="AW281" s="14" t="s">
        <v>33</v>
      </c>
      <c r="AX281" s="14" t="s">
        <v>71</v>
      </c>
      <c r="AY281" s="245" t="s">
        <v>129</v>
      </c>
    </row>
    <row r="282" spans="1:51" s="14" customFormat="1" ht="12">
      <c r="A282" s="14"/>
      <c r="B282" s="235"/>
      <c r="C282" s="236"/>
      <c r="D282" s="226" t="s">
        <v>141</v>
      </c>
      <c r="E282" s="237" t="s">
        <v>19</v>
      </c>
      <c r="F282" s="238" t="s">
        <v>486</v>
      </c>
      <c r="G282" s="236"/>
      <c r="H282" s="239">
        <v>0.9</v>
      </c>
      <c r="I282" s="240"/>
      <c r="J282" s="236"/>
      <c r="K282" s="236"/>
      <c r="L282" s="241"/>
      <c r="M282" s="242"/>
      <c r="N282" s="243"/>
      <c r="O282" s="243"/>
      <c r="P282" s="243"/>
      <c r="Q282" s="243"/>
      <c r="R282" s="243"/>
      <c r="S282" s="243"/>
      <c r="T282" s="24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45" t="s">
        <v>141</v>
      </c>
      <c r="AU282" s="245" t="s">
        <v>81</v>
      </c>
      <c r="AV282" s="14" t="s">
        <v>81</v>
      </c>
      <c r="AW282" s="14" t="s">
        <v>33</v>
      </c>
      <c r="AX282" s="14" t="s">
        <v>71</v>
      </c>
      <c r="AY282" s="245" t="s">
        <v>129</v>
      </c>
    </row>
    <row r="283" spans="1:51" s="14" customFormat="1" ht="12">
      <c r="A283" s="14"/>
      <c r="B283" s="235"/>
      <c r="C283" s="236"/>
      <c r="D283" s="226" t="s">
        <v>141</v>
      </c>
      <c r="E283" s="237" t="s">
        <v>19</v>
      </c>
      <c r="F283" s="238" t="s">
        <v>244</v>
      </c>
      <c r="G283" s="236"/>
      <c r="H283" s="239">
        <v>0.21</v>
      </c>
      <c r="I283" s="240"/>
      <c r="J283" s="236"/>
      <c r="K283" s="236"/>
      <c r="L283" s="241"/>
      <c r="M283" s="242"/>
      <c r="N283" s="243"/>
      <c r="O283" s="243"/>
      <c r="P283" s="243"/>
      <c r="Q283" s="243"/>
      <c r="R283" s="243"/>
      <c r="S283" s="243"/>
      <c r="T283" s="24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45" t="s">
        <v>141</v>
      </c>
      <c r="AU283" s="245" t="s">
        <v>81</v>
      </c>
      <c r="AV283" s="14" t="s">
        <v>81</v>
      </c>
      <c r="AW283" s="14" t="s">
        <v>33</v>
      </c>
      <c r="AX283" s="14" t="s">
        <v>71</v>
      </c>
      <c r="AY283" s="245" t="s">
        <v>129</v>
      </c>
    </row>
    <row r="284" spans="1:51" s="14" customFormat="1" ht="12">
      <c r="A284" s="14"/>
      <c r="B284" s="235"/>
      <c r="C284" s="236"/>
      <c r="D284" s="226" t="s">
        <v>141</v>
      </c>
      <c r="E284" s="237" t="s">
        <v>19</v>
      </c>
      <c r="F284" s="238" t="s">
        <v>665</v>
      </c>
      <c r="G284" s="236"/>
      <c r="H284" s="239">
        <v>0.156</v>
      </c>
      <c r="I284" s="240"/>
      <c r="J284" s="236"/>
      <c r="K284" s="236"/>
      <c r="L284" s="241"/>
      <c r="M284" s="242"/>
      <c r="N284" s="243"/>
      <c r="O284" s="243"/>
      <c r="P284" s="243"/>
      <c r="Q284" s="243"/>
      <c r="R284" s="243"/>
      <c r="S284" s="243"/>
      <c r="T284" s="24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45" t="s">
        <v>141</v>
      </c>
      <c r="AU284" s="245" t="s">
        <v>81</v>
      </c>
      <c r="AV284" s="14" t="s">
        <v>81</v>
      </c>
      <c r="AW284" s="14" t="s">
        <v>33</v>
      </c>
      <c r="AX284" s="14" t="s">
        <v>71</v>
      </c>
      <c r="AY284" s="245" t="s">
        <v>129</v>
      </c>
    </row>
    <row r="285" spans="1:51" s="14" customFormat="1" ht="12">
      <c r="A285" s="14"/>
      <c r="B285" s="235"/>
      <c r="C285" s="236"/>
      <c r="D285" s="226" t="s">
        <v>141</v>
      </c>
      <c r="E285" s="237" t="s">
        <v>19</v>
      </c>
      <c r="F285" s="238" t="s">
        <v>666</v>
      </c>
      <c r="G285" s="236"/>
      <c r="H285" s="239">
        <v>5.1</v>
      </c>
      <c r="I285" s="240"/>
      <c r="J285" s="236"/>
      <c r="K285" s="236"/>
      <c r="L285" s="241"/>
      <c r="M285" s="242"/>
      <c r="N285" s="243"/>
      <c r="O285" s="243"/>
      <c r="P285" s="243"/>
      <c r="Q285" s="243"/>
      <c r="R285" s="243"/>
      <c r="S285" s="243"/>
      <c r="T285" s="24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45" t="s">
        <v>141</v>
      </c>
      <c r="AU285" s="245" t="s">
        <v>81</v>
      </c>
      <c r="AV285" s="14" t="s">
        <v>81</v>
      </c>
      <c r="AW285" s="14" t="s">
        <v>33</v>
      </c>
      <c r="AX285" s="14" t="s">
        <v>71</v>
      </c>
      <c r="AY285" s="245" t="s">
        <v>129</v>
      </c>
    </row>
    <row r="286" spans="1:51" s="14" customFormat="1" ht="12">
      <c r="A286" s="14"/>
      <c r="B286" s="235"/>
      <c r="C286" s="236"/>
      <c r="D286" s="226" t="s">
        <v>141</v>
      </c>
      <c r="E286" s="237" t="s">
        <v>19</v>
      </c>
      <c r="F286" s="238" t="s">
        <v>667</v>
      </c>
      <c r="G286" s="236"/>
      <c r="H286" s="239">
        <v>0.85</v>
      </c>
      <c r="I286" s="240"/>
      <c r="J286" s="236"/>
      <c r="K286" s="236"/>
      <c r="L286" s="241"/>
      <c r="M286" s="242"/>
      <c r="N286" s="243"/>
      <c r="O286" s="243"/>
      <c r="P286" s="243"/>
      <c r="Q286" s="243"/>
      <c r="R286" s="243"/>
      <c r="S286" s="243"/>
      <c r="T286" s="24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45" t="s">
        <v>141</v>
      </c>
      <c r="AU286" s="245" t="s">
        <v>81</v>
      </c>
      <c r="AV286" s="14" t="s">
        <v>81</v>
      </c>
      <c r="AW286" s="14" t="s">
        <v>33</v>
      </c>
      <c r="AX286" s="14" t="s">
        <v>71</v>
      </c>
      <c r="AY286" s="245" t="s">
        <v>129</v>
      </c>
    </row>
    <row r="287" spans="1:51" s="15" customFormat="1" ht="12">
      <c r="A287" s="15"/>
      <c r="B287" s="246"/>
      <c r="C287" s="247"/>
      <c r="D287" s="226" t="s">
        <v>141</v>
      </c>
      <c r="E287" s="248" t="s">
        <v>19</v>
      </c>
      <c r="F287" s="249" t="s">
        <v>144</v>
      </c>
      <c r="G287" s="247"/>
      <c r="H287" s="250">
        <v>28.167</v>
      </c>
      <c r="I287" s="251"/>
      <c r="J287" s="247"/>
      <c r="K287" s="247"/>
      <c r="L287" s="252"/>
      <c r="M287" s="253"/>
      <c r="N287" s="254"/>
      <c r="O287" s="254"/>
      <c r="P287" s="254"/>
      <c r="Q287" s="254"/>
      <c r="R287" s="254"/>
      <c r="S287" s="254"/>
      <c r="T287" s="25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T287" s="256" t="s">
        <v>141</v>
      </c>
      <c r="AU287" s="256" t="s">
        <v>81</v>
      </c>
      <c r="AV287" s="15" t="s">
        <v>137</v>
      </c>
      <c r="AW287" s="15" t="s">
        <v>33</v>
      </c>
      <c r="AX287" s="15" t="s">
        <v>79</v>
      </c>
      <c r="AY287" s="256" t="s">
        <v>129</v>
      </c>
    </row>
    <row r="288" spans="1:65" s="2" customFormat="1" ht="24.15" customHeight="1">
      <c r="A288" s="40"/>
      <c r="B288" s="41"/>
      <c r="C288" s="206" t="s">
        <v>334</v>
      </c>
      <c r="D288" s="206" t="s">
        <v>132</v>
      </c>
      <c r="E288" s="207" t="s">
        <v>349</v>
      </c>
      <c r="F288" s="208" t="s">
        <v>350</v>
      </c>
      <c r="G288" s="209" t="s">
        <v>313</v>
      </c>
      <c r="H288" s="210">
        <v>3.4</v>
      </c>
      <c r="I288" s="211"/>
      <c r="J288" s="212">
        <f>ROUND(I288*H288,2)</f>
        <v>0</v>
      </c>
      <c r="K288" s="208" t="s">
        <v>136</v>
      </c>
      <c r="L288" s="46"/>
      <c r="M288" s="213" t="s">
        <v>19</v>
      </c>
      <c r="N288" s="214" t="s">
        <v>42</v>
      </c>
      <c r="O288" s="86"/>
      <c r="P288" s="215">
        <f>O288*H288</f>
        <v>0</v>
      </c>
      <c r="Q288" s="215">
        <v>0.00438</v>
      </c>
      <c r="R288" s="215">
        <f>Q288*H288</f>
        <v>0.014892</v>
      </c>
      <c r="S288" s="215">
        <v>0</v>
      </c>
      <c r="T288" s="216">
        <f>S288*H288</f>
        <v>0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17" t="s">
        <v>256</v>
      </c>
      <c r="AT288" s="217" t="s">
        <v>132</v>
      </c>
      <c r="AU288" s="217" t="s">
        <v>81</v>
      </c>
      <c r="AY288" s="19" t="s">
        <v>129</v>
      </c>
      <c r="BE288" s="218">
        <f>IF(N288="základní",J288,0)</f>
        <v>0</v>
      </c>
      <c r="BF288" s="218">
        <f>IF(N288="snížená",J288,0)</f>
        <v>0</v>
      </c>
      <c r="BG288" s="218">
        <f>IF(N288="zákl. přenesená",J288,0)</f>
        <v>0</v>
      </c>
      <c r="BH288" s="218">
        <f>IF(N288="sníž. přenesená",J288,0)</f>
        <v>0</v>
      </c>
      <c r="BI288" s="218">
        <f>IF(N288="nulová",J288,0)</f>
        <v>0</v>
      </c>
      <c r="BJ288" s="19" t="s">
        <v>79</v>
      </c>
      <c r="BK288" s="218">
        <f>ROUND(I288*H288,2)</f>
        <v>0</v>
      </c>
      <c r="BL288" s="19" t="s">
        <v>256</v>
      </c>
      <c r="BM288" s="217" t="s">
        <v>351</v>
      </c>
    </row>
    <row r="289" spans="1:47" s="2" customFormat="1" ht="12">
      <c r="A289" s="40"/>
      <c r="B289" s="41"/>
      <c r="C289" s="42"/>
      <c r="D289" s="219" t="s">
        <v>139</v>
      </c>
      <c r="E289" s="42"/>
      <c r="F289" s="220" t="s">
        <v>352</v>
      </c>
      <c r="G289" s="42"/>
      <c r="H289" s="42"/>
      <c r="I289" s="221"/>
      <c r="J289" s="42"/>
      <c r="K289" s="42"/>
      <c r="L289" s="46"/>
      <c r="M289" s="222"/>
      <c r="N289" s="223"/>
      <c r="O289" s="86"/>
      <c r="P289" s="86"/>
      <c r="Q289" s="86"/>
      <c r="R289" s="86"/>
      <c r="S289" s="86"/>
      <c r="T289" s="87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T289" s="19" t="s">
        <v>139</v>
      </c>
      <c r="AU289" s="19" t="s">
        <v>81</v>
      </c>
    </row>
    <row r="290" spans="1:51" s="13" customFormat="1" ht="12">
      <c r="A290" s="13"/>
      <c r="B290" s="224"/>
      <c r="C290" s="225"/>
      <c r="D290" s="226" t="s">
        <v>141</v>
      </c>
      <c r="E290" s="227" t="s">
        <v>19</v>
      </c>
      <c r="F290" s="228" t="s">
        <v>662</v>
      </c>
      <c r="G290" s="225"/>
      <c r="H290" s="227" t="s">
        <v>19</v>
      </c>
      <c r="I290" s="229"/>
      <c r="J290" s="225"/>
      <c r="K290" s="225"/>
      <c r="L290" s="230"/>
      <c r="M290" s="231"/>
      <c r="N290" s="232"/>
      <c r="O290" s="232"/>
      <c r="P290" s="232"/>
      <c r="Q290" s="232"/>
      <c r="R290" s="232"/>
      <c r="S290" s="232"/>
      <c r="T290" s="23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4" t="s">
        <v>141</v>
      </c>
      <c r="AU290" s="234" t="s">
        <v>81</v>
      </c>
      <c r="AV290" s="13" t="s">
        <v>79</v>
      </c>
      <c r="AW290" s="13" t="s">
        <v>33</v>
      </c>
      <c r="AX290" s="13" t="s">
        <v>71</v>
      </c>
      <c r="AY290" s="234" t="s">
        <v>129</v>
      </c>
    </row>
    <row r="291" spans="1:51" s="14" customFormat="1" ht="12">
      <c r="A291" s="14"/>
      <c r="B291" s="235"/>
      <c r="C291" s="236"/>
      <c r="D291" s="226" t="s">
        <v>141</v>
      </c>
      <c r="E291" s="237" t="s">
        <v>19</v>
      </c>
      <c r="F291" s="238" t="s">
        <v>668</v>
      </c>
      <c r="G291" s="236"/>
      <c r="H291" s="239">
        <v>3.4</v>
      </c>
      <c r="I291" s="240"/>
      <c r="J291" s="236"/>
      <c r="K291" s="236"/>
      <c r="L291" s="241"/>
      <c r="M291" s="242"/>
      <c r="N291" s="243"/>
      <c r="O291" s="243"/>
      <c r="P291" s="243"/>
      <c r="Q291" s="243"/>
      <c r="R291" s="243"/>
      <c r="S291" s="243"/>
      <c r="T291" s="24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45" t="s">
        <v>141</v>
      </c>
      <c r="AU291" s="245" t="s">
        <v>81</v>
      </c>
      <c r="AV291" s="14" t="s">
        <v>81</v>
      </c>
      <c r="AW291" s="14" t="s">
        <v>33</v>
      </c>
      <c r="AX291" s="14" t="s">
        <v>71</v>
      </c>
      <c r="AY291" s="245" t="s">
        <v>129</v>
      </c>
    </row>
    <row r="292" spans="1:51" s="15" customFormat="1" ht="12">
      <c r="A292" s="15"/>
      <c r="B292" s="246"/>
      <c r="C292" s="247"/>
      <c r="D292" s="226" t="s">
        <v>141</v>
      </c>
      <c r="E292" s="248" t="s">
        <v>19</v>
      </c>
      <c r="F292" s="249" t="s">
        <v>144</v>
      </c>
      <c r="G292" s="247"/>
      <c r="H292" s="250">
        <v>3.4</v>
      </c>
      <c r="I292" s="251"/>
      <c r="J292" s="247"/>
      <c r="K292" s="247"/>
      <c r="L292" s="252"/>
      <c r="M292" s="253"/>
      <c r="N292" s="254"/>
      <c r="O292" s="254"/>
      <c r="P292" s="254"/>
      <c r="Q292" s="254"/>
      <c r="R292" s="254"/>
      <c r="S292" s="254"/>
      <c r="T292" s="25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T292" s="256" t="s">
        <v>141</v>
      </c>
      <c r="AU292" s="256" t="s">
        <v>81</v>
      </c>
      <c r="AV292" s="15" t="s">
        <v>137</v>
      </c>
      <c r="AW292" s="15" t="s">
        <v>33</v>
      </c>
      <c r="AX292" s="15" t="s">
        <v>79</v>
      </c>
      <c r="AY292" s="256" t="s">
        <v>129</v>
      </c>
    </row>
    <row r="293" spans="1:65" s="2" customFormat="1" ht="21.75" customHeight="1">
      <c r="A293" s="40"/>
      <c r="B293" s="41"/>
      <c r="C293" s="206" t="s">
        <v>341</v>
      </c>
      <c r="D293" s="206" t="s">
        <v>132</v>
      </c>
      <c r="E293" s="207" t="s">
        <v>355</v>
      </c>
      <c r="F293" s="208" t="s">
        <v>356</v>
      </c>
      <c r="G293" s="209" t="s">
        <v>135</v>
      </c>
      <c r="H293" s="210">
        <v>28.167</v>
      </c>
      <c r="I293" s="211"/>
      <c r="J293" s="212">
        <f>ROUND(I293*H293,2)</f>
        <v>0</v>
      </c>
      <c r="K293" s="208" t="s">
        <v>136</v>
      </c>
      <c r="L293" s="46"/>
      <c r="M293" s="213" t="s">
        <v>19</v>
      </c>
      <c r="N293" s="214" t="s">
        <v>42</v>
      </c>
      <c r="O293" s="86"/>
      <c r="P293" s="215">
        <f>O293*H293</f>
        <v>0</v>
      </c>
      <c r="Q293" s="215">
        <v>0.0007</v>
      </c>
      <c r="R293" s="215">
        <f>Q293*H293</f>
        <v>0.019716900000000002</v>
      </c>
      <c r="S293" s="215">
        <v>0</v>
      </c>
      <c r="T293" s="216">
        <f>S293*H293</f>
        <v>0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17" t="s">
        <v>256</v>
      </c>
      <c r="AT293" s="217" t="s">
        <v>132</v>
      </c>
      <c r="AU293" s="217" t="s">
        <v>81</v>
      </c>
      <c r="AY293" s="19" t="s">
        <v>129</v>
      </c>
      <c r="BE293" s="218">
        <f>IF(N293="základní",J293,0)</f>
        <v>0</v>
      </c>
      <c r="BF293" s="218">
        <f>IF(N293="snížená",J293,0)</f>
        <v>0</v>
      </c>
      <c r="BG293" s="218">
        <f>IF(N293="zákl. přenesená",J293,0)</f>
        <v>0</v>
      </c>
      <c r="BH293" s="218">
        <f>IF(N293="sníž. přenesená",J293,0)</f>
        <v>0</v>
      </c>
      <c r="BI293" s="218">
        <f>IF(N293="nulová",J293,0)</f>
        <v>0</v>
      </c>
      <c r="BJ293" s="19" t="s">
        <v>79</v>
      </c>
      <c r="BK293" s="218">
        <f>ROUND(I293*H293,2)</f>
        <v>0</v>
      </c>
      <c r="BL293" s="19" t="s">
        <v>256</v>
      </c>
      <c r="BM293" s="217" t="s">
        <v>357</v>
      </c>
    </row>
    <row r="294" spans="1:47" s="2" customFormat="1" ht="12">
      <c r="A294" s="40"/>
      <c r="B294" s="41"/>
      <c r="C294" s="42"/>
      <c r="D294" s="219" t="s">
        <v>139</v>
      </c>
      <c r="E294" s="42"/>
      <c r="F294" s="220" t="s">
        <v>358</v>
      </c>
      <c r="G294" s="42"/>
      <c r="H294" s="42"/>
      <c r="I294" s="221"/>
      <c r="J294" s="42"/>
      <c r="K294" s="42"/>
      <c r="L294" s="46"/>
      <c r="M294" s="222"/>
      <c r="N294" s="223"/>
      <c r="O294" s="86"/>
      <c r="P294" s="86"/>
      <c r="Q294" s="86"/>
      <c r="R294" s="86"/>
      <c r="S294" s="86"/>
      <c r="T294" s="87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T294" s="19" t="s">
        <v>139</v>
      </c>
      <c r="AU294" s="19" t="s">
        <v>81</v>
      </c>
    </row>
    <row r="295" spans="1:51" s="13" customFormat="1" ht="12">
      <c r="A295" s="13"/>
      <c r="B295" s="224"/>
      <c r="C295" s="225"/>
      <c r="D295" s="226" t="s">
        <v>141</v>
      </c>
      <c r="E295" s="227" t="s">
        <v>19</v>
      </c>
      <c r="F295" s="228" t="s">
        <v>662</v>
      </c>
      <c r="G295" s="225"/>
      <c r="H295" s="227" t="s">
        <v>19</v>
      </c>
      <c r="I295" s="229"/>
      <c r="J295" s="225"/>
      <c r="K295" s="225"/>
      <c r="L295" s="230"/>
      <c r="M295" s="231"/>
      <c r="N295" s="232"/>
      <c r="O295" s="232"/>
      <c r="P295" s="232"/>
      <c r="Q295" s="232"/>
      <c r="R295" s="232"/>
      <c r="S295" s="232"/>
      <c r="T295" s="23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4" t="s">
        <v>141</v>
      </c>
      <c r="AU295" s="234" t="s">
        <v>81</v>
      </c>
      <c r="AV295" s="13" t="s">
        <v>79</v>
      </c>
      <c r="AW295" s="13" t="s">
        <v>33</v>
      </c>
      <c r="AX295" s="13" t="s">
        <v>71</v>
      </c>
      <c r="AY295" s="234" t="s">
        <v>129</v>
      </c>
    </row>
    <row r="296" spans="1:51" s="14" customFormat="1" ht="12">
      <c r="A296" s="14"/>
      <c r="B296" s="235"/>
      <c r="C296" s="236"/>
      <c r="D296" s="226" t="s">
        <v>141</v>
      </c>
      <c r="E296" s="237" t="s">
        <v>19</v>
      </c>
      <c r="F296" s="238" t="s">
        <v>663</v>
      </c>
      <c r="G296" s="236"/>
      <c r="H296" s="239">
        <v>18.598</v>
      </c>
      <c r="I296" s="240"/>
      <c r="J296" s="236"/>
      <c r="K296" s="236"/>
      <c r="L296" s="241"/>
      <c r="M296" s="242"/>
      <c r="N296" s="243"/>
      <c r="O296" s="243"/>
      <c r="P296" s="243"/>
      <c r="Q296" s="243"/>
      <c r="R296" s="243"/>
      <c r="S296" s="243"/>
      <c r="T296" s="24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45" t="s">
        <v>141</v>
      </c>
      <c r="AU296" s="245" t="s">
        <v>81</v>
      </c>
      <c r="AV296" s="14" t="s">
        <v>81</v>
      </c>
      <c r="AW296" s="14" t="s">
        <v>33</v>
      </c>
      <c r="AX296" s="14" t="s">
        <v>71</v>
      </c>
      <c r="AY296" s="245" t="s">
        <v>129</v>
      </c>
    </row>
    <row r="297" spans="1:51" s="14" customFormat="1" ht="12">
      <c r="A297" s="14"/>
      <c r="B297" s="235"/>
      <c r="C297" s="236"/>
      <c r="D297" s="226" t="s">
        <v>141</v>
      </c>
      <c r="E297" s="237" t="s">
        <v>19</v>
      </c>
      <c r="F297" s="238" t="s">
        <v>664</v>
      </c>
      <c r="G297" s="236"/>
      <c r="H297" s="239">
        <v>2.353</v>
      </c>
      <c r="I297" s="240"/>
      <c r="J297" s="236"/>
      <c r="K297" s="236"/>
      <c r="L297" s="241"/>
      <c r="M297" s="242"/>
      <c r="N297" s="243"/>
      <c r="O297" s="243"/>
      <c r="P297" s="243"/>
      <c r="Q297" s="243"/>
      <c r="R297" s="243"/>
      <c r="S297" s="243"/>
      <c r="T297" s="24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45" t="s">
        <v>141</v>
      </c>
      <c r="AU297" s="245" t="s">
        <v>81</v>
      </c>
      <c r="AV297" s="14" t="s">
        <v>81</v>
      </c>
      <c r="AW297" s="14" t="s">
        <v>33</v>
      </c>
      <c r="AX297" s="14" t="s">
        <v>71</v>
      </c>
      <c r="AY297" s="245" t="s">
        <v>129</v>
      </c>
    </row>
    <row r="298" spans="1:51" s="14" customFormat="1" ht="12">
      <c r="A298" s="14"/>
      <c r="B298" s="235"/>
      <c r="C298" s="236"/>
      <c r="D298" s="226" t="s">
        <v>141</v>
      </c>
      <c r="E298" s="237" t="s">
        <v>19</v>
      </c>
      <c r="F298" s="238" t="s">
        <v>486</v>
      </c>
      <c r="G298" s="236"/>
      <c r="H298" s="239">
        <v>0.9</v>
      </c>
      <c r="I298" s="240"/>
      <c r="J298" s="236"/>
      <c r="K298" s="236"/>
      <c r="L298" s="241"/>
      <c r="M298" s="242"/>
      <c r="N298" s="243"/>
      <c r="O298" s="243"/>
      <c r="P298" s="243"/>
      <c r="Q298" s="243"/>
      <c r="R298" s="243"/>
      <c r="S298" s="243"/>
      <c r="T298" s="24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45" t="s">
        <v>141</v>
      </c>
      <c r="AU298" s="245" t="s">
        <v>81</v>
      </c>
      <c r="AV298" s="14" t="s">
        <v>81</v>
      </c>
      <c r="AW298" s="14" t="s">
        <v>33</v>
      </c>
      <c r="AX298" s="14" t="s">
        <v>71</v>
      </c>
      <c r="AY298" s="245" t="s">
        <v>129</v>
      </c>
    </row>
    <row r="299" spans="1:51" s="14" customFormat="1" ht="12">
      <c r="A299" s="14"/>
      <c r="B299" s="235"/>
      <c r="C299" s="236"/>
      <c r="D299" s="226" t="s">
        <v>141</v>
      </c>
      <c r="E299" s="237" t="s">
        <v>19</v>
      </c>
      <c r="F299" s="238" t="s">
        <v>244</v>
      </c>
      <c r="G299" s="236"/>
      <c r="H299" s="239">
        <v>0.21</v>
      </c>
      <c r="I299" s="240"/>
      <c r="J299" s="236"/>
      <c r="K299" s="236"/>
      <c r="L299" s="241"/>
      <c r="M299" s="242"/>
      <c r="N299" s="243"/>
      <c r="O299" s="243"/>
      <c r="P299" s="243"/>
      <c r="Q299" s="243"/>
      <c r="R299" s="243"/>
      <c r="S299" s="243"/>
      <c r="T299" s="24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45" t="s">
        <v>141</v>
      </c>
      <c r="AU299" s="245" t="s">
        <v>81</v>
      </c>
      <c r="AV299" s="14" t="s">
        <v>81</v>
      </c>
      <c r="AW299" s="14" t="s">
        <v>33</v>
      </c>
      <c r="AX299" s="14" t="s">
        <v>71</v>
      </c>
      <c r="AY299" s="245" t="s">
        <v>129</v>
      </c>
    </row>
    <row r="300" spans="1:51" s="14" customFormat="1" ht="12">
      <c r="A300" s="14"/>
      <c r="B300" s="235"/>
      <c r="C300" s="236"/>
      <c r="D300" s="226" t="s">
        <v>141</v>
      </c>
      <c r="E300" s="237" t="s">
        <v>19</v>
      </c>
      <c r="F300" s="238" t="s">
        <v>665</v>
      </c>
      <c r="G300" s="236"/>
      <c r="H300" s="239">
        <v>0.156</v>
      </c>
      <c r="I300" s="240"/>
      <c r="J300" s="236"/>
      <c r="K300" s="236"/>
      <c r="L300" s="241"/>
      <c r="M300" s="242"/>
      <c r="N300" s="243"/>
      <c r="O300" s="243"/>
      <c r="P300" s="243"/>
      <c r="Q300" s="243"/>
      <c r="R300" s="243"/>
      <c r="S300" s="243"/>
      <c r="T300" s="24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45" t="s">
        <v>141</v>
      </c>
      <c r="AU300" s="245" t="s">
        <v>81</v>
      </c>
      <c r="AV300" s="14" t="s">
        <v>81</v>
      </c>
      <c r="AW300" s="14" t="s">
        <v>33</v>
      </c>
      <c r="AX300" s="14" t="s">
        <v>71</v>
      </c>
      <c r="AY300" s="245" t="s">
        <v>129</v>
      </c>
    </row>
    <row r="301" spans="1:51" s="14" customFormat="1" ht="12">
      <c r="A301" s="14"/>
      <c r="B301" s="235"/>
      <c r="C301" s="236"/>
      <c r="D301" s="226" t="s">
        <v>141</v>
      </c>
      <c r="E301" s="237" t="s">
        <v>19</v>
      </c>
      <c r="F301" s="238" t="s">
        <v>666</v>
      </c>
      <c r="G301" s="236"/>
      <c r="H301" s="239">
        <v>5.1</v>
      </c>
      <c r="I301" s="240"/>
      <c r="J301" s="236"/>
      <c r="K301" s="236"/>
      <c r="L301" s="241"/>
      <c r="M301" s="242"/>
      <c r="N301" s="243"/>
      <c r="O301" s="243"/>
      <c r="P301" s="243"/>
      <c r="Q301" s="243"/>
      <c r="R301" s="243"/>
      <c r="S301" s="243"/>
      <c r="T301" s="24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45" t="s">
        <v>141</v>
      </c>
      <c r="AU301" s="245" t="s">
        <v>81</v>
      </c>
      <c r="AV301" s="14" t="s">
        <v>81</v>
      </c>
      <c r="AW301" s="14" t="s">
        <v>33</v>
      </c>
      <c r="AX301" s="14" t="s">
        <v>71</v>
      </c>
      <c r="AY301" s="245" t="s">
        <v>129</v>
      </c>
    </row>
    <row r="302" spans="1:51" s="14" customFormat="1" ht="12">
      <c r="A302" s="14"/>
      <c r="B302" s="235"/>
      <c r="C302" s="236"/>
      <c r="D302" s="226" t="s">
        <v>141</v>
      </c>
      <c r="E302" s="237" t="s">
        <v>19</v>
      </c>
      <c r="F302" s="238" t="s">
        <v>667</v>
      </c>
      <c r="G302" s="236"/>
      <c r="H302" s="239">
        <v>0.85</v>
      </c>
      <c r="I302" s="240"/>
      <c r="J302" s="236"/>
      <c r="K302" s="236"/>
      <c r="L302" s="241"/>
      <c r="M302" s="242"/>
      <c r="N302" s="243"/>
      <c r="O302" s="243"/>
      <c r="P302" s="243"/>
      <c r="Q302" s="243"/>
      <c r="R302" s="243"/>
      <c r="S302" s="243"/>
      <c r="T302" s="24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45" t="s">
        <v>141</v>
      </c>
      <c r="AU302" s="245" t="s">
        <v>81</v>
      </c>
      <c r="AV302" s="14" t="s">
        <v>81</v>
      </c>
      <c r="AW302" s="14" t="s">
        <v>33</v>
      </c>
      <c r="AX302" s="14" t="s">
        <v>71</v>
      </c>
      <c r="AY302" s="245" t="s">
        <v>129</v>
      </c>
    </row>
    <row r="303" spans="1:51" s="15" customFormat="1" ht="12">
      <c r="A303" s="15"/>
      <c r="B303" s="246"/>
      <c r="C303" s="247"/>
      <c r="D303" s="226" t="s">
        <v>141</v>
      </c>
      <c r="E303" s="248" t="s">
        <v>19</v>
      </c>
      <c r="F303" s="249" t="s">
        <v>144</v>
      </c>
      <c r="G303" s="247"/>
      <c r="H303" s="250">
        <v>28.167</v>
      </c>
      <c r="I303" s="251"/>
      <c r="J303" s="247"/>
      <c r="K303" s="247"/>
      <c r="L303" s="252"/>
      <c r="M303" s="253"/>
      <c r="N303" s="254"/>
      <c r="O303" s="254"/>
      <c r="P303" s="254"/>
      <c r="Q303" s="254"/>
      <c r="R303" s="254"/>
      <c r="S303" s="254"/>
      <c r="T303" s="25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T303" s="256" t="s">
        <v>141</v>
      </c>
      <c r="AU303" s="256" t="s">
        <v>81</v>
      </c>
      <c r="AV303" s="15" t="s">
        <v>137</v>
      </c>
      <c r="AW303" s="15" t="s">
        <v>33</v>
      </c>
      <c r="AX303" s="15" t="s">
        <v>79</v>
      </c>
      <c r="AY303" s="256" t="s">
        <v>129</v>
      </c>
    </row>
    <row r="304" spans="1:65" s="2" customFormat="1" ht="24.15" customHeight="1">
      <c r="A304" s="40"/>
      <c r="B304" s="41"/>
      <c r="C304" s="206" t="s">
        <v>348</v>
      </c>
      <c r="D304" s="206" t="s">
        <v>132</v>
      </c>
      <c r="E304" s="207" t="s">
        <v>360</v>
      </c>
      <c r="F304" s="208" t="s">
        <v>361</v>
      </c>
      <c r="G304" s="209" t="s">
        <v>135</v>
      </c>
      <c r="H304" s="210">
        <v>1.08</v>
      </c>
      <c r="I304" s="211"/>
      <c r="J304" s="212">
        <f>ROUND(I304*H304,2)</f>
        <v>0</v>
      </c>
      <c r="K304" s="208" t="s">
        <v>136</v>
      </c>
      <c r="L304" s="46"/>
      <c r="M304" s="213" t="s">
        <v>19</v>
      </c>
      <c r="N304" s="214" t="s">
        <v>42</v>
      </c>
      <c r="O304" s="86"/>
      <c r="P304" s="215">
        <f>O304*H304</f>
        <v>0</v>
      </c>
      <c r="Q304" s="215">
        <v>0.01614</v>
      </c>
      <c r="R304" s="215">
        <f>Q304*H304</f>
        <v>0.017431200000000004</v>
      </c>
      <c r="S304" s="215">
        <v>0</v>
      </c>
      <c r="T304" s="216">
        <f>S304*H304</f>
        <v>0</v>
      </c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R304" s="217" t="s">
        <v>256</v>
      </c>
      <c r="AT304" s="217" t="s">
        <v>132</v>
      </c>
      <c r="AU304" s="217" t="s">
        <v>81</v>
      </c>
      <c r="AY304" s="19" t="s">
        <v>129</v>
      </c>
      <c r="BE304" s="218">
        <f>IF(N304="základní",J304,0)</f>
        <v>0</v>
      </c>
      <c r="BF304" s="218">
        <f>IF(N304="snížená",J304,0)</f>
        <v>0</v>
      </c>
      <c r="BG304" s="218">
        <f>IF(N304="zákl. přenesená",J304,0)</f>
        <v>0</v>
      </c>
      <c r="BH304" s="218">
        <f>IF(N304="sníž. přenesená",J304,0)</f>
        <v>0</v>
      </c>
      <c r="BI304" s="218">
        <f>IF(N304="nulová",J304,0)</f>
        <v>0</v>
      </c>
      <c r="BJ304" s="19" t="s">
        <v>79</v>
      </c>
      <c r="BK304" s="218">
        <f>ROUND(I304*H304,2)</f>
        <v>0</v>
      </c>
      <c r="BL304" s="19" t="s">
        <v>256</v>
      </c>
      <c r="BM304" s="217" t="s">
        <v>669</v>
      </c>
    </row>
    <row r="305" spans="1:47" s="2" customFormat="1" ht="12">
      <c r="A305" s="40"/>
      <c r="B305" s="41"/>
      <c r="C305" s="42"/>
      <c r="D305" s="219" t="s">
        <v>139</v>
      </c>
      <c r="E305" s="42"/>
      <c r="F305" s="220" t="s">
        <v>363</v>
      </c>
      <c r="G305" s="42"/>
      <c r="H305" s="42"/>
      <c r="I305" s="221"/>
      <c r="J305" s="42"/>
      <c r="K305" s="42"/>
      <c r="L305" s="46"/>
      <c r="M305" s="222"/>
      <c r="N305" s="223"/>
      <c r="O305" s="86"/>
      <c r="P305" s="86"/>
      <c r="Q305" s="86"/>
      <c r="R305" s="86"/>
      <c r="S305" s="86"/>
      <c r="T305" s="87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T305" s="19" t="s">
        <v>139</v>
      </c>
      <c r="AU305" s="19" t="s">
        <v>81</v>
      </c>
    </row>
    <row r="306" spans="1:51" s="13" customFormat="1" ht="12">
      <c r="A306" s="13"/>
      <c r="B306" s="224"/>
      <c r="C306" s="225"/>
      <c r="D306" s="226" t="s">
        <v>141</v>
      </c>
      <c r="E306" s="227" t="s">
        <v>19</v>
      </c>
      <c r="F306" s="228" t="s">
        <v>670</v>
      </c>
      <c r="G306" s="225"/>
      <c r="H306" s="227" t="s">
        <v>19</v>
      </c>
      <c r="I306" s="229"/>
      <c r="J306" s="225"/>
      <c r="K306" s="225"/>
      <c r="L306" s="230"/>
      <c r="M306" s="231"/>
      <c r="N306" s="232"/>
      <c r="O306" s="232"/>
      <c r="P306" s="232"/>
      <c r="Q306" s="232"/>
      <c r="R306" s="232"/>
      <c r="S306" s="232"/>
      <c r="T306" s="23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4" t="s">
        <v>141</v>
      </c>
      <c r="AU306" s="234" t="s">
        <v>81</v>
      </c>
      <c r="AV306" s="13" t="s">
        <v>79</v>
      </c>
      <c r="AW306" s="13" t="s">
        <v>33</v>
      </c>
      <c r="AX306" s="13" t="s">
        <v>71</v>
      </c>
      <c r="AY306" s="234" t="s">
        <v>129</v>
      </c>
    </row>
    <row r="307" spans="1:51" s="14" customFormat="1" ht="12">
      <c r="A307" s="14"/>
      <c r="B307" s="235"/>
      <c r="C307" s="236"/>
      <c r="D307" s="226" t="s">
        <v>141</v>
      </c>
      <c r="E307" s="237" t="s">
        <v>19</v>
      </c>
      <c r="F307" s="238" t="s">
        <v>365</v>
      </c>
      <c r="G307" s="236"/>
      <c r="H307" s="239">
        <v>1.08</v>
      </c>
      <c r="I307" s="240"/>
      <c r="J307" s="236"/>
      <c r="K307" s="236"/>
      <c r="L307" s="241"/>
      <c r="M307" s="242"/>
      <c r="N307" s="243"/>
      <c r="O307" s="243"/>
      <c r="P307" s="243"/>
      <c r="Q307" s="243"/>
      <c r="R307" s="243"/>
      <c r="S307" s="243"/>
      <c r="T307" s="24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45" t="s">
        <v>141</v>
      </c>
      <c r="AU307" s="245" t="s">
        <v>81</v>
      </c>
      <c r="AV307" s="14" t="s">
        <v>81</v>
      </c>
      <c r="AW307" s="14" t="s">
        <v>33</v>
      </c>
      <c r="AX307" s="14" t="s">
        <v>71</v>
      </c>
      <c r="AY307" s="245" t="s">
        <v>129</v>
      </c>
    </row>
    <row r="308" spans="1:51" s="15" customFormat="1" ht="12">
      <c r="A308" s="15"/>
      <c r="B308" s="246"/>
      <c r="C308" s="247"/>
      <c r="D308" s="226" t="s">
        <v>141</v>
      </c>
      <c r="E308" s="248" t="s">
        <v>19</v>
      </c>
      <c r="F308" s="249" t="s">
        <v>144</v>
      </c>
      <c r="G308" s="247"/>
      <c r="H308" s="250">
        <v>1.08</v>
      </c>
      <c r="I308" s="251"/>
      <c r="J308" s="247"/>
      <c r="K308" s="247"/>
      <c r="L308" s="252"/>
      <c r="M308" s="253"/>
      <c r="N308" s="254"/>
      <c r="O308" s="254"/>
      <c r="P308" s="254"/>
      <c r="Q308" s="254"/>
      <c r="R308" s="254"/>
      <c r="S308" s="254"/>
      <c r="T308" s="25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T308" s="256" t="s">
        <v>141</v>
      </c>
      <c r="AU308" s="256" t="s">
        <v>81</v>
      </c>
      <c r="AV308" s="15" t="s">
        <v>137</v>
      </c>
      <c r="AW308" s="15" t="s">
        <v>33</v>
      </c>
      <c r="AX308" s="15" t="s">
        <v>79</v>
      </c>
      <c r="AY308" s="256" t="s">
        <v>129</v>
      </c>
    </row>
    <row r="309" spans="1:65" s="2" customFormat="1" ht="24.15" customHeight="1">
      <c r="A309" s="40"/>
      <c r="B309" s="41"/>
      <c r="C309" s="206" t="s">
        <v>354</v>
      </c>
      <c r="D309" s="206" t="s">
        <v>132</v>
      </c>
      <c r="E309" s="207" t="s">
        <v>366</v>
      </c>
      <c r="F309" s="208" t="s">
        <v>367</v>
      </c>
      <c r="G309" s="209" t="s">
        <v>368</v>
      </c>
      <c r="H309" s="267"/>
      <c r="I309" s="211"/>
      <c r="J309" s="212">
        <f>ROUND(I309*H309,2)</f>
        <v>0</v>
      </c>
      <c r="K309" s="208" t="s">
        <v>136</v>
      </c>
      <c r="L309" s="46"/>
      <c r="M309" s="213" t="s">
        <v>19</v>
      </c>
      <c r="N309" s="214" t="s">
        <v>42</v>
      </c>
      <c r="O309" s="86"/>
      <c r="P309" s="215">
        <f>O309*H309</f>
        <v>0</v>
      </c>
      <c r="Q309" s="215">
        <v>0</v>
      </c>
      <c r="R309" s="215">
        <f>Q309*H309</f>
        <v>0</v>
      </c>
      <c r="S309" s="215">
        <v>0</v>
      </c>
      <c r="T309" s="216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17" t="s">
        <v>256</v>
      </c>
      <c r="AT309" s="217" t="s">
        <v>132</v>
      </c>
      <c r="AU309" s="217" t="s">
        <v>81</v>
      </c>
      <c r="AY309" s="19" t="s">
        <v>129</v>
      </c>
      <c r="BE309" s="218">
        <f>IF(N309="základní",J309,0)</f>
        <v>0</v>
      </c>
      <c r="BF309" s="218">
        <f>IF(N309="snížená",J309,0)</f>
        <v>0</v>
      </c>
      <c r="BG309" s="218">
        <f>IF(N309="zákl. přenesená",J309,0)</f>
        <v>0</v>
      </c>
      <c r="BH309" s="218">
        <f>IF(N309="sníž. přenesená",J309,0)</f>
        <v>0</v>
      </c>
      <c r="BI309" s="218">
        <f>IF(N309="nulová",J309,0)</f>
        <v>0</v>
      </c>
      <c r="BJ309" s="19" t="s">
        <v>79</v>
      </c>
      <c r="BK309" s="218">
        <f>ROUND(I309*H309,2)</f>
        <v>0</v>
      </c>
      <c r="BL309" s="19" t="s">
        <v>256</v>
      </c>
      <c r="BM309" s="217" t="s">
        <v>369</v>
      </c>
    </row>
    <row r="310" spans="1:47" s="2" customFormat="1" ht="12">
      <c r="A310" s="40"/>
      <c r="B310" s="41"/>
      <c r="C310" s="42"/>
      <c r="D310" s="219" t="s">
        <v>139</v>
      </c>
      <c r="E310" s="42"/>
      <c r="F310" s="220" t="s">
        <v>370</v>
      </c>
      <c r="G310" s="42"/>
      <c r="H310" s="42"/>
      <c r="I310" s="221"/>
      <c r="J310" s="42"/>
      <c r="K310" s="42"/>
      <c r="L310" s="46"/>
      <c r="M310" s="222"/>
      <c r="N310" s="223"/>
      <c r="O310" s="86"/>
      <c r="P310" s="86"/>
      <c r="Q310" s="86"/>
      <c r="R310" s="86"/>
      <c r="S310" s="86"/>
      <c r="T310" s="87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T310" s="19" t="s">
        <v>139</v>
      </c>
      <c r="AU310" s="19" t="s">
        <v>81</v>
      </c>
    </row>
    <row r="311" spans="1:63" s="12" customFormat="1" ht="22.8" customHeight="1">
      <c r="A311" s="12"/>
      <c r="B311" s="190"/>
      <c r="C311" s="191"/>
      <c r="D311" s="192" t="s">
        <v>70</v>
      </c>
      <c r="E311" s="204" t="s">
        <v>371</v>
      </c>
      <c r="F311" s="204" t="s">
        <v>372</v>
      </c>
      <c r="G311" s="191"/>
      <c r="H311" s="191"/>
      <c r="I311" s="194"/>
      <c r="J311" s="205">
        <f>BK311</f>
        <v>0</v>
      </c>
      <c r="K311" s="191"/>
      <c r="L311" s="196"/>
      <c r="M311" s="197"/>
      <c r="N311" s="198"/>
      <c r="O311" s="198"/>
      <c r="P311" s="199">
        <f>SUM(P312:P390)</f>
        <v>0</v>
      </c>
      <c r="Q311" s="198"/>
      <c r="R311" s="199">
        <f>SUM(R312:R390)</f>
        <v>0.10754000000000001</v>
      </c>
      <c r="S311" s="198"/>
      <c r="T311" s="200">
        <f>SUM(T312:T390)</f>
        <v>0.61236525</v>
      </c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R311" s="201" t="s">
        <v>81</v>
      </c>
      <c r="AT311" s="202" t="s">
        <v>70</v>
      </c>
      <c r="AU311" s="202" t="s">
        <v>79</v>
      </c>
      <c r="AY311" s="201" t="s">
        <v>129</v>
      </c>
      <c r="BK311" s="203">
        <f>SUM(BK312:BK390)</f>
        <v>0</v>
      </c>
    </row>
    <row r="312" spans="1:65" s="2" customFormat="1" ht="16.5" customHeight="1">
      <c r="A312" s="40"/>
      <c r="B312" s="41"/>
      <c r="C312" s="206" t="s">
        <v>359</v>
      </c>
      <c r="D312" s="206" t="s">
        <v>132</v>
      </c>
      <c r="E312" s="207" t="s">
        <v>374</v>
      </c>
      <c r="F312" s="208" t="s">
        <v>375</v>
      </c>
      <c r="G312" s="209" t="s">
        <v>135</v>
      </c>
      <c r="H312" s="210">
        <v>9.389</v>
      </c>
      <c r="I312" s="211"/>
      <c r="J312" s="212">
        <f>ROUND(I312*H312,2)</f>
        <v>0</v>
      </c>
      <c r="K312" s="208" t="s">
        <v>136</v>
      </c>
      <c r="L312" s="46"/>
      <c r="M312" s="213" t="s">
        <v>19</v>
      </c>
      <c r="N312" s="214" t="s">
        <v>42</v>
      </c>
      <c r="O312" s="86"/>
      <c r="P312" s="215">
        <f>O312*H312</f>
        <v>0</v>
      </c>
      <c r="Q312" s="215">
        <v>0</v>
      </c>
      <c r="R312" s="215">
        <f>Q312*H312</f>
        <v>0</v>
      </c>
      <c r="S312" s="215">
        <v>0.02465</v>
      </c>
      <c r="T312" s="216">
        <f>S312*H312</f>
        <v>0.23143884999999997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17" t="s">
        <v>256</v>
      </c>
      <c r="AT312" s="217" t="s">
        <v>132</v>
      </c>
      <c r="AU312" s="217" t="s">
        <v>81</v>
      </c>
      <c r="AY312" s="19" t="s">
        <v>129</v>
      </c>
      <c r="BE312" s="218">
        <f>IF(N312="základní",J312,0)</f>
        <v>0</v>
      </c>
      <c r="BF312" s="218">
        <f>IF(N312="snížená",J312,0)</f>
        <v>0</v>
      </c>
      <c r="BG312" s="218">
        <f>IF(N312="zákl. přenesená",J312,0)</f>
        <v>0</v>
      </c>
      <c r="BH312" s="218">
        <f>IF(N312="sníž. přenesená",J312,0)</f>
        <v>0</v>
      </c>
      <c r="BI312" s="218">
        <f>IF(N312="nulová",J312,0)</f>
        <v>0</v>
      </c>
      <c r="BJ312" s="19" t="s">
        <v>79</v>
      </c>
      <c r="BK312" s="218">
        <f>ROUND(I312*H312,2)</f>
        <v>0</v>
      </c>
      <c r="BL312" s="19" t="s">
        <v>256</v>
      </c>
      <c r="BM312" s="217" t="s">
        <v>376</v>
      </c>
    </row>
    <row r="313" spans="1:47" s="2" customFormat="1" ht="12">
      <c r="A313" s="40"/>
      <c r="B313" s="41"/>
      <c r="C313" s="42"/>
      <c r="D313" s="219" t="s">
        <v>139</v>
      </c>
      <c r="E313" s="42"/>
      <c r="F313" s="220" t="s">
        <v>377</v>
      </c>
      <c r="G313" s="42"/>
      <c r="H313" s="42"/>
      <c r="I313" s="221"/>
      <c r="J313" s="42"/>
      <c r="K313" s="42"/>
      <c r="L313" s="46"/>
      <c r="M313" s="222"/>
      <c r="N313" s="223"/>
      <c r="O313" s="86"/>
      <c r="P313" s="86"/>
      <c r="Q313" s="86"/>
      <c r="R313" s="86"/>
      <c r="S313" s="86"/>
      <c r="T313" s="87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T313" s="19" t="s">
        <v>139</v>
      </c>
      <c r="AU313" s="19" t="s">
        <v>81</v>
      </c>
    </row>
    <row r="314" spans="1:51" s="13" customFormat="1" ht="12">
      <c r="A314" s="13"/>
      <c r="B314" s="224"/>
      <c r="C314" s="225"/>
      <c r="D314" s="226" t="s">
        <v>141</v>
      </c>
      <c r="E314" s="227" t="s">
        <v>19</v>
      </c>
      <c r="F314" s="228" t="s">
        <v>655</v>
      </c>
      <c r="G314" s="225"/>
      <c r="H314" s="227" t="s">
        <v>19</v>
      </c>
      <c r="I314" s="229"/>
      <c r="J314" s="225"/>
      <c r="K314" s="225"/>
      <c r="L314" s="230"/>
      <c r="M314" s="231"/>
      <c r="N314" s="232"/>
      <c r="O314" s="232"/>
      <c r="P314" s="232"/>
      <c r="Q314" s="232"/>
      <c r="R314" s="232"/>
      <c r="S314" s="232"/>
      <c r="T314" s="23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4" t="s">
        <v>141</v>
      </c>
      <c r="AU314" s="234" t="s">
        <v>81</v>
      </c>
      <c r="AV314" s="13" t="s">
        <v>79</v>
      </c>
      <c r="AW314" s="13" t="s">
        <v>33</v>
      </c>
      <c r="AX314" s="13" t="s">
        <v>71</v>
      </c>
      <c r="AY314" s="234" t="s">
        <v>129</v>
      </c>
    </row>
    <row r="315" spans="1:51" s="14" customFormat="1" ht="12">
      <c r="A315" s="14"/>
      <c r="B315" s="235"/>
      <c r="C315" s="236"/>
      <c r="D315" s="226" t="s">
        <v>141</v>
      </c>
      <c r="E315" s="237" t="s">
        <v>19</v>
      </c>
      <c r="F315" s="238" t="s">
        <v>378</v>
      </c>
      <c r="G315" s="236"/>
      <c r="H315" s="239">
        <v>9.389</v>
      </c>
      <c r="I315" s="240"/>
      <c r="J315" s="236"/>
      <c r="K315" s="236"/>
      <c r="L315" s="241"/>
      <c r="M315" s="242"/>
      <c r="N315" s="243"/>
      <c r="O315" s="243"/>
      <c r="P315" s="243"/>
      <c r="Q315" s="243"/>
      <c r="R315" s="243"/>
      <c r="S315" s="243"/>
      <c r="T315" s="24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45" t="s">
        <v>141</v>
      </c>
      <c r="AU315" s="245" t="s">
        <v>81</v>
      </c>
      <c r="AV315" s="14" t="s">
        <v>81</v>
      </c>
      <c r="AW315" s="14" t="s">
        <v>33</v>
      </c>
      <c r="AX315" s="14" t="s">
        <v>71</v>
      </c>
      <c r="AY315" s="245" t="s">
        <v>129</v>
      </c>
    </row>
    <row r="316" spans="1:51" s="15" customFormat="1" ht="12">
      <c r="A316" s="15"/>
      <c r="B316" s="246"/>
      <c r="C316" s="247"/>
      <c r="D316" s="226" t="s">
        <v>141</v>
      </c>
      <c r="E316" s="248" t="s">
        <v>19</v>
      </c>
      <c r="F316" s="249" t="s">
        <v>144</v>
      </c>
      <c r="G316" s="247"/>
      <c r="H316" s="250">
        <v>9.389</v>
      </c>
      <c r="I316" s="251"/>
      <c r="J316" s="247"/>
      <c r="K316" s="247"/>
      <c r="L316" s="252"/>
      <c r="M316" s="253"/>
      <c r="N316" s="254"/>
      <c r="O316" s="254"/>
      <c r="P316" s="254"/>
      <c r="Q316" s="254"/>
      <c r="R316" s="254"/>
      <c r="S316" s="254"/>
      <c r="T316" s="25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T316" s="256" t="s">
        <v>141</v>
      </c>
      <c r="AU316" s="256" t="s">
        <v>81</v>
      </c>
      <c r="AV316" s="15" t="s">
        <v>137</v>
      </c>
      <c r="AW316" s="15" t="s">
        <v>33</v>
      </c>
      <c r="AX316" s="15" t="s">
        <v>79</v>
      </c>
      <c r="AY316" s="256" t="s">
        <v>129</v>
      </c>
    </row>
    <row r="317" spans="1:65" s="2" customFormat="1" ht="16.5" customHeight="1">
      <c r="A317" s="40"/>
      <c r="B317" s="41"/>
      <c r="C317" s="206" t="s">
        <v>322</v>
      </c>
      <c r="D317" s="206" t="s">
        <v>132</v>
      </c>
      <c r="E317" s="207" t="s">
        <v>380</v>
      </c>
      <c r="F317" s="208" t="s">
        <v>381</v>
      </c>
      <c r="G317" s="209" t="s">
        <v>135</v>
      </c>
      <c r="H317" s="210">
        <v>6.496</v>
      </c>
      <c r="I317" s="211"/>
      <c r="J317" s="212">
        <f>ROUND(I317*H317,2)</f>
        <v>0</v>
      </c>
      <c r="K317" s="208" t="s">
        <v>136</v>
      </c>
      <c r="L317" s="46"/>
      <c r="M317" s="213" t="s">
        <v>19</v>
      </c>
      <c r="N317" s="214" t="s">
        <v>42</v>
      </c>
      <c r="O317" s="86"/>
      <c r="P317" s="215">
        <f>O317*H317</f>
        <v>0</v>
      </c>
      <c r="Q317" s="215">
        <v>0</v>
      </c>
      <c r="R317" s="215">
        <f>Q317*H317</f>
        <v>0</v>
      </c>
      <c r="S317" s="215">
        <v>0.02465</v>
      </c>
      <c r="T317" s="216">
        <f>S317*H317</f>
        <v>0.1601264</v>
      </c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R317" s="217" t="s">
        <v>256</v>
      </c>
      <c r="AT317" s="217" t="s">
        <v>132</v>
      </c>
      <c r="AU317" s="217" t="s">
        <v>81</v>
      </c>
      <c r="AY317" s="19" t="s">
        <v>129</v>
      </c>
      <c r="BE317" s="218">
        <f>IF(N317="základní",J317,0)</f>
        <v>0</v>
      </c>
      <c r="BF317" s="218">
        <f>IF(N317="snížená",J317,0)</f>
        <v>0</v>
      </c>
      <c r="BG317" s="218">
        <f>IF(N317="zákl. přenesená",J317,0)</f>
        <v>0</v>
      </c>
      <c r="BH317" s="218">
        <f>IF(N317="sníž. přenesená",J317,0)</f>
        <v>0</v>
      </c>
      <c r="BI317" s="218">
        <f>IF(N317="nulová",J317,0)</f>
        <v>0</v>
      </c>
      <c r="BJ317" s="19" t="s">
        <v>79</v>
      </c>
      <c r="BK317" s="218">
        <f>ROUND(I317*H317,2)</f>
        <v>0</v>
      </c>
      <c r="BL317" s="19" t="s">
        <v>256</v>
      </c>
      <c r="BM317" s="217" t="s">
        <v>382</v>
      </c>
    </row>
    <row r="318" spans="1:47" s="2" customFormat="1" ht="12">
      <c r="A318" s="40"/>
      <c r="B318" s="41"/>
      <c r="C318" s="42"/>
      <c r="D318" s="219" t="s">
        <v>139</v>
      </c>
      <c r="E318" s="42"/>
      <c r="F318" s="220" t="s">
        <v>383</v>
      </c>
      <c r="G318" s="42"/>
      <c r="H318" s="42"/>
      <c r="I318" s="221"/>
      <c r="J318" s="42"/>
      <c r="K318" s="42"/>
      <c r="L318" s="46"/>
      <c r="M318" s="222"/>
      <c r="N318" s="223"/>
      <c r="O318" s="86"/>
      <c r="P318" s="86"/>
      <c r="Q318" s="86"/>
      <c r="R318" s="86"/>
      <c r="S318" s="86"/>
      <c r="T318" s="87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T318" s="19" t="s">
        <v>139</v>
      </c>
      <c r="AU318" s="19" t="s">
        <v>81</v>
      </c>
    </row>
    <row r="319" spans="1:51" s="13" customFormat="1" ht="12">
      <c r="A319" s="13"/>
      <c r="B319" s="224"/>
      <c r="C319" s="225"/>
      <c r="D319" s="226" t="s">
        <v>141</v>
      </c>
      <c r="E319" s="227" t="s">
        <v>19</v>
      </c>
      <c r="F319" s="228" t="s">
        <v>655</v>
      </c>
      <c r="G319" s="225"/>
      <c r="H319" s="227" t="s">
        <v>19</v>
      </c>
      <c r="I319" s="229"/>
      <c r="J319" s="225"/>
      <c r="K319" s="225"/>
      <c r="L319" s="230"/>
      <c r="M319" s="231"/>
      <c r="N319" s="232"/>
      <c r="O319" s="232"/>
      <c r="P319" s="232"/>
      <c r="Q319" s="232"/>
      <c r="R319" s="232"/>
      <c r="S319" s="232"/>
      <c r="T319" s="23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34" t="s">
        <v>141</v>
      </c>
      <c r="AU319" s="234" t="s">
        <v>81</v>
      </c>
      <c r="AV319" s="13" t="s">
        <v>79</v>
      </c>
      <c r="AW319" s="13" t="s">
        <v>33</v>
      </c>
      <c r="AX319" s="13" t="s">
        <v>71</v>
      </c>
      <c r="AY319" s="234" t="s">
        <v>129</v>
      </c>
    </row>
    <row r="320" spans="1:51" s="14" customFormat="1" ht="12">
      <c r="A320" s="14"/>
      <c r="B320" s="235"/>
      <c r="C320" s="236"/>
      <c r="D320" s="226" t="s">
        <v>141</v>
      </c>
      <c r="E320" s="237" t="s">
        <v>19</v>
      </c>
      <c r="F320" s="238" t="s">
        <v>384</v>
      </c>
      <c r="G320" s="236"/>
      <c r="H320" s="239">
        <v>6.496</v>
      </c>
      <c r="I320" s="240"/>
      <c r="J320" s="236"/>
      <c r="K320" s="236"/>
      <c r="L320" s="241"/>
      <c r="M320" s="242"/>
      <c r="N320" s="243"/>
      <c r="O320" s="243"/>
      <c r="P320" s="243"/>
      <c r="Q320" s="243"/>
      <c r="R320" s="243"/>
      <c r="S320" s="243"/>
      <c r="T320" s="24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45" t="s">
        <v>141</v>
      </c>
      <c r="AU320" s="245" t="s">
        <v>81</v>
      </c>
      <c r="AV320" s="14" t="s">
        <v>81</v>
      </c>
      <c r="AW320" s="14" t="s">
        <v>33</v>
      </c>
      <c r="AX320" s="14" t="s">
        <v>71</v>
      </c>
      <c r="AY320" s="245" t="s">
        <v>129</v>
      </c>
    </row>
    <row r="321" spans="1:51" s="15" customFormat="1" ht="12">
      <c r="A321" s="15"/>
      <c r="B321" s="246"/>
      <c r="C321" s="247"/>
      <c r="D321" s="226" t="s">
        <v>141</v>
      </c>
      <c r="E321" s="248" t="s">
        <v>19</v>
      </c>
      <c r="F321" s="249" t="s">
        <v>144</v>
      </c>
      <c r="G321" s="247"/>
      <c r="H321" s="250">
        <v>6.496</v>
      </c>
      <c r="I321" s="251"/>
      <c r="J321" s="247"/>
      <c r="K321" s="247"/>
      <c r="L321" s="252"/>
      <c r="M321" s="253"/>
      <c r="N321" s="254"/>
      <c r="O321" s="254"/>
      <c r="P321" s="254"/>
      <c r="Q321" s="254"/>
      <c r="R321" s="254"/>
      <c r="S321" s="254"/>
      <c r="T321" s="25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T321" s="256" t="s">
        <v>141</v>
      </c>
      <c r="AU321" s="256" t="s">
        <v>81</v>
      </c>
      <c r="AV321" s="15" t="s">
        <v>137</v>
      </c>
      <c r="AW321" s="15" t="s">
        <v>33</v>
      </c>
      <c r="AX321" s="15" t="s">
        <v>79</v>
      </c>
      <c r="AY321" s="256" t="s">
        <v>129</v>
      </c>
    </row>
    <row r="322" spans="1:65" s="2" customFormat="1" ht="24.15" customHeight="1">
      <c r="A322" s="40"/>
      <c r="B322" s="41"/>
      <c r="C322" s="206" t="s">
        <v>373</v>
      </c>
      <c r="D322" s="206" t="s">
        <v>132</v>
      </c>
      <c r="E322" s="207" t="s">
        <v>386</v>
      </c>
      <c r="F322" s="208" t="s">
        <v>387</v>
      </c>
      <c r="G322" s="209" t="s">
        <v>388</v>
      </c>
      <c r="H322" s="210">
        <v>2</v>
      </c>
      <c r="I322" s="211"/>
      <c r="J322" s="212">
        <f>ROUND(I322*H322,2)</f>
        <v>0</v>
      </c>
      <c r="K322" s="208" t="s">
        <v>136</v>
      </c>
      <c r="L322" s="46"/>
      <c r="M322" s="213" t="s">
        <v>19</v>
      </c>
      <c r="N322" s="214" t="s">
        <v>42</v>
      </c>
      <c r="O322" s="86"/>
      <c r="P322" s="215">
        <f>O322*H322</f>
        <v>0</v>
      </c>
      <c r="Q322" s="215">
        <v>0</v>
      </c>
      <c r="R322" s="215">
        <f>Q322*H322</f>
        <v>0</v>
      </c>
      <c r="S322" s="215">
        <v>0</v>
      </c>
      <c r="T322" s="216">
        <f>S322*H322</f>
        <v>0</v>
      </c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R322" s="217" t="s">
        <v>256</v>
      </c>
      <c r="AT322" s="217" t="s">
        <v>132</v>
      </c>
      <c r="AU322" s="217" t="s">
        <v>81</v>
      </c>
      <c r="AY322" s="19" t="s">
        <v>129</v>
      </c>
      <c r="BE322" s="218">
        <f>IF(N322="základní",J322,0)</f>
        <v>0</v>
      </c>
      <c r="BF322" s="218">
        <f>IF(N322="snížená",J322,0)</f>
        <v>0</v>
      </c>
      <c r="BG322" s="218">
        <f>IF(N322="zákl. přenesená",J322,0)</f>
        <v>0</v>
      </c>
      <c r="BH322" s="218">
        <f>IF(N322="sníž. přenesená",J322,0)</f>
        <v>0</v>
      </c>
      <c r="BI322" s="218">
        <f>IF(N322="nulová",J322,0)</f>
        <v>0</v>
      </c>
      <c r="BJ322" s="19" t="s">
        <v>79</v>
      </c>
      <c r="BK322" s="218">
        <f>ROUND(I322*H322,2)</f>
        <v>0</v>
      </c>
      <c r="BL322" s="19" t="s">
        <v>256</v>
      </c>
      <c r="BM322" s="217" t="s">
        <v>389</v>
      </c>
    </row>
    <row r="323" spans="1:47" s="2" customFormat="1" ht="12">
      <c r="A323" s="40"/>
      <c r="B323" s="41"/>
      <c r="C323" s="42"/>
      <c r="D323" s="219" t="s">
        <v>139</v>
      </c>
      <c r="E323" s="42"/>
      <c r="F323" s="220" t="s">
        <v>390</v>
      </c>
      <c r="G323" s="42"/>
      <c r="H323" s="42"/>
      <c r="I323" s="221"/>
      <c r="J323" s="42"/>
      <c r="K323" s="42"/>
      <c r="L323" s="46"/>
      <c r="M323" s="222"/>
      <c r="N323" s="223"/>
      <c r="O323" s="86"/>
      <c r="P323" s="86"/>
      <c r="Q323" s="86"/>
      <c r="R323" s="86"/>
      <c r="S323" s="86"/>
      <c r="T323" s="87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T323" s="19" t="s">
        <v>139</v>
      </c>
      <c r="AU323" s="19" t="s">
        <v>81</v>
      </c>
    </row>
    <row r="324" spans="1:51" s="13" customFormat="1" ht="12">
      <c r="A324" s="13"/>
      <c r="B324" s="224"/>
      <c r="C324" s="225"/>
      <c r="D324" s="226" t="s">
        <v>141</v>
      </c>
      <c r="E324" s="227" t="s">
        <v>19</v>
      </c>
      <c r="F324" s="228" t="s">
        <v>650</v>
      </c>
      <c r="G324" s="225"/>
      <c r="H324" s="227" t="s">
        <v>19</v>
      </c>
      <c r="I324" s="229"/>
      <c r="J324" s="225"/>
      <c r="K324" s="225"/>
      <c r="L324" s="230"/>
      <c r="M324" s="231"/>
      <c r="N324" s="232"/>
      <c r="O324" s="232"/>
      <c r="P324" s="232"/>
      <c r="Q324" s="232"/>
      <c r="R324" s="232"/>
      <c r="S324" s="232"/>
      <c r="T324" s="23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34" t="s">
        <v>141</v>
      </c>
      <c r="AU324" s="234" t="s">
        <v>81</v>
      </c>
      <c r="AV324" s="13" t="s">
        <v>79</v>
      </c>
      <c r="AW324" s="13" t="s">
        <v>33</v>
      </c>
      <c r="AX324" s="13" t="s">
        <v>71</v>
      </c>
      <c r="AY324" s="234" t="s">
        <v>129</v>
      </c>
    </row>
    <row r="325" spans="1:51" s="13" customFormat="1" ht="12">
      <c r="A325" s="13"/>
      <c r="B325" s="224"/>
      <c r="C325" s="225"/>
      <c r="D325" s="226" t="s">
        <v>141</v>
      </c>
      <c r="E325" s="227" t="s">
        <v>19</v>
      </c>
      <c r="F325" s="228" t="s">
        <v>391</v>
      </c>
      <c r="G325" s="225"/>
      <c r="H325" s="227" t="s">
        <v>19</v>
      </c>
      <c r="I325" s="229"/>
      <c r="J325" s="225"/>
      <c r="K325" s="225"/>
      <c r="L325" s="230"/>
      <c r="M325" s="231"/>
      <c r="N325" s="232"/>
      <c r="O325" s="232"/>
      <c r="P325" s="232"/>
      <c r="Q325" s="232"/>
      <c r="R325" s="232"/>
      <c r="S325" s="232"/>
      <c r="T325" s="23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4" t="s">
        <v>141</v>
      </c>
      <c r="AU325" s="234" t="s">
        <v>81</v>
      </c>
      <c r="AV325" s="13" t="s">
        <v>79</v>
      </c>
      <c r="AW325" s="13" t="s">
        <v>33</v>
      </c>
      <c r="AX325" s="13" t="s">
        <v>71</v>
      </c>
      <c r="AY325" s="234" t="s">
        <v>129</v>
      </c>
    </row>
    <row r="326" spans="1:51" s="14" customFormat="1" ht="12">
      <c r="A326" s="14"/>
      <c r="B326" s="235"/>
      <c r="C326" s="236"/>
      <c r="D326" s="226" t="s">
        <v>141</v>
      </c>
      <c r="E326" s="237" t="s">
        <v>19</v>
      </c>
      <c r="F326" s="238" t="s">
        <v>392</v>
      </c>
      <c r="G326" s="236"/>
      <c r="H326" s="239">
        <v>2</v>
      </c>
      <c r="I326" s="240"/>
      <c r="J326" s="236"/>
      <c r="K326" s="236"/>
      <c r="L326" s="241"/>
      <c r="M326" s="242"/>
      <c r="N326" s="243"/>
      <c r="O326" s="243"/>
      <c r="P326" s="243"/>
      <c r="Q326" s="243"/>
      <c r="R326" s="243"/>
      <c r="S326" s="243"/>
      <c r="T326" s="24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45" t="s">
        <v>141</v>
      </c>
      <c r="AU326" s="245" t="s">
        <v>81</v>
      </c>
      <c r="AV326" s="14" t="s">
        <v>81</v>
      </c>
      <c r="AW326" s="14" t="s">
        <v>33</v>
      </c>
      <c r="AX326" s="14" t="s">
        <v>71</v>
      </c>
      <c r="AY326" s="245" t="s">
        <v>129</v>
      </c>
    </row>
    <row r="327" spans="1:51" s="15" customFormat="1" ht="12">
      <c r="A327" s="15"/>
      <c r="B327" s="246"/>
      <c r="C327" s="247"/>
      <c r="D327" s="226" t="s">
        <v>141</v>
      </c>
      <c r="E327" s="248" t="s">
        <v>19</v>
      </c>
      <c r="F327" s="249" t="s">
        <v>144</v>
      </c>
      <c r="G327" s="247"/>
      <c r="H327" s="250">
        <v>2</v>
      </c>
      <c r="I327" s="251"/>
      <c r="J327" s="247"/>
      <c r="K327" s="247"/>
      <c r="L327" s="252"/>
      <c r="M327" s="253"/>
      <c r="N327" s="254"/>
      <c r="O327" s="254"/>
      <c r="P327" s="254"/>
      <c r="Q327" s="254"/>
      <c r="R327" s="254"/>
      <c r="S327" s="254"/>
      <c r="T327" s="25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T327" s="256" t="s">
        <v>141</v>
      </c>
      <c r="AU327" s="256" t="s">
        <v>81</v>
      </c>
      <c r="AV327" s="15" t="s">
        <v>137</v>
      </c>
      <c r="AW327" s="15" t="s">
        <v>33</v>
      </c>
      <c r="AX327" s="15" t="s">
        <v>79</v>
      </c>
      <c r="AY327" s="256" t="s">
        <v>129</v>
      </c>
    </row>
    <row r="328" spans="1:65" s="2" customFormat="1" ht="24.15" customHeight="1">
      <c r="A328" s="40"/>
      <c r="B328" s="41"/>
      <c r="C328" s="257" t="s">
        <v>379</v>
      </c>
      <c r="D328" s="257" t="s">
        <v>319</v>
      </c>
      <c r="E328" s="258" t="s">
        <v>394</v>
      </c>
      <c r="F328" s="259" t="s">
        <v>395</v>
      </c>
      <c r="G328" s="260" t="s">
        <v>388</v>
      </c>
      <c r="H328" s="261">
        <v>2</v>
      </c>
      <c r="I328" s="262"/>
      <c r="J328" s="263">
        <f>ROUND(I328*H328,2)</f>
        <v>0</v>
      </c>
      <c r="K328" s="259" t="s">
        <v>136</v>
      </c>
      <c r="L328" s="264"/>
      <c r="M328" s="265" t="s">
        <v>19</v>
      </c>
      <c r="N328" s="266" t="s">
        <v>42</v>
      </c>
      <c r="O328" s="86"/>
      <c r="P328" s="215">
        <f>O328*H328</f>
        <v>0</v>
      </c>
      <c r="Q328" s="215">
        <v>0.026</v>
      </c>
      <c r="R328" s="215">
        <f>Q328*H328</f>
        <v>0.052</v>
      </c>
      <c r="S328" s="215">
        <v>0</v>
      </c>
      <c r="T328" s="216">
        <f>S328*H328</f>
        <v>0</v>
      </c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R328" s="217" t="s">
        <v>322</v>
      </c>
      <c r="AT328" s="217" t="s">
        <v>319</v>
      </c>
      <c r="AU328" s="217" t="s">
        <v>81</v>
      </c>
      <c r="AY328" s="19" t="s">
        <v>129</v>
      </c>
      <c r="BE328" s="218">
        <f>IF(N328="základní",J328,0)</f>
        <v>0</v>
      </c>
      <c r="BF328" s="218">
        <f>IF(N328="snížená",J328,0)</f>
        <v>0</v>
      </c>
      <c r="BG328" s="218">
        <f>IF(N328="zákl. přenesená",J328,0)</f>
        <v>0</v>
      </c>
      <c r="BH328" s="218">
        <f>IF(N328="sníž. přenesená",J328,0)</f>
        <v>0</v>
      </c>
      <c r="BI328" s="218">
        <f>IF(N328="nulová",J328,0)</f>
        <v>0</v>
      </c>
      <c r="BJ328" s="19" t="s">
        <v>79</v>
      </c>
      <c r="BK328" s="218">
        <f>ROUND(I328*H328,2)</f>
        <v>0</v>
      </c>
      <c r="BL328" s="19" t="s">
        <v>256</v>
      </c>
      <c r="BM328" s="217" t="s">
        <v>396</v>
      </c>
    </row>
    <row r="329" spans="1:51" s="13" customFormat="1" ht="12">
      <c r="A329" s="13"/>
      <c r="B329" s="224"/>
      <c r="C329" s="225"/>
      <c r="D329" s="226" t="s">
        <v>141</v>
      </c>
      <c r="E329" s="227" t="s">
        <v>19</v>
      </c>
      <c r="F329" s="228" t="s">
        <v>650</v>
      </c>
      <c r="G329" s="225"/>
      <c r="H329" s="227" t="s">
        <v>19</v>
      </c>
      <c r="I329" s="229"/>
      <c r="J329" s="225"/>
      <c r="K329" s="225"/>
      <c r="L329" s="230"/>
      <c r="M329" s="231"/>
      <c r="N329" s="232"/>
      <c r="O329" s="232"/>
      <c r="P329" s="232"/>
      <c r="Q329" s="232"/>
      <c r="R329" s="232"/>
      <c r="S329" s="232"/>
      <c r="T329" s="23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4" t="s">
        <v>141</v>
      </c>
      <c r="AU329" s="234" t="s">
        <v>81</v>
      </c>
      <c r="AV329" s="13" t="s">
        <v>79</v>
      </c>
      <c r="AW329" s="13" t="s">
        <v>33</v>
      </c>
      <c r="AX329" s="13" t="s">
        <v>71</v>
      </c>
      <c r="AY329" s="234" t="s">
        <v>129</v>
      </c>
    </row>
    <row r="330" spans="1:51" s="13" customFormat="1" ht="12">
      <c r="A330" s="13"/>
      <c r="B330" s="224"/>
      <c r="C330" s="225"/>
      <c r="D330" s="226" t="s">
        <v>141</v>
      </c>
      <c r="E330" s="227" t="s">
        <v>19</v>
      </c>
      <c r="F330" s="228" t="s">
        <v>391</v>
      </c>
      <c r="G330" s="225"/>
      <c r="H330" s="227" t="s">
        <v>19</v>
      </c>
      <c r="I330" s="229"/>
      <c r="J330" s="225"/>
      <c r="K330" s="225"/>
      <c r="L330" s="230"/>
      <c r="M330" s="231"/>
      <c r="N330" s="232"/>
      <c r="O330" s="232"/>
      <c r="P330" s="232"/>
      <c r="Q330" s="232"/>
      <c r="R330" s="232"/>
      <c r="S330" s="232"/>
      <c r="T330" s="23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34" t="s">
        <v>141</v>
      </c>
      <c r="AU330" s="234" t="s">
        <v>81</v>
      </c>
      <c r="AV330" s="13" t="s">
        <v>79</v>
      </c>
      <c r="AW330" s="13" t="s">
        <v>33</v>
      </c>
      <c r="AX330" s="13" t="s">
        <v>71</v>
      </c>
      <c r="AY330" s="234" t="s">
        <v>129</v>
      </c>
    </row>
    <row r="331" spans="1:51" s="14" customFormat="1" ht="12">
      <c r="A331" s="14"/>
      <c r="B331" s="235"/>
      <c r="C331" s="236"/>
      <c r="D331" s="226" t="s">
        <v>141</v>
      </c>
      <c r="E331" s="237" t="s">
        <v>19</v>
      </c>
      <c r="F331" s="238" t="s">
        <v>392</v>
      </c>
      <c r="G331" s="236"/>
      <c r="H331" s="239">
        <v>2</v>
      </c>
      <c r="I331" s="240"/>
      <c r="J331" s="236"/>
      <c r="K331" s="236"/>
      <c r="L331" s="241"/>
      <c r="M331" s="242"/>
      <c r="N331" s="243"/>
      <c r="O331" s="243"/>
      <c r="P331" s="243"/>
      <c r="Q331" s="243"/>
      <c r="R331" s="243"/>
      <c r="S331" s="243"/>
      <c r="T331" s="24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45" t="s">
        <v>141</v>
      </c>
      <c r="AU331" s="245" t="s">
        <v>81</v>
      </c>
      <c r="AV331" s="14" t="s">
        <v>81</v>
      </c>
      <c r="AW331" s="14" t="s">
        <v>33</v>
      </c>
      <c r="AX331" s="14" t="s">
        <v>71</v>
      </c>
      <c r="AY331" s="245" t="s">
        <v>129</v>
      </c>
    </row>
    <row r="332" spans="1:51" s="15" customFormat="1" ht="12">
      <c r="A332" s="15"/>
      <c r="B332" s="246"/>
      <c r="C332" s="247"/>
      <c r="D332" s="226" t="s">
        <v>141</v>
      </c>
      <c r="E332" s="248" t="s">
        <v>19</v>
      </c>
      <c r="F332" s="249" t="s">
        <v>144</v>
      </c>
      <c r="G332" s="247"/>
      <c r="H332" s="250">
        <v>2</v>
      </c>
      <c r="I332" s="251"/>
      <c r="J332" s="247"/>
      <c r="K332" s="247"/>
      <c r="L332" s="252"/>
      <c r="M332" s="253"/>
      <c r="N332" s="254"/>
      <c r="O332" s="254"/>
      <c r="P332" s="254"/>
      <c r="Q332" s="254"/>
      <c r="R332" s="254"/>
      <c r="S332" s="254"/>
      <c r="T332" s="25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T332" s="256" t="s">
        <v>141</v>
      </c>
      <c r="AU332" s="256" t="s">
        <v>81</v>
      </c>
      <c r="AV332" s="15" t="s">
        <v>137</v>
      </c>
      <c r="AW332" s="15" t="s">
        <v>33</v>
      </c>
      <c r="AX332" s="15" t="s">
        <v>79</v>
      </c>
      <c r="AY332" s="256" t="s">
        <v>129</v>
      </c>
    </row>
    <row r="333" spans="1:65" s="2" customFormat="1" ht="16.5" customHeight="1">
      <c r="A333" s="40"/>
      <c r="B333" s="41"/>
      <c r="C333" s="206" t="s">
        <v>385</v>
      </c>
      <c r="D333" s="206" t="s">
        <v>132</v>
      </c>
      <c r="E333" s="207" t="s">
        <v>398</v>
      </c>
      <c r="F333" s="208" t="s">
        <v>399</v>
      </c>
      <c r="G333" s="209" t="s">
        <v>388</v>
      </c>
      <c r="H333" s="210">
        <v>2</v>
      </c>
      <c r="I333" s="211"/>
      <c r="J333" s="212">
        <f>ROUND(I333*H333,2)</f>
        <v>0</v>
      </c>
      <c r="K333" s="208" t="s">
        <v>136</v>
      </c>
      <c r="L333" s="46"/>
      <c r="M333" s="213" t="s">
        <v>19</v>
      </c>
      <c r="N333" s="214" t="s">
        <v>42</v>
      </c>
      <c r="O333" s="86"/>
      <c r="P333" s="215">
        <f>O333*H333</f>
        <v>0</v>
      </c>
      <c r="Q333" s="215">
        <v>0</v>
      </c>
      <c r="R333" s="215">
        <f>Q333*H333</f>
        <v>0</v>
      </c>
      <c r="S333" s="215">
        <v>0</v>
      </c>
      <c r="T333" s="216">
        <f>S333*H333</f>
        <v>0</v>
      </c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R333" s="217" t="s">
        <v>256</v>
      </c>
      <c r="AT333" s="217" t="s">
        <v>132</v>
      </c>
      <c r="AU333" s="217" t="s">
        <v>81</v>
      </c>
      <c r="AY333" s="19" t="s">
        <v>129</v>
      </c>
      <c r="BE333" s="218">
        <f>IF(N333="základní",J333,0)</f>
        <v>0</v>
      </c>
      <c r="BF333" s="218">
        <f>IF(N333="snížená",J333,0)</f>
        <v>0</v>
      </c>
      <c r="BG333" s="218">
        <f>IF(N333="zákl. přenesená",J333,0)</f>
        <v>0</v>
      </c>
      <c r="BH333" s="218">
        <f>IF(N333="sníž. přenesená",J333,0)</f>
        <v>0</v>
      </c>
      <c r="BI333" s="218">
        <f>IF(N333="nulová",J333,0)</f>
        <v>0</v>
      </c>
      <c r="BJ333" s="19" t="s">
        <v>79</v>
      </c>
      <c r="BK333" s="218">
        <f>ROUND(I333*H333,2)</f>
        <v>0</v>
      </c>
      <c r="BL333" s="19" t="s">
        <v>256</v>
      </c>
      <c r="BM333" s="217" t="s">
        <v>400</v>
      </c>
    </row>
    <row r="334" spans="1:47" s="2" customFormat="1" ht="12">
      <c r="A334" s="40"/>
      <c r="B334" s="41"/>
      <c r="C334" s="42"/>
      <c r="D334" s="219" t="s">
        <v>139</v>
      </c>
      <c r="E334" s="42"/>
      <c r="F334" s="220" t="s">
        <v>401</v>
      </c>
      <c r="G334" s="42"/>
      <c r="H334" s="42"/>
      <c r="I334" s="221"/>
      <c r="J334" s="42"/>
      <c r="K334" s="42"/>
      <c r="L334" s="46"/>
      <c r="M334" s="222"/>
      <c r="N334" s="223"/>
      <c r="O334" s="86"/>
      <c r="P334" s="86"/>
      <c r="Q334" s="86"/>
      <c r="R334" s="86"/>
      <c r="S334" s="86"/>
      <c r="T334" s="87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T334" s="19" t="s">
        <v>139</v>
      </c>
      <c r="AU334" s="19" t="s">
        <v>81</v>
      </c>
    </row>
    <row r="335" spans="1:51" s="13" customFormat="1" ht="12">
      <c r="A335" s="13"/>
      <c r="B335" s="224"/>
      <c r="C335" s="225"/>
      <c r="D335" s="226" t="s">
        <v>141</v>
      </c>
      <c r="E335" s="227" t="s">
        <v>19</v>
      </c>
      <c r="F335" s="228" t="s">
        <v>650</v>
      </c>
      <c r="G335" s="225"/>
      <c r="H335" s="227" t="s">
        <v>19</v>
      </c>
      <c r="I335" s="229"/>
      <c r="J335" s="225"/>
      <c r="K335" s="225"/>
      <c r="L335" s="230"/>
      <c r="M335" s="231"/>
      <c r="N335" s="232"/>
      <c r="O335" s="232"/>
      <c r="P335" s="232"/>
      <c r="Q335" s="232"/>
      <c r="R335" s="232"/>
      <c r="S335" s="232"/>
      <c r="T335" s="23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4" t="s">
        <v>141</v>
      </c>
      <c r="AU335" s="234" t="s">
        <v>81</v>
      </c>
      <c r="AV335" s="13" t="s">
        <v>79</v>
      </c>
      <c r="AW335" s="13" t="s">
        <v>33</v>
      </c>
      <c r="AX335" s="13" t="s">
        <v>71</v>
      </c>
      <c r="AY335" s="234" t="s">
        <v>129</v>
      </c>
    </row>
    <row r="336" spans="1:51" s="13" customFormat="1" ht="12">
      <c r="A336" s="13"/>
      <c r="B336" s="224"/>
      <c r="C336" s="225"/>
      <c r="D336" s="226" t="s">
        <v>141</v>
      </c>
      <c r="E336" s="227" t="s">
        <v>19</v>
      </c>
      <c r="F336" s="228" t="s">
        <v>391</v>
      </c>
      <c r="G336" s="225"/>
      <c r="H336" s="227" t="s">
        <v>19</v>
      </c>
      <c r="I336" s="229"/>
      <c r="J336" s="225"/>
      <c r="K336" s="225"/>
      <c r="L336" s="230"/>
      <c r="M336" s="231"/>
      <c r="N336" s="232"/>
      <c r="O336" s="232"/>
      <c r="P336" s="232"/>
      <c r="Q336" s="232"/>
      <c r="R336" s="232"/>
      <c r="S336" s="232"/>
      <c r="T336" s="23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34" t="s">
        <v>141</v>
      </c>
      <c r="AU336" s="234" t="s">
        <v>81</v>
      </c>
      <c r="AV336" s="13" t="s">
        <v>79</v>
      </c>
      <c r="AW336" s="13" t="s">
        <v>33</v>
      </c>
      <c r="AX336" s="13" t="s">
        <v>71</v>
      </c>
      <c r="AY336" s="234" t="s">
        <v>129</v>
      </c>
    </row>
    <row r="337" spans="1:51" s="14" customFormat="1" ht="12">
      <c r="A337" s="14"/>
      <c r="B337" s="235"/>
      <c r="C337" s="236"/>
      <c r="D337" s="226" t="s">
        <v>141</v>
      </c>
      <c r="E337" s="237" t="s">
        <v>19</v>
      </c>
      <c r="F337" s="238" t="s">
        <v>392</v>
      </c>
      <c r="G337" s="236"/>
      <c r="H337" s="239">
        <v>2</v>
      </c>
      <c r="I337" s="240"/>
      <c r="J337" s="236"/>
      <c r="K337" s="236"/>
      <c r="L337" s="241"/>
      <c r="M337" s="242"/>
      <c r="N337" s="243"/>
      <c r="O337" s="243"/>
      <c r="P337" s="243"/>
      <c r="Q337" s="243"/>
      <c r="R337" s="243"/>
      <c r="S337" s="243"/>
      <c r="T337" s="24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45" t="s">
        <v>141</v>
      </c>
      <c r="AU337" s="245" t="s">
        <v>81</v>
      </c>
      <c r="AV337" s="14" t="s">
        <v>81</v>
      </c>
      <c r="AW337" s="14" t="s">
        <v>33</v>
      </c>
      <c r="AX337" s="14" t="s">
        <v>71</v>
      </c>
      <c r="AY337" s="245" t="s">
        <v>129</v>
      </c>
    </row>
    <row r="338" spans="1:51" s="15" customFormat="1" ht="12">
      <c r="A338" s="15"/>
      <c r="B338" s="246"/>
      <c r="C338" s="247"/>
      <c r="D338" s="226" t="s">
        <v>141</v>
      </c>
      <c r="E338" s="248" t="s">
        <v>19</v>
      </c>
      <c r="F338" s="249" t="s">
        <v>144</v>
      </c>
      <c r="G338" s="247"/>
      <c r="H338" s="250">
        <v>2</v>
      </c>
      <c r="I338" s="251"/>
      <c r="J338" s="247"/>
      <c r="K338" s="247"/>
      <c r="L338" s="252"/>
      <c r="M338" s="253"/>
      <c r="N338" s="254"/>
      <c r="O338" s="254"/>
      <c r="P338" s="254"/>
      <c r="Q338" s="254"/>
      <c r="R338" s="254"/>
      <c r="S338" s="254"/>
      <c r="T338" s="25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T338" s="256" t="s">
        <v>141</v>
      </c>
      <c r="AU338" s="256" t="s">
        <v>81</v>
      </c>
      <c r="AV338" s="15" t="s">
        <v>137</v>
      </c>
      <c r="AW338" s="15" t="s">
        <v>33</v>
      </c>
      <c r="AX338" s="15" t="s">
        <v>79</v>
      </c>
      <c r="AY338" s="256" t="s">
        <v>129</v>
      </c>
    </row>
    <row r="339" spans="1:65" s="2" customFormat="1" ht="16.5" customHeight="1">
      <c r="A339" s="40"/>
      <c r="B339" s="41"/>
      <c r="C339" s="257" t="s">
        <v>393</v>
      </c>
      <c r="D339" s="257" t="s">
        <v>319</v>
      </c>
      <c r="E339" s="258" t="s">
        <v>403</v>
      </c>
      <c r="F339" s="259" t="s">
        <v>404</v>
      </c>
      <c r="G339" s="260" t="s">
        <v>388</v>
      </c>
      <c r="H339" s="261">
        <v>2</v>
      </c>
      <c r="I339" s="262"/>
      <c r="J339" s="263">
        <f>ROUND(I339*H339,2)</f>
        <v>0</v>
      </c>
      <c r="K339" s="259" t="s">
        <v>136</v>
      </c>
      <c r="L339" s="264"/>
      <c r="M339" s="265" t="s">
        <v>19</v>
      </c>
      <c r="N339" s="266" t="s">
        <v>42</v>
      </c>
      <c r="O339" s="86"/>
      <c r="P339" s="215">
        <f>O339*H339</f>
        <v>0</v>
      </c>
      <c r="Q339" s="215">
        <v>0.00015</v>
      </c>
      <c r="R339" s="215">
        <f>Q339*H339</f>
        <v>0.0003</v>
      </c>
      <c r="S339" s="215">
        <v>0</v>
      </c>
      <c r="T339" s="216">
        <f>S339*H339</f>
        <v>0</v>
      </c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R339" s="217" t="s">
        <v>322</v>
      </c>
      <c r="AT339" s="217" t="s">
        <v>319</v>
      </c>
      <c r="AU339" s="217" t="s">
        <v>81</v>
      </c>
      <c r="AY339" s="19" t="s">
        <v>129</v>
      </c>
      <c r="BE339" s="218">
        <f>IF(N339="základní",J339,0)</f>
        <v>0</v>
      </c>
      <c r="BF339" s="218">
        <f>IF(N339="snížená",J339,0)</f>
        <v>0</v>
      </c>
      <c r="BG339" s="218">
        <f>IF(N339="zákl. přenesená",J339,0)</f>
        <v>0</v>
      </c>
      <c r="BH339" s="218">
        <f>IF(N339="sníž. přenesená",J339,0)</f>
        <v>0</v>
      </c>
      <c r="BI339" s="218">
        <f>IF(N339="nulová",J339,0)</f>
        <v>0</v>
      </c>
      <c r="BJ339" s="19" t="s">
        <v>79</v>
      </c>
      <c r="BK339" s="218">
        <f>ROUND(I339*H339,2)</f>
        <v>0</v>
      </c>
      <c r="BL339" s="19" t="s">
        <v>256</v>
      </c>
      <c r="BM339" s="217" t="s">
        <v>405</v>
      </c>
    </row>
    <row r="340" spans="1:51" s="13" customFormat="1" ht="12">
      <c r="A340" s="13"/>
      <c r="B340" s="224"/>
      <c r="C340" s="225"/>
      <c r="D340" s="226" t="s">
        <v>141</v>
      </c>
      <c r="E340" s="227" t="s">
        <v>19</v>
      </c>
      <c r="F340" s="228" t="s">
        <v>650</v>
      </c>
      <c r="G340" s="225"/>
      <c r="H340" s="227" t="s">
        <v>19</v>
      </c>
      <c r="I340" s="229"/>
      <c r="J340" s="225"/>
      <c r="K340" s="225"/>
      <c r="L340" s="230"/>
      <c r="M340" s="231"/>
      <c r="N340" s="232"/>
      <c r="O340" s="232"/>
      <c r="P340" s="232"/>
      <c r="Q340" s="232"/>
      <c r="R340" s="232"/>
      <c r="S340" s="232"/>
      <c r="T340" s="23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4" t="s">
        <v>141</v>
      </c>
      <c r="AU340" s="234" t="s">
        <v>81</v>
      </c>
      <c r="AV340" s="13" t="s">
        <v>79</v>
      </c>
      <c r="AW340" s="13" t="s">
        <v>33</v>
      </c>
      <c r="AX340" s="13" t="s">
        <v>71</v>
      </c>
      <c r="AY340" s="234" t="s">
        <v>129</v>
      </c>
    </row>
    <row r="341" spans="1:51" s="13" customFormat="1" ht="12">
      <c r="A341" s="13"/>
      <c r="B341" s="224"/>
      <c r="C341" s="225"/>
      <c r="D341" s="226" t="s">
        <v>141</v>
      </c>
      <c r="E341" s="227" t="s">
        <v>19</v>
      </c>
      <c r="F341" s="228" t="s">
        <v>391</v>
      </c>
      <c r="G341" s="225"/>
      <c r="H341" s="227" t="s">
        <v>19</v>
      </c>
      <c r="I341" s="229"/>
      <c r="J341" s="225"/>
      <c r="K341" s="225"/>
      <c r="L341" s="230"/>
      <c r="M341" s="231"/>
      <c r="N341" s="232"/>
      <c r="O341" s="232"/>
      <c r="P341" s="232"/>
      <c r="Q341" s="232"/>
      <c r="R341" s="232"/>
      <c r="S341" s="232"/>
      <c r="T341" s="23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4" t="s">
        <v>141</v>
      </c>
      <c r="AU341" s="234" t="s">
        <v>81</v>
      </c>
      <c r="AV341" s="13" t="s">
        <v>79</v>
      </c>
      <c r="AW341" s="13" t="s">
        <v>33</v>
      </c>
      <c r="AX341" s="13" t="s">
        <v>71</v>
      </c>
      <c r="AY341" s="234" t="s">
        <v>129</v>
      </c>
    </row>
    <row r="342" spans="1:51" s="14" customFormat="1" ht="12">
      <c r="A342" s="14"/>
      <c r="B342" s="235"/>
      <c r="C342" s="236"/>
      <c r="D342" s="226" t="s">
        <v>141</v>
      </c>
      <c r="E342" s="237" t="s">
        <v>19</v>
      </c>
      <c r="F342" s="238" t="s">
        <v>392</v>
      </c>
      <c r="G342" s="236"/>
      <c r="H342" s="239">
        <v>2</v>
      </c>
      <c r="I342" s="240"/>
      <c r="J342" s="236"/>
      <c r="K342" s="236"/>
      <c r="L342" s="241"/>
      <c r="M342" s="242"/>
      <c r="N342" s="243"/>
      <c r="O342" s="243"/>
      <c r="P342" s="243"/>
      <c r="Q342" s="243"/>
      <c r="R342" s="243"/>
      <c r="S342" s="243"/>
      <c r="T342" s="24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45" t="s">
        <v>141</v>
      </c>
      <c r="AU342" s="245" t="s">
        <v>81</v>
      </c>
      <c r="AV342" s="14" t="s">
        <v>81</v>
      </c>
      <c r="AW342" s="14" t="s">
        <v>33</v>
      </c>
      <c r="AX342" s="14" t="s">
        <v>71</v>
      </c>
      <c r="AY342" s="245" t="s">
        <v>129</v>
      </c>
    </row>
    <row r="343" spans="1:51" s="15" customFormat="1" ht="12">
      <c r="A343" s="15"/>
      <c r="B343" s="246"/>
      <c r="C343" s="247"/>
      <c r="D343" s="226" t="s">
        <v>141</v>
      </c>
      <c r="E343" s="248" t="s">
        <v>19</v>
      </c>
      <c r="F343" s="249" t="s">
        <v>144</v>
      </c>
      <c r="G343" s="247"/>
      <c r="H343" s="250">
        <v>2</v>
      </c>
      <c r="I343" s="251"/>
      <c r="J343" s="247"/>
      <c r="K343" s="247"/>
      <c r="L343" s="252"/>
      <c r="M343" s="253"/>
      <c r="N343" s="254"/>
      <c r="O343" s="254"/>
      <c r="P343" s="254"/>
      <c r="Q343" s="254"/>
      <c r="R343" s="254"/>
      <c r="S343" s="254"/>
      <c r="T343" s="25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T343" s="256" t="s">
        <v>141</v>
      </c>
      <c r="AU343" s="256" t="s">
        <v>81</v>
      </c>
      <c r="AV343" s="15" t="s">
        <v>137</v>
      </c>
      <c r="AW343" s="15" t="s">
        <v>33</v>
      </c>
      <c r="AX343" s="15" t="s">
        <v>79</v>
      </c>
      <c r="AY343" s="256" t="s">
        <v>129</v>
      </c>
    </row>
    <row r="344" spans="1:65" s="2" customFormat="1" ht="16.5" customHeight="1">
      <c r="A344" s="40"/>
      <c r="B344" s="41"/>
      <c r="C344" s="257" t="s">
        <v>397</v>
      </c>
      <c r="D344" s="257" t="s">
        <v>319</v>
      </c>
      <c r="E344" s="258" t="s">
        <v>407</v>
      </c>
      <c r="F344" s="259" t="s">
        <v>408</v>
      </c>
      <c r="G344" s="260" t="s">
        <v>388</v>
      </c>
      <c r="H344" s="261">
        <v>2</v>
      </c>
      <c r="I344" s="262"/>
      <c r="J344" s="263">
        <f>ROUND(I344*H344,2)</f>
        <v>0</v>
      </c>
      <c r="K344" s="259" t="s">
        <v>136</v>
      </c>
      <c r="L344" s="264"/>
      <c r="M344" s="265" t="s">
        <v>19</v>
      </c>
      <c r="N344" s="266" t="s">
        <v>42</v>
      </c>
      <c r="O344" s="86"/>
      <c r="P344" s="215">
        <f>O344*H344</f>
        <v>0</v>
      </c>
      <c r="Q344" s="215">
        <v>0.00015</v>
      </c>
      <c r="R344" s="215">
        <f>Q344*H344</f>
        <v>0.0003</v>
      </c>
      <c r="S344" s="215">
        <v>0</v>
      </c>
      <c r="T344" s="216">
        <f>S344*H344</f>
        <v>0</v>
      </c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R344" s="217" t="s">
        <v>322</v>
      </c>
      <c r="AT344" s="217" t="s">
        <v>319</v>
      </c>
      <c r="AU344" s="217" t="s">
        <v>81</v>
      </c>
      <c r="AY344" s="19" t="s">
        <v>129</v>
      </c>
      <c r="BE344" s="218">
        <f>IF(N344="základní",J344,0)</f>
        <v>0</v>
      </c>
      <c r="BF344" s="218">
        <f>IF(N344="snížená",J344,0)</f>
        <v>0</v>
      </c>
      <c r="BG344" s="218">
        <f>IF(N344="zákl. přenesená",J344,0)</f>
        <v>0</v>
      </c>
      <c r="BH344" s="218">
        <f>IF(N344="sníž. přenesená",J344,0)</f>
        <v>0</v>
      </c>
      <c r="BI344" s="218">
        <f>IF(N344="nulová",J344,0)</f>
        <v>0</v>
      </c>
      <c r="BJ344" s="19" t="s">
        <v>79</v>
      </c>
      <c r="BK344" s="218">
        <f>ROUND(I344*H344,2)</f>
        <v>0</v>
      </c>
      <c r="BL344" s="19" t="s">
        <v>256</v>
      </c>
      <c r="BM344" s="217" t="s">
        <v>409</v>
      </c>
    </row>
    <row r="345" spans="1:51" s="13" customFormat="1" ht="12">
      <c r="A345" s="13"/>
      <c r="B345" s="224"/>
      <c r="C345" s="225"/>
      <c r="D345" s="226" t="s">
        <v>141</v>
      </c>
      <c r="E345" s="227" t="s">
        <v>19</v>
      </c>
      <c r="F345" s="228" t="s">
        <v>650</v>
      </c>
      <c r="G345" s="225"/>
      <c r="H345" s="227" t="s">
        <v>19</v>
      </c>
      <c r="I345" s="229"/>
      <c r="J345" s="225"/>
      <c r="K345" s="225"/>
      <c r="L345" s="230"/>
      <c r="M345" s="231"/>
      <c r="N345" s="232"/>
      <c r="O345" s="232"/>
      <c r="P345" s="232"/>
      <c r="Q345" s="232"/>
      <c r="R345" s="232"/>
      <c r="S345" s="232"/>
      <c r="T345" s="23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4" t="s">
        <v>141</v>
      </c>
      <c r="AU345" s="234" t="s">
        <v>81</v>
      </c>
      <c r="AV345" s="13" t="s">
        <v>79</v>
      </c>
      <c r="AW345" s="13" t="s">
        <v>33</v>
      </c>
      <c r="AX345" s="13" t="s">
        <v>71</v>
      </c>
      <c r="AY345" s="234" t="s">
        <v>129</v>
      </c>
    </row>
    <row r="346" spans="1:51" s="13" customFormat="1" ht="12">
      <c r="A346" s="13"/>
      <c r="B346" s="224"/>
      <c r="C346" s="225"/>
      <c r="D346" s="226" t="s">
        <v>141</v>
      </c>
      <c r="E346" s="227" t="s">
        <v>19</v>
      </c>
      <c r="F346" s="228" t="s">
        <v>391</v>
      </c>
      <c r="G346" s="225"/>
      <c r="H346" s="227" t="s">
        <v>19</v>
      </c>
      <c r="I346" s="229"/>
      <c r="J346" s="225"/>
      <c r="K346" s="225"/>
      <c r="L346" s="230"/>
      <c r="M346" s="231"/>
      <c r="N346" s="232"/>
      <c r="O346" s="232"/>
      <c r="P346" s="232"/>
      <c r="Q346" s="232"/>
      <c r="R346" s="232"/>
      <c r="S346" s="232"/>
      <c r="T346" s="23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34" t="s">
        <v>141</v>
      </c>
      <c r="AU346" s="234" t="s">
        <v>81</v>
      </c>
      <c r="AV346" s="13" t="s">
        <v>79</v>
      </c>
      <c r="AW346" s="13" t="s">
        <v>33</v>
      </c>
      <c r="AX346" s="13" t="s">
        <v>71</v>
      </c>
      <c r="AY346" s="234" t="s">
        <v>129</v>
      </c>
    </row>
    <row r="347" spans="1:51" s="14" customFormat="1" ht="12">
      <c r="A347" s="14"/>
      <c r="B347" s="235"/>
      <c r="C347" s="236"/>
      <c r="D347" s="226" t="s">
        <v>141</v>
      </c>
      <c r="E347" s="237" t="s">
        <v>19</v>
      </c>
      <c r="F347" s="238" t="s">
        <v>392</v>
      </c>
      <c r="G347" s="236"/>
      <c r="H347" s="239">
        <v>2</v>
      </c>
      <c r="I347" s="240"/>
      <c r="J347" s="236"/>
      <c r="K347" s="236"/>
      <c r="L347" s="241"/>
      <c r="M347" s="242"/>
      <c r="N347" s="243"/>
      <c r="O347" s="243"/>
      <c r="P347" s="243"/>
      <c r="Q347" s="243"/>
      <c r="R347" s="243"/>
      <c r="S347" s="243"/>
      <c r="T347" s="24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45" t="s">
        <v>141</v>
      </c>
      <c r="AU347" s="245" t="s">
        <v>81</v>
      </c>
      <c r="AV347" s="14" t="s">
        <v>81</v>
      </c>
      <c r="AW347" s="14" t="s">
        <v>33</v>
      </c>
      <c r="AX347" s="14" t="s">
        <v>71</v>
      </c>
      <c r="AY347" s="245" t="s">
        <v>129</v>
      </c>
    </row>
    <row r="348" spans="1:51" s="15" customFormat="1" ht="12">
      <c r="A348" s="15"/>
      <c r="B348" s="246"/>
      <c r="C348" s="247"/>
      <c r="D348" s="226" t="s">
        <v>141</v>
      </c>
      <c r="E348" s="248" t="s">
        <v>19</v>
      </c>
      <c r="F348" s="249" t="s">
        <v>144</v>
      </c>
      <c r="G348" s="247"/>
      <c r="H348" s="250">
        <v>2</v>
      </c>
      <c r="I348" s="251"/>
      <c r="J348" s="247"/>
      <c r="K348" s="247"/>
      <c r="L348" s="252"/>
      <c r="M348" s="253"/>
      <c r="N348" s="254"/>
      <c r="O348" s="254"/>
      <c r="P348" s="254"/>
      <c r="Q348" s="254"/>
      <c r="R348" s="254"/>
      <c r="S348" s="254"/>
      <c r="T348" s="25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T348" s="256" t="s">
        <v>141</v>
      </c>
      <c r="AU348" s="256" t="s">
        <v>81</v>
      </c>
      <c r="AV348" s="15" t="s">
        <v>137</v>
      </c>
      <c r="AW348" s="15" t="s">
        <v>33</v>
      </c>
      <c r="AX348" s="15" t="s">
        <v>79</v>
      </c>
      <c r="AY348" s="256" t="s">
        <v>129</v>
      </c>
    </row>
    <row r="349" spans="1:65" s="2" customFormat="1" ht="16.5" customHeight="1">
      <c r="A349" s="40"/>
      <c r="B349" s="41"/>
      <c r="C349" s="206" t="s">
        <v>402</v>
      </c>
      <c r="D349" s="206" t="s">
        <v>132</v>
      </c>
      <c r="E349" s="207" t="s">
        <v>411</v>
      </c>
      <c r="F349" s="208" t="s">
        <v>412</v>
      </c>
      <c r="G349" s="209" t="s">
        <v>388</v>
      </c>
      <c r="H349" s="210">
        <v>2</v>
      </c>
      <c r="I349" s="211"/>
      <c r="J349" s="212">
        <f>ROUND(I349*H349,2)</f>
        <v>0</v>
      </c>
      <c r="K349" s="208" t="s">
        <v>136</v>
      </c>
      <c r="L349" s="46"/>
      <c r="M349" s="213" t="s">
        <v>19</v>
      </c>
      <c r="N349" s="214" t="s">
        <v>42</v>
      </c>
      <c r="O349" s="86"/>
      <c r="P349" s="215">
        <f>O349*H349</f>
        <v>0</v>
      </c>
      <c r="Q349" s="215">
        <v>0</v>
      </c>
      <c r="R349" s="215">
        <f>Q349*H349</f>
        <v>0</v>
      </c>
      <c r="S349" s="215">
        <v>0</v>
      </c>
      <c r="T349" s="216">
        <f>S349*H349</f>
        <v>0</v>
      </c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R349" s="217" t="s">
        <v>256</v>
      </c>
      <c r="AT349" s="217" t="s">
        <v>132</v>
      </c>
      <c r="AU349" s="217" t="s">
        <v>81</v>
      </c>
      <c r="AY349" s="19" t="s">
        <v>129</v>
      </c>
      <c r="BE349" s="218">
        <f>IF(N349="základní",J349,0)</f>
        <v>0</v>
      </c>
      <c r="BF349" s="218">
        <f>IF(N349="snížená",J349,0)</f>
        <v>0</v>
      </c>
      <c r="BG349" s="218">
        <f>IF(N349="zákl. přenesená",J349,0)</f>
        <v>0</v>
      </c>
      <c r="BH349" s="218">
        <f>IF(N349="sníž. přenesená",J349,0)</f>
        <v>0</v>
      </c>
      <c r="BI349" s="218">
        <f>IF(N349="nulová",J349,0)</f>
        <v>0</v>
      </c>
      <c r="BJ349" s="19" t="s">
        <v>79</v>
      </c>
      <c r="BK349" s="218">
        <f>ROUND(I349*H349,2)</f>
        <v>0</v>
      </c>
      <c r="BL349" s="19" t="s">
        <v>256</v>
      </c>
      <c r="BM349" s="217" t="s">
        <v>413</v>
      </c>
    </row>
    <row r="350" spans="1:47" s="2" customFormat="1" ht="12">
      <c r="A350" s="40"/>
      <c r="B350" s="41"/>
      <c r="C350" s="42"/>
      <c r="D350" s="219" t="s">
        <v>139</v>
      </c>
      <c r="E350" s="42"/>
      <c r="F350" s="220" t="s">
        <v>414</v>
      </c>
      <c r="G350" s="42"/>
      <c r="H350" s="42"/>
      <c r="I350" s="221"/>
      <c r="J350" s="42"/>
      <c r="K350" s="42"/>
      <c r="L350" s="46"/>
      <c r="M350" s="222"/>
      <c r="N350" s="223"/>
      <c r="O350" s="86"/>
      <c r="P350" s="86"/>
      <c r="Q350" s="86"/>
      <c r="R350" s="86"/>
      <c r="S350" s="86"/>
      <c r="T350" s="87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T350" s="19" t="s">
        <v>139</v>
      </c>
      <c r="AU350" s="19" t="s">
        <v>81</v>
      </c>
    </row>
    <row r="351" spans="1:51" s="13" customFormat="1" ht="12">
      <c r="A351" s="13"/>
      <c r="B351" s="224"/>
      <c r="C351" s="225"/>
      <c r="D351" s="226" t="s">
        <v>141</v>
      </c>
      <c r="E351" s="227" t="s">
        <v>19</v>
      </c>
      <c r="F351" s="228" t="s">
        <v>650</v>
      </c>
      <c r="G351" s="225"/>
      <c r="H351" s="227" t="s">
        <v>19</v>
      </c>
      <c r="I351" s="229"/>
      <c r="J351" s="225"/>
      <c r="K351" s="225"/>
      <c r="L351" s="230"/>
      <c r="M351" s="231"/>
      <c r="N351" s="232"/>
      <c r="O351" s="232"/>
      <c r="P351" s="232"/>
      <c r="Q351" s="232"/>
      <c r="R351" s="232"/>
      <c r="S351" s="232"/>
      <c r="T351" s="23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34" t="s">
        <v>141</v>
      </c>
      <c r="AU351" s="234" t="s">
        <v>81</v>
      </c>
      <c r="AV351" s="13" t="s">
        <v>79</v>
      </c>
      <c r="AW351" s="13" t="s">
        <v>33</v>
      </c>
      <c r="AX351" s="13" t="s">
        <v>71</v>
      </c>
      <c r="AY351" s="234" t="s">
        <v>129</v>
      </c>
    </row>
    <row r="352" spans="1:51" s="13" customFormat="1" ht="12">
      <c r="A352" s="13"/>
      <c r="B352" s="224"/>
      <c r="C352" s="225"/>
      <c r="D352" s="226" t="s">
        <v>141</v>
      </c>
      <c r="E352" s="227" t="s">
        <v>19</v>
      </c>
      <c r="F352" s="228" t="s">
        <v>391</v>
      </c>
      <c r="G352" s="225"/>
      <c r="H352" s="227" t="s">
        <v>19</v>
      </c>
      <c r="I352" s="229"/>
      <c r="J352" s="225"/>
      <c r="K352" s="225"/>
      <c r="L352" s="230"/>
      <c r="M352" s="231"/>
      <c r="N352" s="232"/>
      <c r="O352" s="232"/>
      <c r="P352" s="232"/>
      <c r="Q352" s="232"/>
      <c r="R352" s="232"/>
      <c r="S352" s="232"/>
      <c r="T352" s="23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34" t="s">
        <v>141</v>
      </c>
      <c r="AU352" s="234" t="s">
        <v>81</v>
      </c>
      <c r="AV352" s="13" t="s">
        <v>79</v>
      </c>
      <c r="AW352" s="13" t="s">
        <v>33</v>
      </c>
      <c r="AX352" s="13" t="s">
        <v>71</v>
      </c>
      <c r="AY352" s="234" t="s">
        <v>129</v>
      </c>
    </row>
    <row r="353" spans="1:51" s="14" customFormat="1" ht="12">
      <c r="A353" s="14"/>
      <c r="B353" s="235"/>
      <c r="C353" s="236"/>
      <c r="D353" s="226" t="s">
        <v>141</v>
      </c>
      <c r="E353" s="237" t="s">
        <v>19</v>
      </c>
      <c r="F353" s="238" t="s">
        <v>392</v>
      </c>
      <c r="G353" s="236"/>
      <c r="H353" s="239">
        <v>2</v>
      </c>
      <c r="I353" s="240"/>
      <c r="J353" s="236"/>
      <c r="K353" s="236"/>
      <c r="L353" s="241"/>
      <c r="M353" s="242"/>
      <c r="N353" s="243"/>
      <c r="O353" s="243"/>
      <c r="P353" s="243"/>
      <c r="Q353" s="243"/>
      <c r="R353" s="243"/>
      <c r="S353" s="243"/>
      <c r="T353" s="24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45" t="s">
        <v>141</v>
      </c>
      <c r="AU353" s="245" t="s">
        <v>81</v>
      </c>
      <c r="AV353" s="14" t="s">
        <v>81</v>
      </c>
      <c r="AW353" s="14" t="s">
        <v>33</v>
      </c>
      <c r="AX353" s="14" t="s">
        <v>71</v>
      </c>
      <c r="AY353" s="245" t="s">
        <v>129</v>
      </c>
    </row>
    <row r="354" spans="1:51" s="15" customFormat="1" ht="12">
      <c r="A354" s="15"/>
      <c r="B354" s="246"/>
      <c r="C354" s="247"/>
      <c r="D354" s="226" t="s">
        <v>141</v>
      </c>
      <c r="E354" s="248" t="s">
        <v>19</v>
      </c>
      <c r="F354" s="249" t="s">
        <v>144</v>
      </c>
      <c r="G354" s="247"/>
      <c r="H354" s="250">
        <v>2</v>
      </c>
      <c r="I354" s="251"/>
      <c r="J354" s="247"/>
      <c r="K354" s="247"/>
      <c r="L354" s="252"/>
      <c r="M354" s="253"/>
      <c r="N354" s="254"/>
      <c r="O354" s="254"/>
      <c r="P354" s="254"/>
      <c r="Q354" s="254"/>
      <c r="R354" s="254"/>
      <c r="S354" s="254"/>
      <c r="T354" s="25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T354" s="256" t="s">
        <v>141</v>
      </c>
      <c r="AU354" s="256" t="s">
        <v>81</v>
      </c>
      <c r="AV354" s="15" t="s">
        <v>137</v>
      </c>
      <c r="AW354" s="15" t="s">
        <v>33</v>
      </c>
      <c r="AX354" s="15" t="s">
        <v>79</v>
      </c>
      <c r="AY354" s="256" t="s">
        <v>129</v>
      </c>
    </row>
    <row r="355" spans="1:65" s="2" customFormat="1" ht="16.5" customHeight="1">
      <c r="A355" s="40"/>
      <c r="B355" s="41"/>
      <c r="C355" s="257" t="s">
        <v>406</v>
      </c>
      <c r="D355" s="257" t="s">
        <v>319</v>
      </c>
      <c r="E355" s="258" t="s">
        <v>416</v>
      </c>
      <c r="F355" s="259" t="s">
        <v>417</v>
      </c>
      <c r="G355" s="260" t="s">
        <v>388</v>
      </c>
      <c r="H355" s="261">
        <v>2</v>
      </c>
      <c r="I355" s="262"/>
      <c r="J355" s="263">
        <f>ROUND(I355*H355,2)</f>
        <v>0</v>
      </c>
      <c r="K355" s="259" t="s">
        <v>136</v>
      </c>
      <c r="L355" s="264"/>
      <c r="M355" s="265" t="s">
        <v>19</v>
      </c>
      <c r="N355" s="266" t="s">
        <v>42</v>
      </c>
      <c r="O355" s="86"/>
      <c r="P355" s="215">
        <f>O355*H355</f>
        <v>0</v>
      </c>
      <c r="Q355" s="215">
        <v>0.0022</v>
      </c>
      <c r="R355" s="215">
        <f>Q355*H355</f>
        <v>0.0044</v>
      </c>
      <c r="S355" s="215">
        <v>0</v>
      </c>
      <c r="T355" s="216">
        <f>S355*H355</f>
        <v>0</v>
      </c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R355" s="217" t="s">
        <v>322</v>
      </c>
      <c r="AT355" s="217" t="s">
        <v>319</v>
      </c>
      <c r="AU355" s="217" t="s">
        <v>81</v>
      </c>
      <c r="AY355" s="19" t="s">
        <v>129</v>
      </c>
      <c r="BE355" s="218">
        <f>IF(N355="základní",J355,0)</f>
        <v>0</v>
      </c>
      <c r="BF355" s="218">
        <f>IF(N355="snížená",J355,0)</f>
        <v>0</v>
      </c>
      <c r="BG355" s="218">
        <f>IF(N355="zákl. přenesená",J355,0)</f>
        <v>0</v>
      </c>
      <c r="BH355" s="218">
        <f>IF(N355="sníž. přenesená",J355,0)</f>
        <v>0</v>
      </c>
      <c r="BI355" s="218">
        <f>IF(N355="nulová",J355,0)</f>
        <v>0</v>
      </c>
      <c r="BJ355" s="19" t="s">
        <v>79</v>
      </c>
      <c r="BK355" s="218">
        <f>ROUND(I355*H355,2)</f>
        <v>0</v>
      </c>
      <c r="BL355" s="19" t="s">
        <v>256</v>
      </c>
      <c r="BM355" s="217" t="s">
        <v>418</v>
      </c>
    </row>
    <row r="356" spans="1:51" s="13" customFormat="1" ht="12">
      <c r="A356" s="13"/>
      <c r="B356" s="224"/>
      <c r="C356" s="225"/>
      <c r="D356" s="226" t="s">
        <v>141</v>
      </c>
      <c r="E356" s="227" t="s">
        <v>19</v>
      </c>
      <c r="F356" s="228" t="s">
        <v>650</v>
      </c>
      <c r="G356" s="225"/>
      <c r="H356" s="227" t="s">
        <v>19</v>
      </c>
      <c r="I356" s="229"/>
      <c r="J356" s="225"/>
      <c r="K356" s="225"/>
      <c r="L356" s="230"/>
      <c r="M356" s="231"/>
      <c r="N356" s="232"/>
      <c r="O356" s="232"/>
      <c r="P356" s="232"/>
      <c r="Q356" s="232"/>
      <c r="R356" s="232"/>
      <c r="S356" s="232"/>
      <c r="T356" s="23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34" t="s">
        <v>141</v>
      </c>
      <c r="AU356" s="234" t="s">
        <v>81</v>
      </c>
      <c r="AV356" s="13" t="s">
        <v>79</v>
      </c>
      <c r="AW356" s="13" t="s">
        <v>33</v>
      </c>
      <c r="AX356" s="13" t="s">
        <v>71</v>
      </c>
      <c r="AY356" s="234" t="s">
        <v>129</v>
      </c>
    </row>
    <row r="357" spans="1:51" s="13" customFormat="1" ht="12">
      <c r="A357" s="13"/>
      <c r="B357" s="224"/>
      <c r="C357" s="225"/>
      <c r="D357" s="226" t="s">
        <v>141</v>
      </c>
      <c r="E357" s="227" t="s">
        <v>19</v>
      </c>
      <c r="F357" s="228" t="s">
        <v>391</v>
      </c>
      <c r="G357" s="225"/>
      <c r="H357" s="227" t="s">
        <v>19</v>
      </c>
      <c r="I357" s="229"/>
      <c r="J357" s="225"/>
      <c r="K357" s="225"/>
      <c r="L357" s="230"/>
      <c r="M357" s="231"/>
      <c r="N357" s="232"/>
      <c r="O357" s="232"/>
      <c r="P357" s="232"/>
      <c r="Q357" s="232"/>
      <c r="R357" s="232"/>
      <c r="S357" s="232"/>
      <c r="T357" s="23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34" t="s">
        <v>141</v>
      </c>
      <c r="AU357" s="234" t="s">
        <v>81</v>
      </c>
      <c r="AV357" s="13" t="s">
        <v>79</v>
      </c>
      <c r="AW357" s="13" t="s">
        <v>33</v>
      </c>
      <c r="AX357" s="13" t="s">
        <v>71</v>
      </c>
      <c r="AY357" s="234" t="s">
        <v>129</v>
      </c>
    </row>
    <row r="358" spans="1:51" s="14" customFormat="1" ht="12">
      <c r="A358" s="14"/>
      <c r="B358" s="235"/>
      <c r="C358" s="236"/>
      <c r="D358" s="226" t="s">
        <v>141</v>
      </c>
      <c r="E358" s="237" t="s">
        <v>19</v>
      </c>
      <c r="F358" s="238" t="s">
        <v>392</v>
      </c>
      <c r="G358" s="236"/>
      <c r="H358" s="239">
        <v>2</v>
      </c>
      <c r="I358" s="240"/>
      <c r="J358" s="236"/>
      <c r="K358" s="236"/>
      <c r="L358" s="241"/>
      <c r="M358" s="242"/>
      <c r="N358" s="243"/>
      <c r="O358" s="243"/>
      <c r="P358" s="243"/>
      <c r="Q358" s="243"/>
      <c r="R358" s="243"/>
      <c r="S358" s="243"/>
      <c r="T358" s="24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45" t="s">
        <v>141</v>
      </c>
      <c r="AU358" s="245" t="s">
        <v>81</v>
      </c>
      <c r="AV358" s="14" t="s">
        <v>81</v>
      </c>
      <c r="AW358" s="14" t="s">
        <v>33</v>
      </c>
      <c r="AX358" s="14" t="s">
        <v>71</v>
      </c>
      <c r="AY358" s="245" t="s">
        <v>129</v>
      </c>
    </row>
    <row r="359" spans="1:51" s="15" customFormat="1" ht="12">
      <c r="A359" s="15"/>
      <c r="B359" s="246"/>
      <c r="C359" s="247"/>
      <c r="D359" s="226" t="s">
        <v>141</v>
      </c>
      <c r="E359" s="248" t="s">
        <v>19</v>
      </c>
      <c r="F359" s="249" t="s">
        <v>144</v>
      </c>
      <c r="G359" s="247"/>
      <c r="H359" s="250">
        <v>2</v>
      </c>
      <c r="I359" s="251"/>
      <c r="J359" s="247"/>
      <c r="K359" s="247"/>
      <c r="L359" s="252"/>
      <c r="M359" s="253"/>
      <c r="N359" s="254"/>
      <c r="O359" s="254"/>
      <c r="P359" s="254"/>
      <c r="Q359" s="254"/>
      <c r="R359" s="254"/>
      <c r="S359" s="254"/>
      <c r="T359" s="25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T359" s="256" t="s">
        <v>141</v>
      </c>
      <c r="AU359" s="256" t="s">
        <v>81</v>
      </c>
      <c r="AV359" s="15" t="s">
        <v>137</v>
      </c>
      <c r="AW359" s="15" t="s">
        <v>33</v>
      </c>
      <c r="AX359" s="15" t="s">
        <v>79</v>
      </c>
      <c r="AY359" s="256" t="s">
        <v>129</v>
      </c>
    </row>
    <row r="360" spans="1:65" s="2" customFormat="1" ht="16.5" customHeight="1">
      <c r="A360" s="40"/>
      <c r="B360" s="41"/>
      <c r="C360" s="257" t="s">
        <v>410</v>
      </c>
      <c r="D360" s="257" t="s">
        <v>319</v>
      </c>
      <c r="E360" s="258" t="s">
        <v>420</v>
      </c>
      <c r="F360" s="259" t="s">
        <v>421</v>
      </c>
      <c r="G360" s="260" t="s">
        <v>388</v>
      </c>
      <c r="H360" s="261">
        <v>2</v>
      </c>
      <c r="I360" s="262"/>
      <c r="J360" s="263">
        <f>ROUND(I360*H360,2)</f>
        <v>0</v>
      </c>
      <c r="K360" s="259" t="s">
        <v>136</v>
      </c>
      <c r="L360" s="264"/>
      <c r="M360" s="265" t="s">
        <v>19</v>
      </c>
      <c r="N360" s="266" t="s">
        <v>42</v>
      </c>
      <c r="O360" s="86"/>
      <c r="P360" s="215">
        <f>O360*H360</f>
        <v>0</v>
      </c>
      <c r="Q360" s="215">
        <v>0.0022</v>
      </c>
      <c r="R360" s="215">
        <f>Q360*H360</f>
        <v>0.0044</v>
      </c>
      <c r="S360" s="215">
        <v>0</v>
      </c>
      <c r="T360" s="216">
        <f>S360*H360</f>
        <v>0</v>
      </c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R360" s="217" t="s">
        <v>322</v>
      </c>
      <c r="AT360" s="217" t="s">
        <v>319</v>
      </c>
      <c r="AU360" s="217" t="s">
        <v>81</v>
      </c>
      <c r="AY360" s="19" t="s">
        <v>129</v>
      </c>
      <c r="BE360" s="218">
        <f>IF(N360="základní",J360,0)</f>
        <v>0</v>
      </c>
      <c r="BF360" s="218">
        <f>IF(N360="snížená",J360,0)</f>
        <v>0</v>
      </c>
      <c r="BG360" s="218">
        <f>IF(N360="zákl. přenesená",J360,0)</f>
        <v>0</v>
      </c>
      <c r="BH360" s="218">
        <f>IF(N360="sníž. přenesená",J360,0)</f>
        <v>0</v>
      </c>
      <c r="BI360" s="218">
        <f>IF(N360="nulová",J360,0)</f>
        <v>0</v>
      </c>
      <c r="BJ360" s="19" t="s">
        <v>79</v>
      </c>
      <c r="BK360" s="218">
        <f>ROUND(I360*H360,2)</f>
        <v>0</v>
      </c>
      <c r="BL360" s="19" t="s">
        <v>256</v>
      </c>
      <c r="BM360" s="217" t="s">
        <v>422</v>
      </c>
    </row>
    <row r="361" spans="1:51" s="13" customFormat="1" ht="12">
      <c r="A361" s="13"/>
      <c r="B361" s="224"/>
      <c r="C361" s="225"/>
      <c r="D361" s="226" t="s">
        <v>141</v>
      </c>
      <c r="E361" s="227" t="s">
        <v>19</v>
      </c>
      <c r="F361" s="228" t="s">
        <v>650</v>
      </c>
      <c r="G361" s="225"/>
      <c r="H361" s="227" t="s">
        <v>19</v>
      </c>
      <c r="I361" s="229"/>
      <c r="J361" s="225"/>
      <c r="K361" s="225"/>
      <c r="L361" s="230"/>
      <c r="M361" s="231"/>
      <c r="N361" s="232"/>
      <c r="O361" s="232"/>
      <c r="P361" s="232"/>
      <c r="Q361" s="232"/>
      <c r="R361" s="232"/>
      <c r="S361" s="232"/>
      <c r="T361" s="23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34" t="s">
        <v>141</v>
      </c>
      <c r="AU361" s="234" t="s">
        <v>81</v>
      </c>
      <c r="AV361" s="13" t="s">
        <v>79</v>
      </c>
      <c r="AW361" s="13" t="s">
        <v>33</v>
      </c>
      <c r="AX361" s="13" t="s">
        <v>71</v>
      </c>
      <c r="AY361" s="234" t="s">
        <v>129</v>
      </c>
    </row>
    <row r="362" spans="1:51" s="13" customFormat="1" ht="12">
      <c r="A362" s="13"/>
      <c r="B362" s="224"/>
      <c r="C362" s="225"/>
      <c r="D362" s="226" t="s">
        <v>141</v>
      </c>
      <c r="E362" s="227" t="s">
        <v>19</v>
      </c>
      <c r="F362" s="228" t="s">
        <v>391</v>
      </c>
      <c r="G362" s="225"/>
      <c r="H362" s="227" t="s">
        <v>19</v>
      </c>
      <c r="I362" s="229"/>
      <c r="J362" s="225"/>
      <c r="K362" s="225"/>
      <c r="L362" s="230"/>
      <c r="M362" s="231"/>
      <c r="N362" s="232"/>
      <c r="O362" s="232"/>
      <c r="P362" s="232"/>
      <c r="Q362" s="232"/>
      <c r="R362" s="232"/>
      <c r="S362" s="232"/>
      <c r="T362" s="23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34" t="s">
        <v>141</v>
      </c>
      <c r="AU362" s="234" t="s">
        <v>81</v>
      </c>
      <c r="AV362" s="13" t="s">
        <v>79</v>
      </c>
      <c r="AW362" s="13" t="s">
        <v>33</v>
      </c>
      <c r="AX362" s="13" t="s">
        <v>71</v>
      </c>
      <c r="AY362" s="234" t="s">
        <v>129</v>
      </c>
    </row>
    <row r="363" spans="1:51" s="14" customFormat="1" ht="12">
      <c r="A363" s="14"/>
      <c r="B363" s="235"/>
      <c r="C363" s="236"/>
      <c r="D363" s="226" t="s">
        <v>141</v>
      </c>
      <c r="E363" s="237" t="s">
        <v>19</v>
      </c>
      <c r="F363" s="238" t="s">
        <v>392</v>
      </c>
      <c r="G363" s="236"/>
      <c r="H363" s="239">
        <v>2</v>
      </c>
      <c r="I363" s="240"/>
      <c r="J363" s="236"/>
      <c r="K363" s="236"/>
      <c r="L363" s="241"/>
      <c r="M363" s="242"/>
      <c r="N363" s="243"/>
      <c r="O363" s="243"/>
      <c r="P363" s="243"/>
      <c r="Q363" s="243"/>
      <c r="R363" s="243"/>
      <c r="S363" s="243"/>
      <c r="T363" s="24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45" t="s">
        <v>141</v>
      </c>
      <c r="AU363" s="245" t="s">
        <v>81</v>
      </c>
      <c r="AV363" s="14" t="s">
        <v>81</v>
      </c>
      <c r="AW363" s="14" t="s">
        <v>33</v>
      </c>
      <c r="AX363" s="14" t="s">
        <v>71</v>
      </c>
      <c r="AY363" s="245" t="s">
        <v>129</v>
      </c>
    </row>
    <row r="364" spans="1:51" s="15" customFormat="1" ht="12">
      <c r="A364" s="15"/>
      <c r="B364" s="246"/>
      <c r="C364" s="247"/>
      <c r="D364" s="226" t="s">
        <v>141</v>
      </c>
      <c r="E364" s="248" t="s">
        <v>19</v>
      </c>
      <c r="F364" s="249" t="s">
        <v>144</v>
      </c>
      <c r="G364" s="247"/>
      <c r="H364" s="250">
        <v>2</v>
      </c>
      <c r="I364" s="251"/>
      <c r="J364" s="247"/>
      <c r="K364" s="247"/>
      <c r="L364" s="252"/>
      <c r="M364" s="253"/>
      <c r="N364" s="254"/>
      <c r="O364" s="254"/>
      <c r="P364" s="254"/>
      <c r="Q364" s="254"/>
      <c r="R364" s="254"/>
      <c r="S364" s="254"/>
      <c r="T364" s="25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T364" s="256" t="s">
        <v>141</v>
      </c>
      <c r="AU364" s="256" t="s">
        <v>81</v>
      </c>
      <c r="AV364" s="15" t="s">
        <v>137</v>
      </c>
      <c r="AW364" s="15" t="s">
        <v>33</v>
      </c>
      <c r="AX364" s="15" t="s">
        <v>79</v>
      </c>
      <c r="AY364" s="256" t="s">
        <v>129</v>
      </c>
    </row>
    <row r="365" spans="1:65" s="2" customFormat="1" ht="24.15" customHeight="1">
      <c r="A365" s="40"/>
      <c r="B365" s="41"/>
      <c r="C365" s="206" t="s">
        <v>415</v>
      </c>
      <c r="D365" s="206" t="s">
        <v>132</v>
      </c>
      <c r="E365" s="207" t="s">
        <v>424</v>
      </c>
      <c r="F365" s="208" t="s">
        <v>425</v>
      </c>
      <c r="G365" s="209" t="s">
        <v>388</v>
      </c>
      <c r="H365" s="210">
        <v>2</v>
      </c>
      <c r="I365" s="211"/>
      <c r="J365" s="212">
        <f>ROUND(I365*H365,2)</f>
        <v>0</v>
      </c>
      <c r="K365" s="208" t="s">
        <v>136</v>
      </c>
      <c r="L365" s="46"/>
      <c r="M365" s="213" t="s">
        <v>19</v>
      </c>
      <c r="N365" s="214" t="s">
        <v>42</v>
      </c>
      <c r="O365" s="86"/>
      <c r="P365" s="215">
        <f>O365*H365</f>
        <v>0</v>
      </c>
      <c r="Q365" s="215">
        <v>0.00047</v>
      </c>
      <c r="R365" s="215">
        <f>Q365*H365</f>
        <v>0.00094</v>
      </c>
      <c r="S365" s="215">
        <v>0</v>
      </c>
      <c r="T365" s="216">
        <f>S365*H365</f>
        <v>0</v>
      </c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R365" s="217" t="s">
        <v>256</v>
      </c>
      <c r="AT365" s="217" t="s">
        <v>132</v>
      </c>
      <c r="AU365" s="217" t="s">
        <v>81</v>
      </c>
      <c r="AY365" s="19" t="s">
        <v>129</v>
      </c>
      <c r="BE365" s="218">
        <f>IF(N365="základní",J365,0)</f>
        <v>0</v>
      </c>
      <c r="BF365" s="218">
        <f>IF(N365="snížená",J365,0)</f>
        <v>0</v>
      </c>
      <c r="BG365" s="218">
        <f>IF(N365="zákl. přenesená",J365,0)</f>
        <v>0</v>
      </c>
      <c r="BH365" s="218">
        <f>IF(N365="sníž. přenesená",J365,0)</f>
        <v>0</v>
      </c>
      <c r="BI365" s="218">
        <f>IF(N365="nulová",J365,0)</f>
        <v>0</v>
      </c>
      <c r="BJ365" s="19" t="s">
        <v>79</v>
      </c>
      <c r="BK365" s="218">
        <f>ROUND(I365*H365,2)</f>
        <v>0</v>
      </c>
      <c r="BL365" s="19" t="s">
        <v>256</v>
      </c>
      <c r="BM365" s="217" t="s">
        <v>426</v>
      </c>
    </row>
    <row r="366" spans="1:47" s="2" customFormat="1" ht="12">
      <c r="A366" s="40"/>
      <c r="B366" s="41"/>
      <c r="C366" s="42"/>
      <c r="D366" s="219" t="s">
        <v>139</v>
      </c>
      <c r="E366" s="42"/>
      <c r="F366" s="220" t="s">
        <v>427</v>
      </c>
      <c r="G366" s="42"/>
      <c r="H366" s="42"/>
      <c r="I366" s="221"/>
      <c r="J366" s="42"/>
      <c r="K366" s="42"/>
      <c r="L366" s="46"/>
      <c r="M366" s="222"/>
      <c r="N366" s="223"/>
      <c r="O366" s="86"/>
      <c r="P366" s="86"/>
      <c r="Q366" s="86"/>
      <c r="R366" s="86"/>
      <c r="S366" s="86"/>
      <c r="T366" s="87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T366" s="19" t="s">
        <v>139</v>
      </c>
      <c r="AU366" s="19" t="s">
        <v>81</v>
      </c>
    </row>
    <row r="367" spans="1:51" s="13" customFormat="1" ht="12">
      <c r="A367" s="13"/>
      <c r="B367" s="224"/>
      <c r="C367" s="225"/>
      <c r="D367" s="226" t="s">
        <v>141</v>
      </c>
      <c r="E367" s="227" t="s">
        <v>19</v>
      </c>
      <c r="F367" s="228" t="s">
        <v>650</v>
      </c>
      <c r="G367" s="225"/>
      <c r="H367" s="227" t="s">
        <v>19</v>
      </c>
      <c r="I367" s="229"/>
      <c r="J367" s="225"/>
      <c r="K367" s="225"/>
      <c r="L367" s="230"/>
      <c r="M367" s="231"/>
      <c r="N367" s="232"/>
      <c r="O367" s="232"/>
      <c r="P367" s="232"/>
      <c r="Q367" s="232"/>
      <c r="R367" s="232"/>
      <c r="S367" s="232"/>
      <c r="T367" s="23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4" t="s">
        <v>141</v>
      </c>
      <c r="AU367" s="234" t="s">
        <v>81</v>
      </c>
      <c r="AV367" s="13" t="s">
        <v>79</v>
      </c>
      <c r="AW367" s="13" t="s">
        <v>33</v>
      </c>
      <c r="AX367" s="13" t="s">
        <v>71</v>
      </c>
      <c r="AY367" s="234" t="s">
        <v>129</v>
      </c>
    </row>
    <row r="368" spans="1:51" s="13" customFormat="1" ht="12">
      <c r="A368" s="13"/>
      <c r="B368" s="224"/>
      <c r="C368" s="225"/>
      <c r="D368" s="226" t="s">
        <v>141</v>
      </c>
      <c r="E368" s="227" t="s">
        <v>19</v>
      </c>
      <c r="F368" s="228" t="s">
        <v>391</v>
      </c>
      <c r="G368" s="225"/>
      <c r="H368" s="227" t="s">
        <v>19</v>
      </c>
      <c r="I368" s="229"/>
      <c r="J368" s="225"/>
      <c r="K368" s="225"/>
      <c r="L368" s="230"/>
      <c r="M368" s="231"/>
      <c r="N368" s="232"/>
      <c r="O368" s="232"/>
      <c r="P368" s="232"/>
      <c r="Q368" s="232"/>
      <c r="R368" s="232"/>
      <c r="S368" s="232"/>
      <c r="T368" s="23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34" t="s">
        <v>141</v>
      </c>
      <c r="AU368" s="234" t="s">
        <v>81</v>
      </c>
      <c r="AV368" s="13" t="s">
        <v>79</v>
      </c>
      <c r="AW368" s="13" t="s">
        <v>33</v>
      </c>
      <c r="AX368" s="13" t="s">
        <v>71</v>
      </c>
      <c r="AY368" s="234" t="s">
        <v>129</v>
      </c>
    </row>
    <row r="369" spans="1:51" s="14" customFormat="1" ht="12">
      <c r="A369" s="14"/>
      <c r="B369" s="235"/>
      <c r="C369" s="236"/>
      <c r="D369" s="226" t="s">
        <v>141</v>
      </c>
      <c r="E369" s="237" t="s">
        <v>19</v>
      </c>
      <c r="F369" s="238" t="s">
        <v>392</v>
      </c>
      <c r="G369" s="236"/>
      <c r="H369" s="239">
        <v>2</v>
      </c>
      <c r="I369" s="240"/>
      <c r="J369" s="236"/>
      <c r="K369" s="236"/>
      <c r="L369" s="241"/>
      <c r="M369" s="242"/>
      <c r="N369" s="243"/>
      <c r="O369" s="243"/>
      <c r="P369" s="243"/>
      <c r="Q369" s="243"/>
      <c r="R369" s="243"/>
      <c r="S369" s="243"/>
      <c r="T369" s="24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45" t="s">
        <v>141</v>
      </c>
      <c r="AU369" s="245" t="s">
        <v>81</v>
      </c>
      <c r="AV369" s="14" t="s">
        <v>81</v>
      </c>
      <c r="AW369" s="14" t="s">
        <v>33</v>
      </c>
      <c r="AX369" s="14" t="s">
        <v>71</v>
      </c>
      <c r="AY369" s="245" t="s">
        <v>129</v>
      </c>
    </row>
    <row r="370" spans="1:51" s="15" customFormat="1" ht="12">
      <c r="A370" s="15"/>
      <c r="B370" s="246"/>
      <c r="C370" s="247"/>
      <c r="D370" s="226" t="s">
        <v>141</v>
      </c>
      <c r="E370" s="248" t="s">
        <v>19</v>
      </c>
      <c r="F370" s="249" t="s">
        <v>144</v>
      </c>
      <c r="G370" s="247"/>
      <c r="H370" s="250">
        <v>2</v>
      </c>
      <c r="I370" s="251"/>
      <c r="J370" s="247"/>
      <c r="K370" s="247"/>
      <c r="L370" s="252"/>
      <c r="M370" s="253"/>
      <c r="N370" s="254"/>
      <c r="O370" s="254"/>
      <c r="P370" s="254"/>
      <c r="Q370" s="254"/>
      <c r="R370" s="254"/>
      <c r="S370" s="254"/>
      <c r="T370" s="25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T370" s="256" t="s">
        <v>141</v>
      </c>
      <c r="AU370" s="256" t="s">
        <v>81</v>
      </c>
      <c r="AV370" s="15" t="s">
        <v>137</v>
      </c>
      <c r="AW370" s="15" t="s">
        <v>33</v>
      </c>
      <c r="AX370" s="15" t="s">
        <v>79</v>
      </c>
      <c r="AY370" s="256" t="s">
        <v>129</v>
      </c>
    </row>
    <row r="371" spans="1:65" s="2" customFormat="1" ht="21.75" customHeight="1">
      <c r="A371" s="40"/>
      <c r="B371" s="41"/>
      <c r="C371" s="257" t="s">
        <v>419</v>
      </c>
      <c r="D371" s="257" t="s">
        <v>319</v>
      </c>
      <c r="E371" s="258" t="s">
        <v>429</v>
      </c>
      <c r="F371" s="259" t="s">
        <v>430</v>
      </c>
      <c r="G371" s="260" t="s">
        <v>388</v>
      </c>
      <c r="H371" s="261">
        <v>2</v>
      </c>
      <c r="I371" s="262"/>
      <c r="J371" s="263">
        <f>ROUND(I371*H371,2)</f>
        <v>0</v>
      </c>
      <c r="K371" s="259" t="s">
        <v>136</v>
      </c>
      <c r="L371" s="264"/>
      <c r="M371" s="265" t="s">
        <v>19</v>
      </c>
      <c r="N371" s="266" t="s">
        <v>42</v>
      </c>
      <c r="O371" s="86"/>
      <c r="P371" s="215">
        <f>O371*H371</f>
        <v>0</v>
      </c>
      <c r="Q371" s="215">
        <v>0.016</v>
      </c>
      <c r="R371" s="215">
        <f>Q371*H371</f>
        <v>0.032</v>
      </c>
      <c r="S371" s="215">
        <v>0</v>
      </c>
      <c r="T371" s="216">
        <f>S371*H371</f>
        <v>0</v>
      </c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R371" s="217" t="s">
        <v>322</v>
      </c>
      <c r="AT371" s="217" t="s">
        <v>319</v>
      </c>
      <c r="AU371" s="217" t="s">
        <v>81</v>
      </c>
      <c r="AY371" s="19" t="s">
        <v>129</v>
      </c>
      <c r="BE371" s="218">
        <f>IF(N371="základní",J371,0)</f>
        <v>0</v>
      </c>
      <c r="BF371" s="218">
        <f>IF(N371="snížená",J371,0)</f>
        <v>0</v>
      </c>
      <c r="BG371" s="218">
        <f>IF(N371="zákl. přenesená",J371,0)</f>
        <v>0</v>
      </c>
      <c r="BH371" s="218">
        <f>IF(N371="sníž. přenesená",J371,0)</f>
        <v>0</v>
      </c>
      <c r="BI371" s="218">
        <f>IF(N371="nulová",J371,0)</f>
        <v>0</v>
      </c>
      <c r="BJ371" s="19" t="s">
        <v>79</v>
      </c>
      <c r="BK371" s="218">
        <f>ROUND(I371*H371,2)</f>
        <v>0</v>
      </c>
      <c r="BL371" s="19" t="s">
        <v>256</v>
      </c>
      <c r="BM371" s="217" t="s">
        <v>431</v>
      </c>
    </row>
    <row r="372" spans="1:51" s="13" customFormat="1" ht="12">
      <c r="A372" s="13"/>
      <c r="B372" s="224"/>
      <c r="C372" s="225"/>
      <c r="D372" s="226" t="s">
        <v>141</v>
      </c>
      <c r="E372" s="227" t="s">
        <v>19</v>
      </c>
      <c r="F372" s="228" t="s">
        <v>650</v>
      </c>
      <c r="G372" s="225"/>
      <c r="H372" s="227" t="s">
        <v>19</v>
      </c>
      <c r="I372" s="229"/>
      <c r="J372" s="225"/>
      <c r="K372" s="225"/>
      <c r="L372" s="230"/>
      <c r="M372" s="231"/>
      <c r="N372" s="232"/>
      <c r="O372" s="232"/>
      <c r="P372" s="232"/>
      <c r="Q372" s="232"/>
      <c r="R372" s="232"/>
      <c r="S372" s="232"/>
      <c r="T372" s="23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34" t="s">
        <v>141</v>
      </c>
      <c r="AU372" s="234" t="s">
        <v>81</v>
      </c>
      <c r="AV372" s="13" t="s">
        <v>79</v>
      </c>
      <c r="AW372" s="13" t="s">
        <v>33</v>
      </c>
      <c r="AX372" s="13" t="s">
        <v>71</v>
      </c>
      <c r="AY372" s="234" t="s">
        <v>129</v>
      </c>
    </row>
    <row r="373" spans="1:51" s="13" customFormat="1" ht="12">
      <c r="A373" s="13"/>
      <c r="B373" s="224"/>
      <c r="C373" s="225"/>
      <c r="D373" s="226" t="s">
        <v>141</v>
      </c>
      <c r="E373" s="227" t="s">
        <v>19</v>
      </c>
      <c r="F373" s="228" t="s">
        <v>391</v>
      </c>
      <c r="G373" s="225"/>
      <c r="H373" s="227" t="s">
        <v>19</v>
      </c>
      <c r="I373" s="229"/>
      <c r="J373" s="225"/>
      <c r="K373" s="225"/>
      <c r="L373" s="230"/>
      <c r="M373" s="231"/>
      <c r="N373" s="232"/>
      <c r="O373" s="232"/>
      <c r="P373" s="232"/>
      <c r="Q373" s="232"/>
      <c r="R373" s="232"/>
      <c r="S373" s="232"/>
      <c r="T373" s="23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34" t="s">
        <v>141</v>
      </c>
      <c r="AU373" s="234" t="s">
        <v>81</v>
      </c>
      <c r="AV373" s="13" t="s">
        <v>79</v>
      </c>
      <c r="AW373" s="13" t="s">
        <v>33</v>
      </c>
      <c r="AX373" s="13" t="s">
        <v>71</v>
      </c>
      <c r="AY373" s="234" t="s">
        <v>129</v>
      </c>
    </row>
    <row r="374" spans="1:51" s="14" customFormat="1" ht="12">
      <c r="A374" s="14"/>
      <c r="B374" s="235"/>
      <c r="C374" s="236"/>
      <c r="D374" s="226" t="s">
        <v>141</v>
      </c>
      <c r="E374" s="237" t="s">
        <v>19</v>
      </c>
      <c r="F374" s="238" t="s">
        <v>392</v>
      </c>
      <c r="G374" s="236"/>
      <c r="H374" s="239">
        <v>2</v>
      </c>
      <c r="I374" s="240"/>
      <c r="J374" s="236"/>
      <c r="K374" s="236"/>
      <c r="L374" s="241"/>
      <c r="M374" s="242"/>
      <c r="N374" s="243"/>
      <c r="O374" s="243"/>
      <c r="P374" s="243"/>
      <c r="Q374" s="243"/>
      <c r="R374" s="243"/>
      <c r="S374" s="243"/>
      <c r="T374" s="24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45" t="s">
        <v>141</v>
      </c>
      <c r="AU374" s="245" t="s">
        <v>81</v>
      </c>
      <c r="AV374" s="14" t="s">
        <v>81</v>
      </c>
      <c r="AW374" s="14" t="s">
        <v>33</v>
      </c>
      <c r="AX374" s="14" t="s">
        <v>71</v>
      </c>
      <c r="AY374" s="245" t="s">
        <v>129</v>
      </c>
    </row>
    <row r="375" spans="1:51" s="15" customFormat="1" ht="12">
      <c r="A375" s="15"/>
      <c r="B375" s="246"/>
      <c r="C375" s="247"/>
      <c r="D375" s="226" t="s">
        <v>141</v>
      </c>
      <c r="E375" s="248" t="s">
        <v>19</v>
      </c>
      <c r="F375" s="249" t="s">
        <v>144</v>
      </c>
      <c r="G375" s="247"/>
      <c r="H375" s="250">
        <v>2</v>
      </c>
      <c r="I375" s="251"/>
      <c r="J375" s="247"/>
      <c r="K375" s="247"/>
      <c r="L375" s="252"/>
      <c r="M375" s="253"/>
      <c r="N375" s="254"/>
      <c r="O375" s="254"/>
      <c r="P375" s="254"/>
      <c r="Q375" s="254"/>
      <c r="R375" s="254"/>
      <c r="S375" s="254"/>
      <c r="T375" s="25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T375" s="256" t="s">
        <v>141</v>
      </c>
      <c r="AU375" s="256" t="s">
        <v>81</v>
      </c>
      <c r="AV375" s="15" t="s">
        <v>137</v>
      </c>
      <c r="AW375" s="15" t="s">
        <v>33</v>
      </c>
      <c r="AX375" s="15" t="s">
        <v>79</v>
      </c>
      <c r="AY375" s="256" t="s">
        <v>129</v>
      </c>
    </row>
    <row r="376" spans="1:65" s="2" customFormat="1" ht="24.15" customHeight="1">
      <c r="A376" s="40"/>
      <c r="B376" s="41"/>
      <c r="C376" s="206" t="s">
        <v>423</v>
      </c>
      <c r="D376" s="206" t="s">
        <v>132</v>
      </c>
      <c r="E376" s="207" t="s">
        <v>433</v>
      </c>
      <c r="F376" s="208" t="s">
        <v>434</v>
      </c>
      <c r="G376" s="209" t="s">
        <v>388</v>
      </c>
      <c r="H376" s="210">
        <v>1</v>
      </c>
      <c r="I376" s="211"/>
      <c r="J376" s="212">
        <f>ROUND(I376*H376,2)</f>
        <v>0</v>
      </c>
      <c r="K376" s="208" t="s">
        <v>136</v>
      </c>
      <c r="L376" s="46"/>
      <c r="M376" s="213" t="s">
        <v>19</v>
      </c>
      <c r="N376" s="214" t="s">
        <v>42</v>
      </c>
      <c r="O376" s="86"/>
      <c r="P376" s="215">
        <f>O376*H376</f>
        <v>0</v>
      </c>
      <c r="Q376" s="215">
        <v>0</v>
      </c>
      <c r="R376" s="215">
        <f>Q376*H376</f>
        <v>0</v>
      </c>
      <c r="S376" s="215">
        <v>0</v>
      </c>
      <c r="T376" s="216">
        <f>S376*H376</f>
        <v>0</v>
      </c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R376" s="217" t="s">
        <v>256</v>
      </c>
      <c r="AT376" s="217" t="s">
        <v>132</v>
      </c>
      <c r="AU376" s="217" t="s">
        <v>81</v>
      </c>
      <c r="AY376" s="19" t="s">
        <v>129</v>
      </c>
      <c r="BE376" s="218">
        <f>IF(N376="základní",J376,0)</f>
        <v>0</v>
      </c>
      <c r="BF376" s="218">
        <f>IF(N376="snížená",J376,0)</f>
        <v>0</v>
      </c>
      <c r="BG376" s="218">
        <f>IF(N376="zákl. přenesená",J376,0)</f>
        <v>0</v>
      </c>
      <c r="BH376" s="218">
        <f>IF(N376="sníž. přenesená",J376,0)</f>
        <v>0</v>
      </c>
      <c r="BI376" s="218">
        <f>IF(N376="nulová",J376,0)</f>
        <v>0</v>
      </c>
      <c r="BJ376" s="19" t="s">
        <v>79</v>
      </c>
      <c r="BK376" s="218">
        <f>ROUND(I376*H376,2)</f>
        <v>0</v>
      </c>
      <c r="BL376" s="19" t="s">
        <v>256</v>
      </c>
      <c r="BM376" s="217" t="s">
        <v>435</v>
      </c>
    </row>
    <row r="377" spans="1:47" s="2" customFormat="1" ht="12">
      <c r="A377" s="40"/>
      <c r="B377" s="41"/>
      <c r="C377" s="42"/>
      <c r="D377" s="219" t="s">
        <v>139</v>
      </c>
      <c r="E377" s="42"/>
      <c r="F377" s="220" t="s">
        <v>436</v>
      </c>
      <c r="G377" s="42"/>
      <c r="H377" s="42"/>
      <c r="I377" s="221"/>
      <c r="J377" s="42"/>
      <c r="K377" s="42"/>
      <c r="L377" s="46"/>
      <c r="M377" s="222"/>
      <c r="N377" s="223"/>
      <c r="O377" s="86"/>
      <c r="P377" s="86"/>
      <c r="Q377" s="86"/>
      <c r="R377" s="86"/>
      <c r="S377" s="86"/>
      <c r="T377" s="87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T377" s="19" t="s">
        <v>139</v>
      </c>
      <c r="AU377" s="19" t="s">
        <v>81</v>
      </c>
    </row>
    <row r="378" spans="1:51" s="13" customFormat="1" ht="12">
      <c r="A378" s="13"/>
      <c r="B378" s="224"/>
      <c r="C378" s="225"/>
      <c r="D378" s="226" t="s">
        <v>141</v>
      </c>
      <c r="E378" s="227" t="s">
        <v>19</v>
      </c>
      <c r="F378" s="228" t="s">
        <v>437</v>
      </c>
      <c r="G378" s="225"/>
      <c r="H378" s="227" t="s">
        <v>19</v>
      </c>
      <c r="I378" s="229"/>
      <c r="J378" s="225"/>
      <c r="K378" s="225"/>
      <c r="L378" s="230"/>
      <c r="M378" s="231"/>
      <c r="N378" s="232"/>
      <c r="O378" s="232"/>
      <c r="P378" s="232"/>
      <c r="Q378" s="232"/>
      <c r="R378" s="232"/>
      <c r="S378" s="232"/>
      <c r="T378" s="23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34" t="s">
        <v>141</v>
      </c>
      <c r="AU378" s="234" t="s">
        <v>81</v>
      </c>
      <c r="AV378" s="13" t="s">
        <v>79</v>
      </c>
      <c r="AW378" s="13" t="s">
        <v>33</v>
      </c>
      <c r="AX378" s="13" t="s">
        <v>71</v>
      </c>
      <c r="AY378" s="234" t="s">
        <v>129</v>
      </c>
    </row>
    <row r="379" spans="1:51" s="14" customFormat="1" ht="12">
      <c r="A379" s="14"/>
      <c r="B379" s="235"/>
      <c r="C379" s="236"/>
      <c r="D379" s="226" t="s">
        <v>141</v>
      </c>
      <c r="E379" s="237" t="s">
        <v>19</v>
      </c>
      <c r="F379" s="238" t="s">
        <v>79</v>
      </c>
      <c r="G379" s="236"/>
      <c r="H379" s="239">
        <v>1</v>
      </c>
      <c r="I379" s="240"/>
      <c r="J379" s="236"/>
      <c r="K379" s="236"/>
      <c r="L379" s="241"/>
      <c r="M379" s="242"/>
      <c r="N379" s="243"/>
      <c r="O379" s="243"/>
      <c r="P379" s="243"/>
      <c r="Q379" s="243"/>
      <c r="R379" s="243"/>
      <c r="S379" s="243"/>
      <c r="T379" s="24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45" t="s">
        <v>141</v>
      </c>
      <c r="AU379" s="245" t="s">
        <v>81</v>
      </c>
      <c r="AV379" s="14" t="s">
        <v>81</v>
      </c>
      <c r="AW379" s="14" t="s">
        <v>33</v>
      </c>
      <c r="AX379" s="14" t="s">
        <v>71</v>
      </c>
      <c r="AY379" s="245" t="s">
        <v>129</v>
      </c>
    </row>
    <row r="380" spans="1:51" s="15" customFormat="1" ht="12">
      <c r="A380" s="15"/>
      <c r="B380" s="246"/>
      <c r="C380" s="247"/>
      <c r="D380" s="226" t="s">
        <v>141</v>
      </c>
      <c r="E380" s="248" t="s">
        <v>19</v>
      </c>
      <c r="F380" s="249" t="s">
        <v>144</v>
      </c>
      <c r="G380" s="247"/>
      <c r="H380" s="250">
        <v>1</v>
      </c>
      <c r="I380" s="251"/>
      <c r="J380" s="247"/>
      <c r="K380" s="247"/>
      <c r="L380" s="252"/>
      <c r="M380" s="253"/>
      <c r="N380" s="254"/>
      <c r="O380" s="254"/>
      <c r="P380" s="254"/>
      <c r="Q380" s="254"/>
      <c r="R380" s="254"/>
      <c r="S380" s="254"/>
      <c r="T380" s="25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T380" s="256" t="s">
        <v>141</v>
      </c>
      <c r="AU380" s="256" t="s">
        <v>81</v>
      </c>
      <c r="AV380" s="15" t="s">
        <v>137</v>
      </c>
      <c r="AW380" s="15" t="s">
        <v>33</v>
      </c>
      <c r="AX380" s="15" t="s">
        <v>79</v>
      </c>
      <c r="AY380" s="256" t="s">
        <v>129</v>
      </c>
    </row>
    <row r="381" spans="1:65" s="2" customFormat="1" ht="16.5" customHeight="1">
      <c r="A381" s="40"/>
      <c r="B381" s="41"/>
      <c r="C381" s="257" t="s">
        <v>428</v>
      </c>
      <c r="D381" s="257" t="s">
        <v>319</v>
      </c>
      <c r="E381" s="258" t="s">
        <v>439</v>
      </c>
      <c r="F381" s="259" t="s">
        <v>440</v>
      </c>
      <c r="G381" s="260" t="s">
        <v>313</v>
      </c>
      <c r="H381" s="261">
        <v>4.4</v>
      </c>
      <c r="I381" s="262"/>
      <c r="J381" s="263">
        <f>ROUND(I381*H381,2)</f>
        <v>0</v>
      </c>
      <c r="K381" s="259" t="s">
        <v>136</v>
      </c>
      <c r="L381" s="264"/>
      <c r="M381" s="265" t="s">
        <v>19</v>
      </c>
      <c r="N381" s="266" t="s">
        <v>42</v>
      </c>
      <c r="O381" s="86"/>
      <c r="P381" s="215">
        <f>O381*H381</f>
        <v>0</v>
      </c>
      <c r="Q381" s="215">
        <v>0.003</v>
      </c>
      <c r="R381" s="215">
        <f>Q381*H381</f>
        <v>0.013200000000000002</v>
      </c>
      <c r="S381" s="215">
        <v>0</v>
      </c>
      <c r="T381" s="216">
        <f>S381*H381</f>
        <v>0</v>
      </c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R381" s="217" t="s">
        <v>322</v>
      </c>
      <c r="AT381" s="217" t="s">
        <v>319</v>
      </c>
      <c r="AU381" s="217" t="s">
        <v>81</v>
      </c>
      <c r="AY381" s="19" t="s">
        <v>129</v>
      </c>
      <c r="BE381" s="218">
        <f>IF(N381="základní",J381,0)</f>
        <v>0</v>
      </c>
      <c r="BF381" s="218">
        <f>IF(N381="snížená",J381,0)</f>
        <v>0</v>
      </c>
      <c r="BG381" s="218">
        <f>IF(N381="zákl. přenesená",J381,0)</f>
        <v>0</v>
      </c>
      <c r="BH381" s="218">
        <f>IF(N381="sníž. přenesená",J381,0)</f>
        <v>0</v>
      </c>
      <c r="BI381" s="218">
        <f>IF(N381="nulová",J381,0)</f>
        <v>0</v>
      </c>
      <c r="BJ381" s="19" t="s">
        <v>79</v>
      </c>
      <c r="BK381" s="218">
        <f>ROUND(I381*H381,2)</f>
        <v>0</v>
      </c>
      <c r="BL381" s="19" t="s">
        <v>256</v>
      </c>
      <c r="BM381" s="217" t="s">
        <v>441</v>
      </c>
    </row>
    <row r="382" spans="1:51" s="13" customFormat="1" ht="12">
      <c r="A382" s="13"/>
      <c r="B382" s="224"/>
      <c r="C382" s="225"/>
      <c r="D382" s="226" t="s">
        <v>141</v>
      </c>
      <c r="E382" s="227" t="s">
        <v>19</v>
      </c>
      <c r="F382" s="228" t="s">
        <v>437</v>
      </c>
      <c r="G382" s="225"/>
      <c r="H382" s="227" t="s">
        <v>19</v>
      </c>
      <c r="I382" s="229"/>
      <c r="J382" s="225"/>
      <c r="K382" s="225"/>
      <c r="L382" s="230"/>
      <c r="M382" s="231"/>
      <c r="N382" s="232"/>
      <c r="O382" s="232"/>
      <c r="P382" s="232"/>
      <c r="Q382" s="232"/>
      <c r="R382" s="232"/>
      <c r="S382" s="232"/>
      <c r="T382" s="23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34" t="s">
        <v>141</v>
      </c>
      <c r="AU382" s="234" t="s">
        <v>81</v>
      </c>
      <c r="AV382" s="13" t="s">
        <v>79</v>
      </c>
      <c r="AW382" s="13" t="s">
        <v>33</v>
      </c>
      <c r="AX382" s="13" t="s">
        <v>71</v>
      </c>
      <c r="AY382" s="234" t="s">
        <v>129</v>
      </c>
    </row>
    <row r="383" spans="1:51" s="14" customFormat="1" ht="12">
      <c r="A383" s="14"/>
      <c r="B383" s="235"/>
      <c r="C383" s="236"/>
      <c r="D383" s="226" t="s">
        <v>141</v>
      </c>
      <c r="E383" s="237" t="s">
        <v>19</v>
      </c>
      <c r="F383" s="238" t="s">
        <v>317</v>
      </c>
      <c r="G383" s="236"/>
      <c r="H383" s="239">
        <v>4.4</v>
      </c>
      <c r="I383" s="240"/>
      <c r="J383" s="236"/>
      <c r="K383" s="236"/>
      <c r="L383" s="241"/>
      <c r="M383" s="242"/>
      <c r="N383" s="243"/>
      <c r="O383" s="243"/>
      <c r="P383" s="243"/>
      <c r="Q383" s="243"/>
      <c r="R383" s="243"/>
      <c r="S383" s="243"/>
      <c r="T383" s="24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45" t="s">
        <v>141</v>
      </c>
      <c r="AU383" s="245" t="s">
        <v>81</v>
      </c>
      <c r="AV383" s="14" t="s">
        <v>81</v>
      </c>
      <c r="AW383" s="14" t="s">
        <v>33</v>
      </c>
      <c r="AX383" s="14" t="s">
        <v>71</v>
      </c>
      <c r="AY383" s="245" t="s">
        <v>129</v>
      </c>
    </row>
    <row r="384" spans="1:51" s="15" customFormat="1" ht="12">
      <c r="A384" s="15"/>
      <c r="B384" s="246"/>
      <c r="C384" s="247"/>
      <c r="D384" s="226" t="s">
        <v>141</v>
      </c>
      <c r="E384" s="248" t="s">
        <v>19</v>
      </c>
      <c r="F384" s="249" t="s">
        <v>144</v>
      </c>
      <c r="G384" s="247"/>
      <c r="H384" s="250">
        <v>4.4</v>
      </c>
      <c r="I384" s="251"/>
      <c r="J384" s="247"/>
      <c r="K384" s="247"/>
      <c r="L384" s="252"/>
      <c r="M384" s="253"/>
      <c r="N384" s="254"/>
      <c r="O384" s="254"/>
      <c r="P384" s="254"/>
      <c r="Q384" s="254"/>
      <c r="R384" s="254"/>
      <c r="S384" s="254"/>
      <c r="T384" s="25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T384" s="256" t="s">
        <v>141</v>
      </c>
      <c r="AU384" s="256" t="s">
        <v>81</v>
      </c>
      <c r="AV384" s="15" t="s">
        <v>137</v>
      </c>
      <c r="AW384" s="15" t="s">
        <v>33</v>
      </c>
      <c r="AX384" s="15" t="s">
        <v>79</v>
      </c>
      <c r="AY384" s="256" t="s">
        <v>129</v>
      </c>
    </row>
    <row r="385" spans="1:65" s="2" customFormat="1" ht="16.5" customHeight="1">
      <c r="A385" s="40"/>
      <c r="B385" s="41"/>
      <c r="C385" s="206" t="s">
        <v>432</v>
      </c>
      <c r="D385" s="206" t="s">
        <v>132</v>
      </c>
      <c r="E385" s="207" t="s">
        <v>443</v>
      </c>
      <c r="F385" s="208" t="s">
        <v>444</v>
      </c>
      <c r="G385" s="209" t="s">
        <v>388</v>
      </c>
      <c r="H385" s="210">
        <v>2</v>
      </c>
      <c r="I385" s="211"/>
      <c r="J385" s="212">
        <f>ROUND(I385*H385,2)</f>
        <v>0</v>
      </c>
      <c r="K385" s="208" t="s">
        <v>136</v>
      </c>
      <c r="L385" s="46"/>
      <c r="M385" s="213" t="s">
        <v>19</v>
      </c>
      <c r="N385" s="214" t="s">
        <v>42</v>
      </c>
      <c r="O385" s="86"/>
      <c r="P385" s="215">
        <f>O385*H385</f>
        <v>0</v>
      </c>
      <c r="Q385" s="215">
        <v>0</v>
      </c>
      <c r="R385" s="215">
        <f>Q385*H385</f>
        <v>0</v>
      </c>
      <c r="S385" s="215">
        <v>0.1104</v>
      </c>
      <c r="T385" s="216">
        <f>S385*H385</f>
        <v>0.2208</v>
      </c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R385" s="217" t="s">
        <v>256</v>
      </c>
      <c r="AT385" s="217" t="s">
        <v>132</v>
      </c>
      <c r="AU385" s="217" t="s">
        <v>81</v>
      </c>
      <c r="AY385" s="19" t="s">
        <v>129</v>
      </c>
      <c r="BE385" s="218">
        <f>IF(N385="základní",J385,0)</f>
        <v>0</v>
      </c>
      <c r="BF385" s="218">
        <f>IF(N385="snížená",J385,0)</f>
        <v>0</v>
      </c>
      <c r="BG385" s="218">
        <f>IF(N385="zákl. přenesená",J385,0)</f>
        <v>0</v>
      </c>
      <c r="BH385" s="218">
        <f>IF(N385="sníž. přenesená",J385,0)</f>
        <v>0</v>
      </c>
      <c r="BI385" s="218">
        <f>IF(N385="nulová",J385,0)</f>
        <v>0</v>
      </c>
      <c r="BJ385" s="19" t="s">
        <v>79</v>
      </c>
      <c r="BK385" s="218">
        <f>ROUND(I385*H385,2)</f>
        <v>0</v>
      </c>
      <c r="BL385" s="19" t="s">
        <v>256</v>
      </c>
      <c r="BM385" s="217" t="s">
        <v>445</v>
      </c>
    </row>
    <row r="386" spans="1:47" s="2" customFormat="1" ht="12">
      <c r="A386" s="40"/>
      <c r="B386" s="41"/>
      <c r="C386" s="42"/>
      <c r="D386" s="219" t="s">
        <v>139</v>
      </c>
      <c r="E386" s="42"/>
      <c r="F386" s="220" t="s">
        <v>446</v>
      </c>
      <c r="G386" s="42"/>
      <c r="H386" s="42"/>
      <c r="I386" s="221"/>
      <c r="J386" s="42"/>
      <c r="K386" s="42"/>
      <c r="L386" s="46"/>
      <c r="M386" s="222"/>
      <c r="N386" s="223"/>
      <c r="O386" s="86"/>
      <c r="P386" s="86"/>
      <c r="Q386" s="86"/>
      <c r="R386" s="86"/>
      <c r="S386" s="86"/>
      <c r="T386" s="87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T386" s="19" t="s">
        <v>139</v>
      </c>
      <c r="AU386" s="19" t="s">
        <v>81</v>
      </c>
    </row>
    <row r="387" spans="1:51" s="14" customFormat="1" ht="12">
      <c r="A387" s="14"/>
      <c r="B387" s="235"/>
      <c r="C387" s="236"/>
      <c r="D387" s="226" t="s">
        <v>141</v>
      </c>
      <c r="E387" s="237" t="s">
        <v>19</v>
      </c>
      <c r="F387" s="238" t="s">
        <v>392</v>
      </c>
      <c r="G387" s="236"/>
      <c r="H387" s="239">
        <v>2</v>
      </c>
      <c r="I387" s="240"/>
      <c r="J387" s="236"/>
      <c r="K387" s="236"/>
      <c r="L387" s="241"/>
      <c r="M387" s="242"/>
      <c r="N387" s="243"/>
      <c r="O387" s="243"/>
      <c r="P387" s="243"/>
      <c r="Q387" s="243"/>
      <c r="R387" s="243"/>
      <c r="S387" s="243"/>
      <c r="T387" s="24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45" t="s">
        <v>141</v>
      </c>
      <c r="AU387" s="245" t="s">
        <v>81</v>
      </c>
      <c r="AV387" s="14" t="s">
        <v>81</v>
      </c>
      <c r="AW387" s="14" t="s">
        <v>33</v>
      </c>
      <c r="AX387" s="14" t="s">
        <v>71</v>
      </c>
      <c r="AY387" s="245" t="s">
        <v>129</v>
      </c>
    </row>
    <row r="388" spans="1:51" s="15" customFormat="1" ht="12">
      <c r="A388" s="15"/>
      <c r="B388" s="246"/>
      <c r="C388" s="247"/>
      <c r="D388" s="226" t="s">
        <v>141</v>
      </c>
      <c r="E388" s="248" t="s">
        <v>19</v>
      </c>
      <c r="F388" s="249" t="s">
        <v>144</v>
      </c>
      <c r="G388" s="247"/>
      <c r="H388" s="250">
        <v>2</v>
      </c>
      <c r="I388" s="251"/>
      <c r="J388" s="247"/>
      <c r="K388" s="247"/>
      <c r="L388" s="252"/>
      <c r="M388" s="253"/>
      <c r="N388" s="254"/>
      <c r="O388" s="254"/>
      <c r="P388" s="254"/>
      <c r="Q388" s="254"/>
      <c r="R388" s="254"/>
      <c r="S388" s="254"/>
      <c r="T388" s="25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T388" s="256" t="s">
        <v>141</v>
      </c>
      <c r="AU388" s="256" t="s">
        <v>81</v>
      </c>
      <c r="AV388" s="15" t="s">
        <v>137</v>
      </c>
      <c r="AW388" s="15" t="s">
        <v>33</v>
      </c>
      <c r="AX388" s="15" t="s">
        <v>79</v>
      </c>
      <c r="AY388" s="256" t="s">
        <v>129</v>
      </c>
    </row>
    <row r="389" spans="1:65" s="2" customFormat="1" ht="24.15" customHeight="1">
      <c r="A389" s="40"/>
      <c r="B389" s="41"/>
      <c r="C389" s="206" t="s">
        <v>438</v>
      </c>
      <c r="D389" s="206" t="s">
        <v>132</v>
      </c>
      <c r="E389" s="207" t="s">
        <v>448</v>
      </c>
      <c r="F389" s="208" t="s">
        <v>449</v>
      </c>
      <c r="G389" s="209" t="s">
        <v>368</v>
      </c>
      <c r="H389" s="267"/>
      <c r="I389" s="211"/>
      <c r="J389" s="212">
        <f>ROUND(I389*H389,2)</f>
        <v>0</v>
      </c>
      <c r="K389" s="208" t="s">
        <v>136</v>
      </c>
      <c r="L389" s="46"/>
      <c r="M389" s="213" t="s">
        <v>19</v>
      </c>
      <c r="N389" s="214" t="s">
        <v>42</v>
      </c>
      <c r="O389" s="86"/>
      <c r="P389" s="215">
        <f>O389*H389</f>
        <v>0</v>
      </c>
      <c r="Q389" s="215">
        <v>0</v>
      </c>
      <c r="R389" s="215">
        <f>Q389*H389</f>
        <v>0</v>
      </c>
      <c r="S389" s="215">
        <v>0</v>
      </c>
      <c r="T389" s="216">
        <f>S389*H389</f>
        <v>0</v>
      </c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R389" s="217" t="s">
        <v>256</v>
      </c>
      <c r="AT389" s="217" t="s">
        <v>132</v>
      </c>
      <c r="AU389" s="217" t="s">
        <v>81</v>
      </c>
      <c r="AY389" s="19" t="s">
        <v>129</v>
      </c>
      <c r="BE389" s="218">
        <f>IF(N389="základní",J389,0)</f>
        <v>0</v>
      </c>
      <c r="BF389" s="218">
        <f>IF(N389="snížená",J389,0)</f>
        <v>0</v>
      </c>
      <c r="BG389" s="218">
        <f>IF(N389="zákl. přenesená",J389,0)</f>
        <v>0</v>
      </c>
      <c r="BH389" s="218">
        <f>IF(N389="sníž. přenesená",J389,0)</f>
        <v>0</v>
      </c>
      <c r="BI389" s="218">
        <f>IF(N389="nulová",J389,0)</f>
        <v>0</v>
      </c>
      <c r="BJ389" s="19" t="s">
        <v>79</v>
      </c>
      <c r="BK389" s="218">
        <f>ROUND(I389*H389,2)</f>
        <v>0</v>
      </c>
      <c r="BL389" s="19" t="s">
        <v>256</v>
      </c>
      <c r="BM389" s="217" t="s">
        <v>450</v>
      </c>
    </row>
    <row r="390" spans="1:47" s="2" customFormat="1" ht="12">
      <c r="A390" s="40"/>
      <c r="B390" s="41"/>
      <c r="C390" s="42"/>
      <c r="D390" s="219" t="s">
        <v>139</v>
      </c>
      <c r="E390" s="42"/>
      <c r="F390" s="220" t="s">
        <v>451</v>
      </c>
      <c r="G390" s="42"/>
      <c r="H390" s="42"/>
      <c r="I390" s="221"/>
      <c r="J390" s="42"/>
      <c r="K390" s="42"/>
      <c r="L390" s="46"/>
      <c r="M390" s="222"/>
      <c r="N390" s="223"/>
      <c r="O390" s="86"/>
      <c r="P390" s="86"/>
      <c r="Q390" s="86"/>
      <c r="R390" s="86"/>
      <c r="S390" s="86"/>
      <c r="T390" s="87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T390" s="19" t="s">
        <v>139</v>
      </c>
      <c r="AU390" s="19" t="s">
        <v>81</v>
      </c>
    </row>
    <row r="391" spans="1:63" s="12" customFormat="1" ht="22.8" customHeight="1">
      <c r="A391" s="12"/>
      <c r="B391" s="190"/>
      <c r="C391" s="191"/>
      <c r="D391" s="192" t="s">
        <v>70</v>
      </c>
      <c r="E391" s="204" t="s">
        <v>452</v>
      </c>
      <c r="F391" s="204" t="s">
        <v>453</v>
      </c>
      <c r="G391" s="191"/>
      <c r="H391" s="191"/>
      <c r="I391" s="194"/>
      <c r="J391" s="205">
        <f>BK391</f>
        <v>0</v>
      </c>
      <c r="K391" s="191"/>
      <c r="L391" s="196"/>
      <c r="M391" s="197"/>
      <c r="N391" s="198"/>
      <c r="O391" s="198"/>
      <c r="P391" s="199">
        <f>SUM(P392:P396)</f>
        <v>0</v>
      </c>
      <c r="Q391" s="198"/>
      <c r="R391" s="199">
        <f>SUM(R392:R396)</f>
        <v>0</v>
      </c>
      <c r="S391" s="198"/>
      <c r="T391" s="200">
        <f>SUM(T392:T396)</f>
        <v>0.162027</v>
      </c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R391" s="201" t="s">
        <v>81</v>
      </c>
      <c r="AT391" s="202" t="s">
        <v>70</v>
      </c>
      <c r="AU391" s="202" t="s">
        <v>79</v>
      </c>
      <c r="AY391" s="201" t="s">
        <v>129</v>
      </c>
      <c r="BK391" s="203">
        <f>SUM(BK392:BK396)</f>
        <v>0</v>
      </c>
    </row>
    <row r="392" spans="1:65" s="2" customFormat="1" ht="16.5" customHeight="1">
      <c r="A392" s="40"/>
      <c r="B392" s="41"/>
      <c r="C392" s="206" t="s">
        <v>442</v>
      </c>
      <c r="D392" s="206" t="s">
        <v>132</v>
      </c>
      <c r="E392" s="207" t="s">
        <v>455</v>
      </c>
      <c r="F392" s="208" t="s">
        <v>456</v>
      </c>
      <c r="G392" s="209" t="s">
        <v>135</v>
      </c>
      <c r="H392" s="210">
        <v>15.885</v>
      </c>
      <c r="I392" s="211"/>
      <c r="J392" s="212">
        <f>ROUND(I392*H392,2)</f>
        <v>0</v>
      </c>
      <c r="K392" s="208" t="s">
        <v>457</v>
      </c>
      <c r="L392" s="46"/>
      <c r="M392" s="213" t="s">
        <v>19</v>
      </c>
      <c r="N392" s="214" t="s">
        <v>42</v>
      </c>
      <c r="O392" s="86"/>
      <c r="P392" s="215">
        <f>O392*H392</f>
        <v>0</v>
      </c>
      <c r="Q392" s="215">
        <v>0</v>
      </c>
      <c r="R392" s="215">
        <f>Q392*H392</f>
        <v>0</v>
      </c>
      <c r="S392" s="215">
        <v>0.0102</v>
      </c>
      <c r="T392" s="216">
        <f>S392*H392</f>
        <v>0.162027</v>
      </c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R392" s="217" t="s">
        <v>256</v>
      </c>
      <c r="AT392" s="217" t="s">
        <v>132</v>
      </c>
      <c r="AU392" s="217" t="s">
        <v>81</v>
      </c>
      <c r="AY392" s="19" t="s">
        <v>129</v>
      </c>
      <c r="BE392" s="218">
        <f>IF(N392="základní",J392,0)</f>
        <v>0</v>
      </c>
      <c r="BF392" s="218">
        <f>IF(N392="snížená",J392,0)</f>
        <v>0</v>
      </c>
      <c r="BG392" s="218">
        <f>IF(N392="zákl. přenesená",J392,0)</f>
        <v>0</v>
      </c>
      <c r="BH392" s="218">
        <f>IF(N392="sníž. přenesená",J392,0)</f>
        <v>0</v>
      </c>
      <c r="BI392" s="218">
        <f>IF(N392="nulová",J392,0)</f>
        <v>0</v>
      </c>
      <c r="BJ392" s="19" t="s">
        <v>79</v>
      </c>
      <c r="BK392" s="218">
        <f>ROUND(I392*H392,2)</f>
        <v>0</v>
      </c>
      <c r="BL392" s="19" t="s">
        <v>256</v>
      </c>
      <c r="BM392" s="217" t="s">
        <v>458</v>
      </c>
    </row>
    <row r="393" spans="1:51" s="13" customFormat="1" ht="12">
      <c r="A393" s="13"/>
      <c r="B393" s="224"/>
      <c r="C393" s="225"/>
      <c r="D393" s="226" t="s">
        <v>141</v>
      </c>
      <c r="E393" s="227" t="s">
        <v>19</v>
      </c>
      <c r="F393" s="228" t="s">
        <v>655</v>
      </c>
      <c r="G393" s="225"/>
      <c r="H393" s="227" t="s">
        <v>19</v>
      </c>
      <c r="I393" s="229"/>
      <c r="J393" s="225"/>
      <c r="K393" s="225"/>
      <c r="L393" s="230"/>
      <c r="M393" s="231"/>
      <c r="N393" s="232"/>
      <c r="O393" s="232"/>
      <c r="P393" s="232"/>
      <c r="Q393" s="232"/>
      <c r="R393" s="232"/>
      <c r="S393" s="232"/>
      <c r="T393" s="23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34" t="s">
        <v>141</v>
      </c>
      <c r="AU393" s="234" t="s">
        <v>81</v>
      </c>
      <c r="AV393" s="13" t="s">
        <v>79</v>
      </c>
      <c r="AW393" s="13" t="s">
        <v>33</v>
      </c>
      <c r="AX393" s="13" t="s">
        <v>71</v>
      </c>
      <c r="AY393" s="234" t="s">
        <v>129</v>
      </c>
    </row>
    <row r="394" spans="1:51" s="14" customFormat="1" ht="12">
      <c r="A394" s="14"/>
      <c r="B394" s="235"/>
      <c r="C394" s="236"/>
      <c r="D394" s="226" t="s">
        <v>141</v>
      </c>
      <c r="E394" s="237" t="s">
        <v>19</v>
      </c>
      <c r="F394" s="238" t="s">
        <v>378</v>
      </c>
      <c r="G394" s="236"/>
      <c r="H394" s="239">
        <v>9.389</v>
      </c>
      <c r="I394" s="240"/>
      <c r="J394" s="236"/>
      <c r="K394" s="236"/>
      <c r="L394" s="241"/>
      <c r="M394" s="242"/>
      <c r="N394" s="243"/>
      <c r="O394" s="243"/>
      <c r="P394" s="243"/>
      <c r="Q394" s="243"/>
      <c r="R394" s="243"/>
      <c r="S394" s="243"/>
      <c r="T394" s="24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45" t="s">
        <v>141</v>
      </c>
      <c r="AU394" s="245" t="s">
        <v>81</v>
      </c>
      <c r="AV394" s="14" t="s">
        <v>81</v>
      </c>
      <c r="AW394" s="14" t="s">
        <v>33</v>
      </c>
      <c r="AX394" s="14" t="s">
        <v>71</v>
      </c>
      <c r="AY394" s="245" t="s">
        <v>129</v>
      </c>
    </row>
    <row r="395" spans="1:51" s="14" customFormat="1" ht="12">
      <c r="A395" s="14"/>
      <c r="B395" s="235"/>
      <c r="C395" s="236"/>
      <c r="D395" s="226" t="s">
        <v>141</v>
      </c>
      <c r="E395" s="237" t="s">
        <v>19</v>
      </c>
      <c r="F395" s="238" t="s">
        <v>384</v>
      </c>
      <c r="G395" s="236"/>
      <c r="H395" s="239">
        <v>6.496</v>
      </c>
      <c r="I395" s="240"/>
      <c r="J395" s="236"/>
      <c r="K395" s="236"/>
      <c r="L395" s="241"/>
      <c r="M395" s="242"/>
      <c r="N395" s="243"/>
      <c r="O395" s="243"/>
      <c r="P395" s="243"/>
      <c r="Q395" s="243"/>
      <c r="R395" s="243"/>
      <c r="S395" s="243"/>
      <c r="T395" s="24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45" t="s">
        <v>141</v>
      </c>
      <c r="AU395" s="245" t="s">
        <v>81</v>
      </c>
      <c r="AV395" s="14" t="s">
        <v>81</v>
      </c>
      <c r="AW395" s="14" t="s">
        <v>33</v>
      </c>
      <c r="AX395" s="14" t="s">
        <v>71</v>
      </c>
      <c r="AY395" s="245" t="s">
        <v>129</v>
      </c>
    </row>
    <row r="396" spans="1:51" s="15" customFormat="1" ht="12">
      <c r="A396" s="15"/>
      <c r="B396" s="246"/>
      <c r="C396" s="247"/>
      <c r="D396" s="226" t="s">
        <v>141</v>
      </c>
      <c r="E396" s="248" t="s">
        <v>19</v>
      </c>
      <c r="F396" s="249" t="s">
        <v>144</v>
      </c>
      <c r="G396" s="247"/>
      <c r="H396" s="250">
        <v>15.885</v>
      </c>
      <c r="I396" s="251"/>
      <c r="J396" s="247"/>
      <c r="K396" s="247"/>
      <c r="L396" s="252"/>
      <c r="M396" s="253"/>
      <c r="N396" s="254"/>
      <c r="O396" s="254"/>
      <c r="P396" s="254"/>
      <c r="Q396" s="254"/>
      <c r="R396" s="254"/>
      <c r="S396" s="254"/>
      <c r="T396" s="25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T396" s="256" t="s">
        <v>141</v>
      </c>
      <c r="AU396" s="256" t="s">
        <v>81</v>
      </c>
      <c r="AV396" s="15" t="s">
        <v>137</v>
      </c>
      <c r="AW396" s="15" t="s">
        <v>33</v>
      </c>
      <c r="AX396" s="15" t="s">
        <v>79</v>
      </c>
      <c r="AY396" s="256" t="s">
        <v>129</v>
      </c>
    </row>
    <row r="397" spans="1:63" s="12" customFormat="1" ht="22.8" customHeight="1">
      <c r="A397" s="12"/>
      <c r="B397" s="190"/>
      <c r="C397" s="191"/>
      <c r="D397" s="192" t="s">
        <v>70</v>
      </c>
      <c r="E397" s="204" t="s">
        <v>515</v>
      </c>
      <c r="F397" s="204" t="s">
        <v>516</v>
      </c>
      <c r="G397" s="191"/>
      <c r="H397" s="191"/>
      <c r="I397" s="194"/>
      <c r="J397" s="205">
        <f>BK397</f>
        <v>0</v>
      </c>
      <c r="K397" s="191"/>
      <c r="L397" s="196"/>
      <c r="M397" s="197"/>
      <c r="N397" s="198"/>
      <c r="O397" s="198"/>
      <c r="P397" s="199">
        <f>SUM(P398:P498)</f>
        <v>0</v>
      </c>
      <c r="Q397" s="198"/>
      <c r="R397" s="199">
        <f>SUM(R398:R498)</f>
        <v>0.22096715</v>
      </c>
      <c r="S397" s="198"/>
      <c r="T397" s="200">
        <f>SUM(T398:T498)</f>
        <v>0.075162</v>
      </c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R397" s="201" t="s">
        <v>81</v>
      </c>
      <c r="AT397" s="202" t="s">
        <v>70</v>
      </c>
      <c r="AU397" s="202" t="s">
        <v>79</v>
      </c>
      <c r="AY397" s="201" t="s">
        <v>129</v>
      </c>
      <c r="BK397" s="203">
        <f>SUM(BK398:BK498)</f>
        <v>0</v>
      </c>
    </row>
    <row r="398" spans="1:65" s="2" customFormat="1" ht="21.75" customHeight="1">
      <c r="A398" s="40"/>
      <c r="B398" s="41"/>
      <c r="C398" s="206" t="s">
        <v>447</v>
      </c>
      <c r="D398" s="206" t="s">
        <v>132</v>
      </c>
      <c r="E398" s="207" t="s">
        <v>518</v>
      </c>
      <c r="F398" s="208" t="s">
        <v>519</v>
      </c>
      <c r="G398" s="209" t="s">
        <v>135</v>
      </c>
      <c r="H398" s="210">
        <v>21.852</v>
      </c>
      <c r="I398" s="211"/>
      <c r="J398" s="212">
        <f>ROUND(I398*H398,2)</f>
        <v>0</v>
      </c>
      <c r="K398" s="208" t="s">
        <v>136</v>
      </c>
      <c r="L398" s="46"/>
      <c r="M398" s="213" t="s">
        <v>19</v>
      </c>
      <c r="N398" s="214" t="s">
        <v>42</v>
      </c>
      <c r="O398" s="86"/>
      <c r="P398" s="215">
        <f>O398*H398</f>
        <v>0</v>
      </c>
      <c r="Q398" s="215">
        <v>0</v>
      </c>
      <c r="R398" s="215">
        <f>Q398*H398</f>
        <v>0</v>
      </c>
      <c r="S398" s="215">
        <v>0</v>
      </c>
      <c r="T398" s="216">
        <f>S398*H398</f>
        <v>0</v>
      </c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R398" s="217" t="s">
        <v>256</v>
      </c>
      <c r="AT398" s="217" t="s">
        <v>132</v>
      </c>
      <c r="AU398" s="217" t="s">
        <v>81</v>
      </c>
      <c r="AY398" s="19" t="s">
        <v>129</v>
      </c>
      <c r="BE398" s="218">
        <f>IF(N398="základní",J398,0)</f>
        <v>0</v>
      </c>
      <c r="BF398" s="218">
        <f>IF(N398="snížená",J398,0)</f>
        <v>0</v>
      </c>
      <c r="BG398" s="218">
        <f>IF(N398="zákl. přenesená",J398,0)</f>
        <v>0</v>
      </c>
      <c r="BH398" s="218">
        <f>IF(N398="sníž. přenesená",J398,0)</f>
        <v>0</v>
      </c>
      <c r="BI398" s="218">
        <f>IF(N398="nulová",J398,0)</f>
        <v>0</v>
      </c>
      <c r="BJ398" s="19" t="s">
        <v>79</v>
      </c>
      <c r="BK398" s="218">
        <f>ROUND(I398*H398,2)</f>
        <v>0</v>
      </c>
      <c r="BL398" s="19" t="s">
        <v>256</v>
      </c>
      <c r="BM398" s="217" t="s">
        <v>520</v>
      </c>
    </row>
    <row r="399" spans="1:47" s="2" customFormat="1" ht="12">
      <c r="A399" s="40"/>
      <c r="B399" s="41"/>
      <c r="C399" s="42"/>
      <c r="D399" s="219" t="s">
        <v>139</v>
      </c>
      <c r="E399" s="42"/>
      <c r="F399" s="220" t="s">
        <v>521</v>
      </c>
      <c r="G399" s="42"/>
      <c r="H399" s="42"/>
      <c r="I399" s="221"/>
      <c r="J399" s="42"/>
      <c r="K399" s="42"/>
      <c r="L399" s="46"/>
      <c r="M399" s="222"/>
      <c r="N399" s="223"/>
      <c r="O399" s="86"/>
      <c r="P399" s="86"/>
      <c r="Q399" s="86"/>
      <c r="R399" s="86"/>
      <c r="S399" s="86"/>
      <c r="T399" s="87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T399" s="19" t="s">
        <v>139</v>
      </c>
      <c r="AU399" s="19" t="s">
        <v>81</v>
      </c>
    </row>
    <row r="400" spans="1:51" s="13" customFormat="1" ht="12">
      <c r="A400" s="13"/>
      <c r="B400" s="224"/>
      <c r="C400" s="225"/>
      <c r="D400" s="226" t="s">
        <v>141</v>
      </c>
      <c r="E400" s="227" t="s">
        <v>19</v>
      </c>
      <c r="F400" s="228" t="s">
        <v>650</v>
      </c>
      <c r="G400" s="225"/>
      <c r="H400" s="227" t="s">
        <v>19</v>
      </c>
      <c r="I400" s="229"/>
      <c r="J400" s="225"/>
      <c r="K400" s="225"/>
      <c r="L400" s="230"/>
      <c r="M400" s="231"/>
      <c r="N400" s="232"/>
      <c r="O400" s="232"/>
      <c r="P400" s="232"/>
      <c r="Q400" s="232"/>
      <c r="R400" s="232"/>
      <c r="S400" s="232"/>
      <c r="T400" s="23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34" t="s">
        <v>141</v>
      </c>
      <c r="AU400" s="234" t="s">
        <v>81</v>
      </c>
      <c r="AV400" s="13" t="s">
        <v>79</v>
      </c>
      <c r="AW400" s="13" t="s">
        <v>33</v>
      </c>
      <c r="AX400" s="13" t="s">
        <v>71</v>
      </c>
      <c r="AY400" s="234" t="s">
        <v>129</v>
      </c>
    </row>
    <row r="401" spans="1:51" s="14" customFormat="1" ht="12">
      <c r="A401" s="14"/>
      <c r="B401" s="235"/>
      <c r="C401" s="236"/>
      <c r="D401" s="226" t="s">
        <v>141</v>
      </c>
      <c r="E401" s="237" t="s">
        <v>19</v>
      </c>
      <c r="F401" s="238" t="s">
        <v>238</v>
      </c>
      <c r="G401" s="236"/>
      <c r="H401" s="239">
        <v>8.16</v>
      </c>
      <c r="I401" s="240"/>
      <c r="J401" s="236"/>
      <c r="K401" s="236"/>
      <c r="L401" s="241"/>
      <c r="M401" s="242"/>
      <c r="N401" s="243"/>
      <c r="O401" s="243"/>
      <c r="P401" s="243"/>
      <c r="Q401" s="243"/>
      <c r="R401" s="243"/>
      <c r="S401" s="243"/>
      <c r="T401" s="24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45" t="s">
        <v>141</v>
      </c>
      <c r="AU401" s="245" t="s">
        <v>81</v>
      </c>
      <c r="AV401" s="14" t="s">
        <v>81</v>
      </c>
      <c r="AW401" s="14" t="s">
        <v>33</v>
      </c>
      <c r="AX401" s="14" t="s">
        <v>71</v>
      </c>
      <c r="AY401" s="245" t="s">
        <v>129</v>
      </c>
    </row>
    <row r="402" spans="1:51" s="14" customFormat="1" ht="12">
      <c r="A402" s="14"/>
      <c r="B402" s="235"/>
      <c r="C402" s="236"/>
      <c r="D402" s="226" t="s">
        <v>141</v>
      </c>
      <c r="E402" s="237" t="s">
        <v>19</v>
      </c>
      <c r="F402" s="238" t="s">
        <v>239</v>
      </c>
      <c r="G402" s="236"/>
      <c r="H402" s="239">
        <v>7.344</v>
      </c>
      <c r="I402" s="240"/>
      <c r="J402" s="236"/>
      <c r="K402" s="236"/>
      <c r="L402" s="241"/>
      <c r="M402" s="242"/>
      <c r="N402" s="243"/>
      <c r="O402" s="243"/>
      <c r="P402" s="243"/>
      <c r="Q402" s="243"/>
      <c r="R402" s="243"/>
      <c r="S402" s="243"/>
      <c r="T402" s="24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45" t="s">
        <v>141</v>
      </c>
      <c r="AU402" s="245" t="s">
        <v>81</v>
      </c>
      <c r="AV402" s="14" t="s">
        <v>81</v>
      </c>
      <c r="AW402" s="14" t="s">
        <v>33</v>
      </c>
      <c r="AX402" s="14" t="s">
        <v>71</v>
      </c>
      <c r="AY402" s="245" t="s">
        <v>129</v>
      </c>
    </row>
    <row r="403" spans="1:51" s="14" customFormat="1" ht="12">
      <c r="A403" s="14"/>
      <c r="B403" s="235"/>
      <c r="C403" s="236"/>
      <c r="D403" s="226" t="s">
        <v>141</v>
      </c>
      <c r="E403" s="237" t="s">
        <v>19</v>
      </c>
      <c r="F403" s="238" t="s">
        <v>240</v>
      </c>
      <c r="G403" s="236"/>
      <c r="H403" s="239">
        <v>0.075</v>
      </c>
      <c r="I403" s="240"/>
      <c r="J403" s="236"/>
      <c r="K403" s="236"/>
      <c r="L403" s="241"/>
      <c r="M403" s="242"/>
      <c r="N403" s="243"/>
      <c r="O403" s="243"/>
      <c r="P403" s="243"/>
      <c r="Q403" s="243"/>
      <c r="R403" s="243"/>
      <c r="S403" s="243"/>
      <c r="T403" s="24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45" t="s">
        <v>141</v>
      </c>
      <c r="AU403" s="245" t="s">
        <v>81</v>
      </c>
      <c r="AV403" s="14" t="s">
        <v>81</v>
      </c>
      <c r="AW403" s="14" t="s">
        <v>33</v>
      </c>
      <c r="AX403" s="14" t="s">
        <v>71</v>
      </c>
      <c r="AY403" s="245" t="s">
        <v>129</v>
      </c>
    </row>
    <row r="404" spans="1:51" s="14" customFormat="1" ht="12">
      <c r="A404" s="14"/>
      <c r="B404" s="235"/>
      <c r="C404" s="236"/>
      <c r="D404" s="226" t="s">
        <v>141</v>
      </c>
      <c r="E404" s="237" t="s">
        <v>19</v>
      </c>
      <c r="F404" s="238" t="s">
        <v>241</v>
      </c>
      <c r="G404" s="236"/>
      <c r="H404" s="239">
        <v>3.053</v>
      </c>
      <c r="I404" s="240"/>
      <c r="J404" s="236"/>
      <c r="K404" s="236"/>
      <c r="L404" s="241"/>
      <c r="M404" s="242"/>
      <c r="N404" s="243"/>
      <c r="O404" s="243"/>
      <c r="P404" s="243"/>
      <c r="Q404" s="243"/>
      <c r="R404" s="243"/>
      <c r="S404" s="243"/>
      <c r="T404" s="24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45" t="s">
        <v>141</v>
      </c>
      <c r="AU404" s="245" t="s">
        <v>81</v>
      </c>
      <c r="AV404" s="14" t="s">
        <v>81</v>
      </c>
      <c r="AW404" s="14" t="s">
        <v>33</v>
      </c>
      <c r="AX404" s="14" t="s">
        <v>71</v>
      </c>
      <c r="AY404" s="245" t="s">
        <v>129</v>
      </c>
    </row>
    <row r="405" spans="1:51" s="14" customFormat="1" ht="12">
      <c r="A405" s="14"/>
      <c r="B405" s="235"/>
      <c r="C405" s="236"/>
      <c r="D405" s="226" t="s">
        <v>141</v>
      </c>
      <c r="E405" s="237" t="s">
        <v>19</v>
      </c>
      <c r="F405" s="238" t="s">
        <v>242</v>
      </c>
      <c r="G405" s="236"/>
      <c r="H405" s="239">
        <v>2.86</v>
      </c>
      <c r="I405" s="240"/>
      <c r="J405" s="236"/>
      <c r="K405" s="236"/>
      <c r="L405" s="241"/>
      <c r="M405" s="242"/>
      <c r="N405" s="243"/>
      <c r="O405" s="243"/>
      <c r="P405" s="243"/>
      <c r="Q405" s="243"/>
      <c r="R405" s="243"/>
      <c r="S405" s="243"/>
      <c r="T405" s="24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45" t="s">
        <v>141</v>
      </c>
      <c r="AU405" s="245" t="s">
        <v>81</v>
      </c>
      <c r="AV405" s="14" t="s">
        <v>81</v>
      </c>
      <c r="AW405" s="14" t="s">
        <v>33</v>
      </c>
      <c r="AX405" s="14" t="s">
        <v>71</v>
      </c>
      <c r="AY405" s="245" t="s">
        <v>129</v>
      </c>
    </row>
    <row r="406" spans="1:51" s="14" customFormat="1" ht="12">
      <c r="A406" s="14"/>
      <c r="B406" s="235"/>
      <c r="C406" s="236"/>
      <c r="D406" s="226" t="s">
        <v>141</v>
      </c>
      <c r="E406" s="237" t="s">
        <v>19</v>
      </c>
      <c r="F406" s="238" t="s">
        <v>243</v>
      </c>
      <c r="G406" s="236"/>
      <c r="H406" s="239">
        <v>0.15</v>
      </c>
      <c r="I406" s="240"/>
      <c r="J406" s="236"/>
      <c r="K406" s="236"/>
      <c r="L406" s="241"/>
      <c r="M406" s="242"/>
      <c r="N406" s="243"/>
      <c r="O406" s="243"/>
      <c r="P406" s="243"/>
      <c r="Q406" s="243"/>
      <c r="R406" s="243"/>
      <c r="S406" s="243"/>
      <c r="T406" s="24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45" t="s">
        <v>141</v>
      </c>
      <c r="AU406" s="245" t="s">
        <v>81</v>
      </c>
      <c r="AV406" s="14" t="s">
        <v>81</v>
      </c>
      <c r="AW406" s="14" t="s">
        <v>33</v>
      </c>
      <c r="AX406" s="14" t="s">
        <v>71</v>
      </c>
      <c r="AY406" s="245" t="s">
        <v>129</v>
      </c>
    </row>
    <row r="407" spans="1:51" s="14" customFormat="1" ht="12">
      <c r="A407" s="14"/>
      <c r="B407" s="235"/>
      <c r="C407" s="236"/>
      <c r="D407" s="226" t="s">
        <v>141</v>
      </c>
      <c r="E407" s="237" t="s">
        <v>19</v>
      </c>
      <c r="F407" s="238" t="s">
        <v>244</v>
      </c>
      <c r="G407" s="236"/>
      <c r="H407" s="239">
        <v>0.21</v>
      </c>
      <c r="I407" s="240"/>
      <c r="J407" s="236"/>
      <c r="K407" s="236"/>
      <c r="L407" s="241"/>
      <c r="M407" s="242"/>
      <c r="N407" s="243"/>
      <c r="O407" s="243"/>
      <c r="P407" s="243"/>
      <c r="Q407" s="243"/>
      <c r="R407" s="243"/>
      <c r="S407" s="243"/>
      <c r="T407" s="24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45" t="s">
        <v>141</v>
      </c>
      <c r="AU407" s="245" t="s">
        <v>81</v>
      </c>
      <c r="AV407" s="14" t="s">
        <v>81</v>
      </c>
      <c r="AW407" s="14" t="s">
        <v>33</v>
      </c>
      <c r="AX407" s="14" t="s">
        <v>71</v>
      </c>
      <c r="AY407" s="245" t="s">
        <v>129</v>
      </c>
    </row>
    <row r="408" spans="1:51" s="15" customFormat="1" ht="12">
      <c r="A408" s="15"/>
      <c r="B408" s="246"/>
      <c r="C408" s="247"/>
      <c r="D408" s="226" t="s">
        <v>141</v>
      </c>
      <c r="E408" s="248" t="s">
        <v>19</v>
      </c>
      <c r="F408" s="249" t="s">
        <v>144</v>
      </c>
      <c r="G408" s="247"/>
      <c r="H408" s="250">
        <v>21.852</v>
      </c>
      <c r="I408" s="251"/>
      <c r="J408" s="247"/>
      <c r="K408" s="247"/>
      <c r="L408" s="252"/>
      <c r="M408" s="253"/>
      <c r="N408" s="254"/>
      <c r="O408" s="254"/>
      <c r="P408" s="254"/>
      <c r="Q408" s="254"/>
      <c r="R408" s="254"/>
      <c r="S408" s="254"/>
      <c r="T408" s="25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T408" s="256" t="s">
        <v>141</v>
      </c>
      <c r="AU408" s="256" t="s">
        <v>81</v>
      </c>
      <c r="AV408" s="15" t="s">
        <v>137</v>
      </c>
      <c r="AW408" s="15" t="s">
        <v>33</v>
      </c>
      <c r="AX408" s="15" t="s">
        <v>79</v>
      </c>
      <c r="AY408" s="256" t="s">
        <v>129</v>
      </c>
    </row>
    <row r="409" spans="1:65" s="2" customFormat="1" ht="16.5" customHeight="1">
      <c r="A409" s="40"/>
      <c r="B409" s="41"/>
      <c r="C409" s="206" t="s">
        <v>454</v>
      </c>
      <c r="D409" s="206" t="s">
        <v>132</v>
      </c>
      <c r="E409" s="207" t="s">
        <v>671</v>
      </c>
      <c r="F409" s="208" t="s">
        <v>672</v>
      </c>
      <c r="G409" s="209" t="s">
        <v>135</v>
      </c>
      <c r="H409" s="210">
        <v>21.852</v>
      </c>
      <c r="I409" s="211"/>
      <c r="J409" s="212">
        <f>ROUND(I409*H409,2)</f>
        <v>0</v>
      </c>
      <c r="K409" s="208" t="s">
        <v>136</v>
      </c>
      <c r="L409" s="46"/>
      <c r="M409" s="213" t="s">
        <v>19</v>
      </c>
      <c r="N409" s="214" t="s">
        <v>42</v>
      </c>
      <c r="O409" s="86"/>
      <c r="P409" s="215">
        <f>O409*H409</f>
        <v>0</v>
      </c>
      <c r="Q409" s="215">
        <v>0</v>
      </c>
      <c r="R409" s="215">
        <f>Q409*H409</f>
        <v>0</v>
      </c>
      <c r="S409" s="215">
        <v>0</v>
      </c>
      <c r="T409" s="216">
        <f>S409*H409</f>
        <v>0</v>
      </c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R409" s="217" t="s">
        <v>256</v>
      </c>
      <c r="AT409" s="217" t="s">
        <v>132</v>
      </c>
      <c r="AU409" s="217" t="s">
        <v>81</v>
      </c>
      <c r="AY409" s="19" t="s">
        <v>129</v>
      </c>
      <c r="BE409" s="218">
        <f>IF(N409="základní",J409,0)</f>
        <v>0</v>
      </c>
      <c r="BF409" s="218">
        <f>IF(N409="snížená",J409,0)</f>
        <v>0</v>
      </c>
      <c r="BG409" s="218">
        <f>IF(N409="zákl. přenesená",J409,0)</f>
        <v>0</v>
      </c>
      <c r="BH409" s="218">
        <f>IF(N409="sníž. přenesená",J409,0)</f>
        <v>0</v>
      </c>
      <c r="BI409" s="218">
        <f>IF(N409="nulová",J409,0)</f>
        <v>0</v>
      </c>
      <c r="BJ409" s="19" t="s">
        <v>79</v>
      </c>
      <c r="BK409" s="218">
        <f>ROUND(I409*H409,2)</f>
        <v>0</v>
      </c>
      <c r="BL409" s="19" t="s">
        <v>256</v>
      </c>
      <c r="BM409" s="217" t="s">
        <v>673</v>
      </c>
    </row>
    <row r="410" spans="1:47" s="2" customFormat="1" ht="12">
      <c r="A410" s="40"/>
      <c r="B410" s="41"/>
      <c r="C410" s="42"/>
      <c r="D410" s="219" t="s">
        <v>139</v>
      </c>
      <c r="E410" s="42"/>
      <c r="F410" s="220" t="s">
        <v>674</v>
      </c>
      <c r="G410" s="42"/>
      <c r="H410" s="42"/>
      <c r="I410" s="221"/>
      <c r="J410" s="42"/>
      <c r="K410" s="42"/>
      <c r="L410" s="46"/>
      <c r="M410" s="222"/>
      <c r="N410" s="223"/>
      <c r="O410" s="86"/>
      <c r="P410" s="86"/>
      <c r="Q410" s="86"/>
      <c r="R410" s="86"/>
      <c r="S410" s="86"/>
      <c r="T410" s="87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T410" s="19" t="s">
        <v>139</v>
      </c>
      <c r="AU410" s="19" t="s">
        <v>81</v>
      </c>
    </row>
    <row r="411" spans="1:51" s="13" customFormat="1" ht="12">
      <c r="A411" s="13"/>
      <c r="B411" s="224"/>
      <c r="C411" s="225"/>
      <c r="D411" s="226" t="s">
        <v>141</v>
      </c>
      <c r="E411" s="227" t="s">
        <v>19</v>
      </c>
      <c r="F411" s="228" t="s">
        <v>650</v>
      </c>
      <c r="G411" s="225"/>
      <c r="H411" s="227" t="s">
        <v>19</v>
      </c>
      <c r="I411" s="229"/>
      <c r="J411" s="225"/>
      <c r="K411" s="225"/>
      <c r="L411" s="230"/>
      <c r="M411" s="231"/>
      <c r="N411" s="232"/>
      <c r="O411" s="232"/>
      <c r="P411" s="232"/>
      <c r="Q411" s="232"/>
      <c r="R411" s="232"/>
      <c r="S411" s="232"/>
      <c r="T411" s="23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34" t="s">
        <v>141</v>
      </c>
      <c r="AU411" s="234" t="s">
        <v>81</v>
      </c>
      <c r="AV411" s="13" t="s">
        <v>79</v>
      </c>
      <c r="AW411" s="13" t="s">
        <v>33</v>
      </c>
      <c r="AX411" s="13" t="s">
        <v>71</v>
      </c>
      <c r="AY411" s="234" t="s">
        <v>129</v>
      </c>
    </row>
    <row r="412" spans="1:51" s="14" customFormat="1" ht="12">
      <c r="A412" s="14"/>
      <c r="B412" s="235"/>
      <c r="C412" s="236"/>
      <c r="D412" s="226" t="s">
        <v>141</v>
      </c>
      <c r="E412" s="237" t="s">
        <v>19</v>
      </c>
      <c r="F412" s="238" t="s">
        <v>238</v>
      </c>
      <c r="G412" s="236"/>
      <c r="H412" s="239">
        <v>8.16</v>
      </c>
      <c r="I412" s="240"/>
      <c r="J412" s="236"/>
      <c r="K412" s="236"/>
      <c r="L412" s="241"/>
      <c r="M412" s="242"/>
      <c r="N412" s="243"/>
      <c r="O412" s="243"/>
      <c r="P412" s="243"/>
      <c r="Q412" s="243"/>
      <c r="R412" s="243"/>
      <c r="S412" s="243"/>
      <c r="T412" s="24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45" t="s">
        <v>141</v>
      </c>
      <c r="AU412" s="245" t="s">
        <v>81</v>
      </c>
      <c r="AV412" s="14" t="s">
        <v>81</v>
      </c>
      <c r="AW412" s="14" t="s">
        <v>33</v>
      </c>
      <c r="AX412" s="14" t="s">
        <v>71</v>
      </c>
      <c r="AY412" s="245" t="s">
        <v>129</v>
      </c>
    </row>
    <row r="413" spans="1:51" s="14" customFormat="1" ht="12">
      <c r="A413" s="14"/>
      <c r="B413" s="235"/>
      <c r="C413" s="236"/>
      <c r="D413" s="226" t="s">
        <v>141</v>
      </c>
      <c r="E413" s="237" t="s">
        <v>19</v>
      </c>
      <c r="F413" s="238" t="s">
        <v>239</v>
      </c>
      <c r="G413" s="236"/>
      <c r="H413" s="239">
        <v>7.344</v>
      </c>
      <c r="I413" s="240"/>
      <c r="J413" s="236"/>
      <c r="K413" s="236"/>
      <c r="L413" s="241"/>
      <c r="M413" s="242"/>
      <c r="N413" s="243"/>
      <c r="O413" s="243"/>
      <c r="P413" s="243"/>
      <c r="Q413" s="243"/>
      <c r="R413" s="243"/>
      <c r="S413" s="243"/>
      <c r="T413" s="24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45" t="s">
        <v>141</v>
      </c>
      <c r="AU413" s="245" t="s">
        <v>81</v>
      </c>
      <c r="AV413" s="14" t="s">
        <v>81</v>
      </c>
      <c r="AW413" s="14" t="s">
        <v>33</v>
      </c>
      <c r="AX413" s="14" t="s">
        <v>71</v>
      </c>
      <c r="AY413" s="245" t="s">
        <v>129</v>
      </c>
    </row>
    <row r="414" spans="1:51" s="14" customFormat="1" ht="12">
      <c r="A414" s="14"/>
      <c r="B414" s="235"/>
      <c r="C414" s="236"/>
      <c r="D414" s="226" t="s">
        <v>141</v>
      </c>
      <c r="E414" s="237" t="s">
        <v>19</v>
      </c>
      <c r="F414" s="238" t="s">
        <v>240</v>
      </c>
      <c r="G414" s="236"/>
      <c r="H414" s="239">
        <v>0.075</v>
      </c>
      <c r="I414" s="240"/>
      <c r="J414" s="236"/>
      <c r="K414" s="236"/>
      <c r="L414" s="241"/>
      <c r="M414" s="242"/>
      <c r="N414" s="243"/>
      <c r="O414" s="243"/>
      <c r="P414" s="243"/>
      <c r="Q414" s="243"/>
      <c r="R414" s="243"/>
      <c r="S414" s="243"/>
      <c r="T414" s="24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45" t="s">
        <v>141</v>
      </c>
      <c r="AU414" s="245" t="s">
        <v>81</v>
      </c>
      <c r="AV414" s="14" t="s">
        <v>81</v>
      </c>
      <c r="AW414" s="14" t="s">
        <v>33</v>
      </c>
      <c r="AX414" s="14" t="s">
        <v>71</v>
      </c>
      <c r="AY414" s="245" t="s">
        <v>129</v>
      </c>
    </row>
    <row r="415" spans="1:51" s="14" customFormat="1" ht="12">
      <c r="A415" s="14"/>
      <c r="B415" s="235"/>
      <c r="C415" s="236"/>
      <c r="D415" s="226" t="s">
        <v>141</v>
      </c>
      <c r="E415" s="237" t="s">
        <v>19</v>
      </c>
      <c r="F415" s="238" t="s">
        <v>241</v>
      </c>
      <c r="G415" s="236"/>
      <c r="H415" s="239">
        <v>3.053</v>
      </c>
      <c r="I415" s="240"/>
      <c r="J415" s="236"/>
      <c r="K415" s="236"/>
      <c r="L415" s="241"/>
      <c r="M415" s="242"/>
      <c r="N415" s="243"/>
      <c r="O415" s="243"/>
      <c r="P415" s="243"/>
      <c r="Q415" s="243"/>
      <c r="R415" s="243"/>
      <c r="S415" s="243"/>
      <c r="T415" s="24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45" t="s">
        <v>141</v>
      </c>
      <c r="AU415" s="245" t="s">
        <v>81</v>
      </c>
      <c r="AV415" s="14" t="s">
        <v>81</v>
      </c>
      <c r="AW415" s="14" t="s">
        <v>33</v>
      </c>
      <c r="AX415" s="14" t="s">
        <v>71</v>
      </c>
      <c r="AY415" s="245" t="s">
        <v>129</v>
      </c>
    </row>
    <row r="416" spans="1:51" s="14" customFormat="1" ht="12">
      <c r="A416" s="14"/>
      <c r="B416" s="235"/>
      <c r="C416" s="236"/>
      <c r="D416" s="226" t="s">
        <v>141</v>
      </c>
      <c r="E416" s="237" t="s">
        <v>19</v>
      </c>
      <c r="F416" s="238" t="s">
        <v>242</v>
      </c>
      <c r="G416" s="236"/>
      <c r="H416" s="239">
        <v>2.86</v>
      </c>
      <c r="I416" s="240"/>
      <c r="J416" s="236"/>
      <c r="K416" s="236"/>
      <c r="L416" s="241"/>
      <c r="M416" s="242"/>
      <c r="N416" s="243"/>
      <c r="O416" s="243"/>
      <c r="P416" s="243"/>
      <c r="Q416" s="243"/>
      <c r="R416" s="243"/>
      <c r="S416" s="243"/>
      <c r="T416" s="24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45" t="s">
        <v>141</v>
      </c>
      <c r="AU416" s="245" t="s">
        <v>81</v>
      </c>
      <c r="AV416" s="14" t="s">
        <v>81</v>
      </c>
      <c r="AW416" s="14" t="s">
        <v>33</v>
      </c>
      <c r="AX416" s="14" t="s">
        <v>71</v>
      </c>
      <c r="AY416" s="245" t="s">
        <v>129</v>
      </c>
    </row>
    <row r="417" spans="1:51" s="14" customFormat="1" ht="12">
      <c r="A417" s="14"/>
      <c r="B417" s="235"/>
      <c r="C417" s="236"/>
      <c r="D417" s="226" t="s">
        <v>141</v>
      </c>
      <c r="E417" s="237" t="s">
        <v>19</v>
      </c>
      <c r="F417" s="238" t="s">
        <v>243</v>
      </c>
      <c r="G417" s="236"/>
      <c r="H417" s="239">
        <v>0.15</v>
      </c>
      <c r="I417" s="240"/>
      <c r="J417" s="236"/>
      <c r="K417" s="236"/>
      <c r="L417" s="241"/>
      <c r="M417" s="242"/>
      <c r="N417" s="243"/>
      <c r="O417" s="243"/>
      <c r="P417" s="243"/>
      <c r="Q417" s="243"/>
      <c r="R417" s="243"/>
      <c r="S417" s="243"/>
      <c r="T417" s="24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45" t="s">
        <v>141</v>
      </c>
      <c r="AU417" s="245" t="s">
        <v>81</v>
      </c>
      <c r="AV417" s="14" t="s">
        <v>81</v>
      </c>
      <c r="AW417" s="14" t="s">
        <v>33</v>
      </c>
      <c r="AX417" s="14" t="s">
        <v>71</v>
      </c>
      <c r="AY417" s="245" t="s">
        <v>129</v>
      </c>
    </row>
    <row r="418" spans="1:51" s="14" customFormat="1" ht="12">
      <c r="A418" s="14"/>
      <c r="B418" s="235"/>
      <c r="C418" s="236"/>
      <c r="D418" s="226" t="s">
        <v>141</v>
      </c>
      <c r="E418" s="237" t="s">
        <v>19</v>
      </c>
      <c r="F418" s="238" t="s">
        <v>244</v>
      </c>
      <c r="G418" s="236"/>
      <c r="H418" s="239">
        <v>0.21</v>
      </c>
      <c r="I418" s="240"/>
      <c r="J418" s="236"/>
      <c r="K418" s="236"/>
      <c r="L418" s="241"/>
      <c r="M418" s="242"/>
      <c r="N418" s="243"/>
      <c r="O418" s="243"/>
      <c r="P418" s="243"/>
      <c r="Q418" s="243"/>
      <c r="R418" s="243"/>
      <c r="S418" s="243"/>
      <c r="T418" s="24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45" t="s">
        <v>141</v>
      </c>
      <c r="AU418" s="245" t="s">
        <v>81</v>
      </c>
      <c r="AV418" s="14" t="s">
        <v>81</v>
      </c>
      <c r="AW418" s="14" t="s">
        <v>33</v>
      </c>
      <c r="AX418" s="14" t="s">
        <v>71</v>
      </c>
      <c r="AY418" s="245" t="s">
        <v>129</v>
      </c>
    </row>
    <row r="419" spans="1:51" s="15" customFormat="1" ht="12">
      <c r="A419" s="15"/>
      <c r="B419" s="246"/>
      <c r="C419" s="247"/>
      <c r="D419" s="226" t="s">
        <v>141</v>
      </c>
      <c r="E419" s="248" t="s">
        <v>19</v>
      </c>
      <c r="F419" s="249" t="s">
        <v>144</v>
      </c>
      <c r="G419" s="247"/>
      <c r="H419" s="250">
        <v>21.852</v>
      </c>
      <c r="I419" s="251"/>
      <c r="J419" s="247"/>
      <c r="K419" s="247"/>
      <c r="L419" s="252"/>
      <c r="M419" s="253"/>
      <c r="N419" s="254"/>
      <c r="O419" s="254"/>
      <c r="P419" s="254"/>
      <c r="Q419" s="254"/>
      <c r="R419" s="254"/>
      <c r="S419" s="254"/>
      <c r="T419" s="25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T419" s="256" t="s">
        <v>141</v>
      </c>
      <c r="AU419" s="256" t="s">
        <v>81</v>
      </c>
      <c r="AV419" s="15" t="s">
        <v>137</v>
      </c>
      <c r="AW419" s="15" t="s">
        <v>33</v>
      </c>
      <c r="AX419" s="15" t="s">
        <v>79</v>
      </c>
      <c r="AY419" s="256" t="s">
        <v>129</v>
      </c>
    </row>
    <row r="420" spans="1:65" s="2" customFormat="1" ht="16.5" customHeight="1">
      <c r="A420" s="40"/>
      <c r="B420" s="41"/>
      <c r="C420" s="206" t="s">
        <v>461</v>
      </c>
      <c r="D420" s="206" t="s">
        <v>132</v>
      </c>
      <c r="E420" s="207" t="s">
        <v>675</v>
      </c>
      <c r="F420" s="208" t="s">
        <v>676</v>
      </c>
      <c r="G420" s="209" t="s">
        <v>135</v>
      </c>
      <c r="H420" s="210">
        <v>21.852</v>
      </c>
      <c r="I420" s="211"/>
      <c r="J420" s="212">
        <f>ROUND(I420*H420,2)</f>
        <v>0</v>
      </c>
      <c r="K420" s="208" t="s">
        <v>136</v>
      </c>
      <c r="L420" s="46"/>
      <c r="M420" s="213" t="s">
        <v>19</v>
      </c>
      <c r="N420" s="214" t="s">
        <v>42</v>
      </c>
      <c r="O420" s="86"/>
      <c r="P420" s="215">
        <f>O420*H420</f>
        <v>0</v>
      </c>
      <c r="Q420" s="215">
        <v>0.0002</v>
      </c>
      <c r="R420" s="215">
        <f>Q420*H420</f>
        <v>0.0043704</v>
      </c>
      <c r="S420" s="215">
        <v>0</v>
      </c>
      <c r="T420" s="216">
        <f>S420*H420</f>
        <v>0</v>
      </c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R420" s="217" t="s">
        <v>256</v>
      </c>
      <c r="AT420" s="217" t="s">
        <v>132</v>
      </c>
      <c r="AU420" s="217" t="s">
        <v>81</v>
      </c>
      <c r="AY420" s="19" t="s">
        <v>129</v>
      </c>
      <c r="BE420" s="218">
        <f>IF(N420="základní",J420,0)</f>
        <v>0</v>
      </c>
      <c r="BF420" s="218">
        <f>IF(N420="snížená",J420,0)</f>
        <v>0</v>
      </c>
      <c r="BG420" s="218">
        <f>IF(N420="zákl. přenesená",J420,0)</f>
        <v>0</v>
      </c>
      <c r="BH420" s="218">
        <f>IF(N420="sníž. přenesená",J420,0)</f>
        <v>0</v>
      </c>
      <c r="BI420" s="218">
        <f>IF(N420="nulová",J420,0)</f>
        <v>0</v>
      </c>
      <c r="BJ420" s="19" t="s">
        <v>79</v>
      </c>
      <c r="BK420" s="218">
        <f>ROUND(I420*H420,2)</f>
        <v>0</v>
      </c>
      <c r="BL420" s="19" t="s">
        <v>256</v>
      </c>
      <c r="BM420" s="217" t="s">
        <v>677</v>
      </c>
    </row>
    <row r="421" spans="1:47" s="2" customFormat="1" ht="12">
      <c r="A421" s="40"/>
      <c r="B421" s="41"/>
      <c r="C421" s="42"/>
      <c r="D421" s="219" t="s">
        <v>139</v>
      </c>
      <c r="E421" s="42"/>
      <c r="F421" s="220" t="s">
        <v>678</v>
      </c>
      <c r="G421" s="42"/>
      <c r="H421" s="42"/>
      <c r="I421" s="221"/>
      <c r="J421" s="42"/>
      <c r="K421" s="42"/>
      <c r="L421" s="46"/>
      <c r="M421" s="222"/>
      <c r="N421" s="223"/>
      <c r="O421" s="86"/>
      <c r="P421" s="86"/>
      <c r="Q421" s="86"/>
      <c r="R421" s="86"/>
      <c r="S421" s="86"/>
      <c r="T421" s="87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T421" s="19" t="s">
        <v>139</v>
      </c>
      <c r="AU421" s="19" t="s">
        <v>81</v>
      </c>
    </row>
    <row r="422" spans="1:51" s="13" customFormat="1" ht="12">
      <c r="A422" s="13"/>
      <c r="B422" s="224"/>
      <c r="C422" s="225"/>
      <c r="D422" s="226" t="s">
        <v>141</v>
      </c>
      <c r="E422" s="227" t="s">
        <v>19</v>
      </c>
      <c r="F422" s="228" t="s">
        <v>650</v>
      </c>
      <c r="G422" s="225"/>
      <c r="H422" s="227" t="s">
        <v>19</v>
      </c>
      <c r="I422" s="229"/>
      <c r="J422" s="225"/>
      <c r="K422" s="225"/>
      <c r="L422" s="230"/>
      <c r="M422" s="231"/>
      <c r="N422" s="232"/>
      <c r="O422" s="232"/>
      <c r="P422" s="232"/>
      <c r="Q422" s="232"/>
      <c r="R422" s="232"/>
      <c r="S422" s="232"/>
      <c r="T422" s="23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34" t="s">
        <v>141</v>
      </c>
      <c r="AU422" s="234" t="s">
        <v>81</v>
      </c>
      <c r="AV422" s="13" t="s">
        <v>79</v>
      </c>
      <c r="AW422" s="13" t="s">
        <v>33</v>
      </c>
      <c r="AX422" s="13" t="s">
        <v>71</v>
      </c>
      <c r="AY422" s="234" t="s">
        <v>129</v>
      </c>
    </row>
    <row r="423" spans="1:51" s="14" customFormat="1" ht="12">
      <c r="A423" s="14"/>
      <c r="B423" s="235"/>
      <c r="C423" s="236"/>
      <c r="D423" s="226" t="s">
        <v>141</v>
      </c>
      <c r="E423" s="237" t="s">
        <v>19</v>
      </c>
      <c r="F423" s="238" t="s">
        <v>238</v>
      </c>
      <c r="G423" s="236"/>
      <c r="H423" s="239">
        <v>8.16</v>
      </c>
      <c r="I423" s="240"/>
      <c r="J423" s="236"/>
      <c r="K423" s="236"/>
      <c r="L423" s="241"/>
      <c r="M423" s="242"/>
      <c r="N423" s="243"/>
      <c r="O423" s="243"/>
      <c r="P423" s="243"/>
      <c r="Q423" s="243"/>
      <c r="R423" s="243"/>
      <c r="S423" s="243"/>
      <c r="T423" s="24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45" t="s">
        <v>141</v>
      </c>
      <c r="AU423" s="245" t="s">
        <v>81</v>
      </c>
      <c r="AV423" s="14" t="s">
        <v>81</v>
      </c>
      <c r="AW423" s="14" t="s">
        <v>33</v>
      </c>
      <c r="AX423" s="14" t="s">
        <v>71</v>
      </c>
      <c r="AY423" s="245" t="s">
        <v>129</v>
      </c>
    </row>
    <row r="424" spans="1:51" s="14" customFormat="1" ht="12">
      <c r="A424" s="14"/>
      <c r="B424" s="235"/>
      <c r="C424" s="236"/>
      <c r="D424" s="226" t="s">
        <v>141</v>
      </c>
      <c r="E424" s="237" t="s">
        <v>19</v>
      </c>
      <c r="F424" s="238" t="s">
        <v>239</v>
      </c>
      <c r="G424" s="236"/>
      <c r="H424" s="239">
        <v>7.344</v>
      </c>
      <c r="I424" s="240"/>
      <c r="J424" s="236"/>
      <c r="K424" s="236"/>
      <c r="L424" s="241"/>
      <c r="M424" s="242"/>
      <c r="N424" s="243"/>
      <c r="O424" s="243"/>
      <c r="P424" s="243"/>
      <c r="Q424" s="243"/>
      <c r="R424" s="243"/>
      <c r="S424" s="243"/>
      <c r="T424" s="24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45" t="s">
        <v>141</v>
      </c>
      <c r="AU424" s="245" t="s">
        <v>81</v>
      </c>
      <c r="AV424" s="14" t="s">
        <v>81</v>
      </c>
      <c r="AW424" s="14" t="s">
        <v>33</v>
      </c>
      <c r="AX424" s="14" t="s">
        <v>71</v>
      </c>
      <c r="AY424" s="245" t="s">
        <v>129</v>
      </c>
    </row>
    <row r="425" spans="1:51" s="14" customFormat="1" ht="12">
      <c r="A425" s="14"/>
      <c r="B425" s="235"/>
      <c r="C425" s="236"/>
      <c r="D425" s="226" t="s">
        <v>141</v>
      </c>
      <c r="E425" s="237" t="s">
        <v>19</v>
      </c>
      <c r="F425" s="238" t="s">
        <v>240</v>
      </c>
      <c r="G425" s="236"/>
      <c r="H425" s="239">
        <v>0.075</v>
      </c>
      <c r="I425" s="240"/>
      <c r="J425" s="236"/>
      <c r="K425" s="236"/>
      <c r="L425" s="241"/>
      <c r="M425" s="242"/>
      <c r="N425" s="243"/>
      <c r="O425" s="243"/>
      <c r="P425" s="243"/>
      <c r="Q425" s="243"/>
      <c r="R425" s="243"/>
      <c r="S425" s="243"/>
      <c r="T425" s="24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45" t="s">
        <v>141</v>
      </c>
      <c r="AU425" s="245" t="s">
        <v>81</v>
      </c>
      <c r="AV425" s="14" t="s">
        <v>81</v>
      </c>
      <c r="AW425" s="14" t="s">
        <v>33</v>
      </c>
      <c r="AX425" s="14" t="s">
        <v>71</v>
      </c>
      <c r="AY425" s="245" t="s">
        <v>129</v>
      </c>
    </row>
    <row r="426" spans="1:51" s="14" customFormat="1" ht="12">
      <c r="A426" s="14"/>
      <c r="B426" s="235"/>
      <c r="C426" s="236"/>
      <c r="D426" s="226" t="s">
        <v>141</v>
      </c>
      <c r="E426" s="237" t="s">
        <v>19</v>
      </c>
      <c r="F426" s="238" t="s">
        <v>241</v>
      </c>
      <c r="G426" s="236"/>
      <c r="H426" s="239">
        <v>3.053</v>
      </c>
      <c r="I426" s="240"/>
      <c r="J426" s="236"/>
      <c r="K426" s="236"/>
      <c r="L426" s="241"/>
      <c r="M426" s="242"/>
      <c r="N426" s="243"/>
      <c r="O426" s="243"/>
      <c r="P426" s="243"/>
      <c r="Q426" s="243"/>
      <c r="R426" s="243"/>
      <c r="S426" s="243"/>
      <c r="T426" s="24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45" t="s">
        <v>141</v>
      </c>
      <c r="AU426" s="245" t="s">
        <v>81</v>
      </c>
      <c r="AV426" s="14" t="s">
        <v>81</v>
      </c>
      <c r="AW426" s="14" t="s">
        <v>33</v>
      </c>
      <c r="AX426" s="14" t="s">
        <v>71</v>
      </c>
      <c r="AY426" s="245" t="s">
        <v>129</v>
      </c>
    </row>
    <row r="427" spans="1:51" s="14" customFormat="1" ht="12">
      <c r="A427" s="14"/>
      <c r="B427" s="235"/>
      <c r="C427" s="236"/>
      <c r="D427" s="226" t="s">
        <v>141</v>
      </c>
      <c r="E427" s="237" t="s">
        <v>19</v>
      </c>
      <c r="F427" s="238" t="s">
        <v>242</v>
      </c>
      <c r="G427" s="236"/>
      <c r="H427" s="239">
        <v>2.86</v>
      </c>
      <c r="I427" s="240"/>
      <c r="J427" s="236"/>
      <c r="K427" s="236"/>
      <c r="L427" s="241"/>
      <c r="M427" s="242"/>
      <c r="N427" s="243"/>
      <c r="O427" s="243"/>
      <c r="P427" s="243"/>
      <c r="Q427" s="243"/>
      <c r="R427" s="243"/>
      <c r="S427" s="243"/>
      <c r="T427" s="24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45" t="s">
        <v>141</v>
      </c>
      <c r="AU427" s="245" t="s">
        <v>81</v>
      </c>
      <c r="AV427" s="14" t="s">
        <v>81</v>
      </c>
      <c r="AW427" s="14" t="s">
        <v>33</v>
      </c>
      <c r="AX427" s="14" t="s">
        <v>71</v>
      </c>
      <c r="AY427" s="245" t="s">
        <v>129</v>
      </c>
    </row>
    <row r="428" spans="1:51" s="14" customFormat="1" ht="12">
      <c r="A428" s="14"/>
      <c r="B428" s="235"/>
      <c r="C428" s="236"/>
      <c r="D428" s="226" t="s">
        <v>141</v>
      </c>
      <c r="E428" s="237" t="s">
        <v>19</v>
      </c>
      <c r="F428" s="238" t="s">
        <v>243</v>
      </c>
      <c r="G428" s="236"/>
      <c r="H428" s="239">
        <v>0.15</v>
      </c>
      <c r="I428" s="240"/>
      <c r="J428" s="236"/>
      <c r="K428" s="236"/>
      <c r="L428" s="241"/>
      <c r="M428" s="242"/>
      <c r="N428" s="243"/>
      <c r="O428" s="243"/>
      <c r="P428" s="243"/>
      <c r="Q428" s="243"/>
      <c r="R428" s="243"/>
      <c r="S428" s="243"/>
      <c r="T428" s="24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45" t="s">
        <v>141</v>
      </c>
      <c r="AU428" s="245" t="s">
        <v>81</v>
      </c>
      <c r="AV428" s="14" t="s">
        <v>81</v>
      </c>
      <c r="AW428" s="14" t="s">
        <v>33</v>
      </c>
      <c r="AX428" s="14" t="s">
        <v>71</v>
      </c>
      <c r="AY428" s="245" t="s">
        <v>129</v>
      </c>
    </row>
    <row r="429" spans="1:51" s="14" customFormat="1" ht="12">
      <c r="A429" s="14"/>
      <c r="B429" s="235"/>
      <c r="C429" s="236"/>
      <c r="D429" s="226" t="s">
        <v>141</v>
      </c>
      <c r="E429" s="237" t="s">
        <v>19</v>
      </c>
      <c r="F429" s="238" t="s">
        <v>244</v>
      </c>
      <c r="G429" s="236"/>
      <c r="H429" s="239">
        <v>0.21</v>
      </c>
      <c r="I429" s="240"/>
      <c r="J429" s="236"/>
      <c r="K429" s="236"/>
      <c r="L429" s="241"/>
      <c r="M429" s="242"/>
      <c r="N429" s="243"/>
      <c r="O429" s="243"/>
      <c r="P429" s="243"/>
      <c r="Q429" s="243"/>
      <c r="R429" s="243"/>
      <c r="S429" s="243"/>
      <c r="T429" s="24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45" t="s">
        <v>141</v>
      </c>
      <c r="AU429" s="245" t="s">
        <v>81</v>
      </c>
      <c r="AV429" s="14" t="s">
        <v>81</v>
      </c>
      <c r="AW429" s="14" t="s">
        <v>33</v>
      </c>
      <c r="AX429" s="14" t="s">
        <v>71</v>
      </c>
      <c r="AY429" s="245" t="s">
        <v>129</v>
      </c>
    </row>
    <row r="430" spans="1:51" s="15" customFormat="1" ht="12">
      <c r="A430" s="15"/>
      <c r="B430" s="246"/>
      <c r="C430" s="247"/>
      <c r="D430" s="226" t="s">
        <v>141</v>
      </c>
      <c r="E430" s="248" t="s">
        <v>19</v>
      </c>
      <c r="F430" s="249" t="s">
        <v>144</v>
      </c>
      <c r="G430" s="247"/>
      <c r="H430" s="250">
        <v>21.852</v>
      </c>
      <c r="I430" s="251"/>
      <c r="J430" s="247"/>
      <c r="K430" s="247"/>
      <c r="L430" s="252"/>
      <c r="M430" s="253"/>
      <c r="N430" s="254"/>
      <c r="O430" s="254"/>
      <c r="P430" s="254"/>
      <c r="Q430" s="254"/>
      <c r="R430" s="254"/>
      <c r="S430" s="254"/>
      <c r="T430" s="25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T430" s="256" t="s">
        <v>141</v>
      </c>
      <c r="AU430" s="256" t="s">
        <v>81</v>
      </c>
      <c r="AV430" s="15" t="s">
        <v>137</v>
      </c>
      <c r="AW430" s="15" t="s">
        <v>33</v>
      </c>
      <c r="AX430" s="15" t="s">
        <v>79</v>
      </c>
      <c r="AY430" s="256" t="s">
        <v>129</v>
      </c>
    </row>
    <row r="431" spans="1:65" s="2" customFormat="1" ht="21.75" customHeight="1">
      <c r="A431" s="40"/>
      <c r="B431" s="41"/>
      <c r="C431" s="206" t="s">
        <v>466</v>
      </c>
      <c r="D431" s="206" t="s">
        <v>132</v>
      </c>
      <c r="E431" s="207" t="s">
        <v>679</v>
      </c>
      <c r="F431" s="208" t="s">
        <v>680</v>
      </c>
      <c r="G431" s="209" t="s">
        <v>135</v>
      </c>
      <c r="H431" s="210">
        <v>21.852</v>
      </c>
      <c r="I431" s="211"/>
      <c r="J431" s="212">
        <f>ROUND(I431*H431,2)</f>
        <v>0</v>
      </c>
      <c r="K431" s="208" t="s">
        <v>136</v>
      </c>
      <c r="L431" s="46"/>
      <c r="M431" s="213" t="s">
        <v>19</v>
      </c>
      <c r="N431" s="214" t="s">
        <v>42</v>
      </c>
      <c r="O431" s="86"/>
      <c r="P431" s="215">
        <f>O431*H431</f>
        <v>0</v>
      </c>
      <c r="Q431" s="215">
        <v>0.0075</v>
      </c>
      <c r="R431" s="215">
        <f>Q431*H431</f>
        <v>0.16389</v>
      </c>
      <c r="S431" s="215">
        <v>0</v>
      </c>
      <c r="T431" s="216">
        <f>S431*H431</f>
        <v>0</v>
      </c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R431" s="217" t="s">
        <v>256</v>
      </c>
      <c r="AT431" s="217" t="s">
        <v>132</v>
      </c>
      <c r="AU431" s="217" t="s">
        <v>81</v>
      </c>
      <c r="AY431" s="19" t="s">
        <v>129</v>
      </c>
      <c r="BE431" s="218">
        <f>IF(N431="základní",J431,0)</f>
        <v>0</v>
      </c>
      <c r="BF431" s="218">
        <f>IF(N431="snížená",J431,0)</f>
        <v>0</v>
      </c>
      <c r="BG431" s="218">
        <f>IF(N431="zákl. přenesená",J431,0)</f>
        <v>0</v>
      </c>
      <c r="BH431" s="218">
        <f>IF(N431="sníž. přenesená",J431,0)</f>
        <v>0</v>
      </c>
      <c r="BI431" s="218">
        <f>IF(N431="nulová",J431,0)</f>
        <v>0</v>
      </c>
      <c r="BJ431" s="19" t="s">
        <v>79</v>
      </c>
      <c r="BK431" s="218">
        <f>ROUND(I431*H431,2)</f>
        <v>0</v>
      </c>
      <c r="BL431" s="19" t="s">
        <v>256</v>
      </c>
      <c r="BM431" s="217" t="s">
        <v>681</v>
      </c>
    </row>
    <row r="432" spans="1:47" s="2" customFormat="1" ht="12">
      <c r="A432" s="40"/>
      <c r="B432" s="41"/>
      <c r="C432" s="42"/>
      <c r="D432" s="219" t="s">
        <v>139</v>
      </c>
      <c r="E432" s="42"/>
      <c r="F432" s="220" t="s">
        <v>682</v>
      </c>
      <c r="G432" s="42"/>
      <c r="H432" s="42"/>
      <c r="I432" s="221"/>
      <c r="J432" s="42"/>
      <c r="K432" s="42"/>
      <c r="L432" s="46"/>
      <c r="M432" s="222"/>
      <c r="N432" s="223"/>
      <c r="O432" s="86"/>
      <c r="P432" s="86"/>
      <c r="Q432" s="86"/>
      <c r="R432" s="86"/>
      <c r="S432" s="86"/>
      <c r="T432" s="87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T432" s="19" t="s">
        <v>139</v>
      </c>
      <c r="AU432" s="19" t="s">
        <v>81</v>
      </c>
    </row>
    <row r="433" spans="1:51" s="13" customFormat="1" ht="12">
      <c r="A433" s="13"/>
      <c r="B433" s="224"/>
      <c r="C433" s="225"/>
      <c r="D433" s="226" t="s">
        <v>141</v>
      </c>
      <c r="E433" s="227" t="s">
        <v>19</v>
      </c>
      <c r="F433" s="228" t="s">
        <v>650</v>
      </c>
      <c r="G433" s="225"/>
      <c r="H433" s="227" t="s">
        <v>19</v>
      </c>
      <c r="I433" s="229"/>
      <c r="J433" s="225"/>
      <c r="K433" s="225"/>
      <c r="L433" s="230"/>
      <c r="M433" s="231"/>
      <c r="N433" s="232"/>
      <c r="O433" s="232"/>
      <c r="P433" s="232"/>
      <c r="Q433" s="232"/>
      <c r="R433" s="232"/>
      <c r="S433" s="232"/>
      <c r="T433" s="23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34" t="s">
        <v>141</v>
      </c>
      <c r="AU433" s="234" t="s">
        <v>81</v>
      </c>
      <c r="AV433" s="13" t="s">
        <v>79</v>
      </c>
      <c r="AW433" s="13" t="s">
        <v>33</v>
      </c>
      <c r="AX433" s="13" t="s">
        <v>71</v>
      </c>
      <c r="AY433" s="234" t="s">
        <v>129</v>
      </c>
    </row>
    <row r="434" spans="1:51" s="14" customFormat="1" ht="12">
      <c r="A434" s="14"/>
      <c r="B434" s="235"/>
      <c r="C434" s="236"/>
      <c r="D434" s="226" t="s">
        <v>141</v>
      </c>
      <c r="E434" s="237" t="s">
        <v>19</v>
      </c>
      <c r="F434" s="238" t="s">
        <v>238</v>
      </c>
      <c r="G434" s="236"/>
      <c r="H434" s="239">
        <v>8.16</v>
      </c>
      <c r="I434" s="240"/>
      <c r="J434" s="236"/>
      <c r="K434" s="236"/>
      <c r="L434" s="241"/>
      <c r="M434" s="242"/>
      <c r="N434" s="243"/>
      <c r="O434" s="243"/>
      <c r="P434" s="243"/>
      <c r="Q434" s="243"/>
      <c r="R434" s="243"/>
      <c r="S434" s="243"/>
      <c r="T434" s="24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45" t="s">
        <v>141</v>
      </c>
      <c r="AU434" s="245" t="s">
        <v>81</v>
      </c>
      <c r="AV434" s="14" t="s">
        <v>81</v>
      </c>
      <c r="AW434" s="14" t="s">
        <v>33</v>
      </c>
      <c r="AX434" s="14" t="s">
        <v>71</v>
      </c>
      <c r="AY434" s="245" t="s">
        <v>129</v>
      </c>
    </row>
    <row r="435" spans="1:51" s="14" customFormat="1" ht="12">
      <c r="A435" s="14"/>
      <c r="B435" s="235"/>
      <c r="C435" s="236"/>
      <c r="D435" s="226" t="s">
        <v>141</v>
      </c>
      <c r="E435" s="237" t="s">
        <v>19</v>
      </c>
      <c r="F435" s="238" t="s">
        <v>239</v>
      </c>
      <c r="G435" s="236"/>
      <c r="H435" s="239">
        <v>7.344</v>
      </c>
      <c r="I435" s="240"/>
      <c r="J435" s="236"/>
      <c r="K435" s="236"/>
      <c r="L435" s="241"/>
      <c r="M435" s="242"/>
      <c r="N435" s="243"/>
      <c r="O435" s="243"/>
      <c r="P435" s="243"/>
      <c r="Q435" s="243"/>
      <c r="R435" s="243"/>
      <c r="S435" s="243"/>
      <c r="T435" s="24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45" t="s">
        <v>141</v>
      </c>
      <c r="AU435" s="245" t="s">
        <v>81</v>
      </c>
      <c r="AV435" s="14" t="s">
        <v>81</v>
      </c>
      <c r="AW435" s="14" t="s">
        <v>33</v>
      </c>
      <c r="AX435" s="14" t="s">
        <v>71</v>
      </c>
      <c r="AY435" s="245" t="s">
        <v>129</v>
      </c>
    </row>
    <row r="436" spans="1:51" s="14" customFormat="1" ht="12">
      <c r="A436" s="14"/>
      <c r="B436" s="235"/>
      <c r="C436" s="236"/>
      <c r="D436" s="226" t="s">
        <v>141</v>
      </c>
      <c r="E436" s="237" t="s">
        <v>19</v>
      </c>
      <c r="F436" s="238" t="s">
        <v>240</v>
      </c>
      <c r="G436" s="236"/>
      <c r="H436" s="239">
        <v>0.075</v>
      </c>
      <c r="I436" s="240"/>
      <c r="J436" s="236"/>
      <c r="K436" s="236"/>
      <c r="L436" s="241"/>
      <c r="M436" s="242"/>
      <c r="N436" s="243"/>
      <c r="O436" s="243"/>
      <c r="P436" s="243"/>
      <c r="Q436" s="243"/>
      <c r="R436" s="243"/>
      <c r="S436" s="243"/>
      <c r="T436" s="24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45" t="s">
        <v>141</v>
      </c>
      <c r="AU436" s="245" t="s">
        <v>81</v>
      </c>
      <c r="AV436" s="14" t="s">
        <v>81</v>
      </c>
      <c r="AW436" s="14" t="s">
        <v>33</v>
      </c>
      <c r="AX436" s="14" t="s">
        <v>71</v>
      </c>
      <c r="AY436" s="245" t="s">
        <v>129</v>
      </c>
    </row>
    <row r="437" spans="1:51" s="14" customFormat="1" ht="12">
      <c r="A437" s="14"/>
      <c r="B437" s="235"/>
      <c r="C437" s="236"/>
      <c r="D437" s="226" t="s">
        <v>141</v>
      </c>
      <c r="E437" s="237" t="s">
        <v>19</v>
      </c>
      <c r="F437" s="238" t="s">
        <v>241</v>
      </c>
      <c r="G437" s="236"/>
      <c r="H437" s="239">
        <v>3.053</v>
      </c>
      <c r="I437" s="240"/>
      <c r="J437" s="236"/>
      <c r="K437" s="236"/>
      <c r="L437" s="241"/>
      <c r="M437" s="242"/>
      <c r="N437" s="243"/>
      <c r="O437" s="243"/>
      <c r="P437" s="243"/>
      <c r="Q437" s="243"/>
      <c r="R437" s="243"/>
      <c r="S437" s="243"/>
      <c r="T437" s="24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45" t="s">
        <v>141</v>
      </c>
      <c r="AU437" s="245" t="s">
        <v>81</v>
      </c>
      <c r="AV437" s="14" t="s">
        <v>81</v>
      </c>
      <c r="AW437" s="14" t="s">
        <v>33</v>
      </c>
      <c r="AX437" s="14" t="s">
        <v>71</v>
      </c>
      <c r="AY437" s="245" t="s">
        <v>129</v>
      </c>
    </row>
    <row r="438" spans="1:51" s="14" customFormat="1" ht="12">
      <c r="A438" s="14"/>
      <c r="B438" s="235"/>
      <c r="C438" s="236"/>
      <c r="D438" s="226" t="s">
        <v>141</v>
      </c>
      <c r="E438" s="237" t="s">
        <v>19</v>
      </c>
      <c r="F438" s="238" t="s">
        <v>242</v>
      </c>
      <c r="G438" s="236"/>
      <c r="H438" s="239">
        <v>2.86</v>
      </c>
      <c r="I438" s="240"/>
      <c r="J438" s="236"/>
      <c r="K438" s="236"/>
      <c r="L438" s="241"/>
      <c r="M438" s="242"/>
      <c r="N438" s="243"/>
      <c r="O438" s="243"/>
      <c r="P438" s="243"/>
      <c r="Q438" s="243"/>
      <c r="R438" s="243"/>
      <c r="S438" s="243"/>
      <c r="T438" s="24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45" t="s">
        <v>141</v>
      </c>
      <c r="AU438" s="245" t="s">
        <v>81</v>
      </c>
      <c r="AV438" s="14" t="s">
        <v>81</v>
      </c>
      <c r="AW438" s="14" t="s">
        <v>33</v>
      </c>
      <c r="AX438" s="14" t="s">
        <v>71</v>
      </c>
      <c r="AY438" s="245" t="s">
        <v>129</v>
      </c>
    </row>
    <row r="439" spans="1:51" s="14" customFormat="1" ht="12">
      <c r="A439" s="14"/>
      <c r="B439" s="235"/>
      <c r="C439" s="236"/>
      <c r="D439" s="226" t="s">
        <v>141</v>
      </c>
      <c r="E439" s="237" t="s">
        <v>19</v>
      </c>
      <c r="F439" s="238" t="s">
        <v>243</v>
      </c>
      <c r="G439" s="236"/>
      <c r="H439" s="239">
        <v>0.15</v>
      </c>
      <c r="I439" s="240"/>
      <c r="J439" s="236"/>
      <c r="K439" s="236"/>
      <c r="L439" s="241"/>
      <c r="M439" s="242"/>
      <c r="N439" s="243"/>
      <c r="O439" s="243"/>
      <c r="P439" s="243"/>
      <c r="Q439" s="243"/>
      <c r="R439" s="243"/>
      <c r="S439" s="243"/>
      <c r="T439" s="24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45" t="s">
        <v>141</v>
      </c>
      <c r="AU439" s="245" t="s">
        <v>81</v>
      </c>
      <c r="AV439" s="14" t="s">
        <v>81</v>
      </c>
      <c r="AW439" s="14" t="s">
        <v>33</v>
      </c>
      <c r="AX439" s="14" t="s">
        <v>71</v>
      </c>
      <c r="AY439" s="245" t="s">
        <v>129</v>
      </c>
    </row>
    <row r="440" spans="1:51" s="14" customFormat="1" ht="12">
      <c r="A440" s="14"/>
      <c r="B440" s="235"/>
      <c r="C440" s="236"/>
      <c r="D440" s="226" t="s">
        <v>141</v>
      </c>
      <c r="E440" s="237" t="s">
        <v>19</v>
      </c>
      <c r="F440" s="238" t="s">
        <v>244</v>
      </c>
      <c r="G440" s="236"/>
      <c r="H440" s="239">
        <v>0.21</v>
      </c>
      <c r="I440" s="240"/>
      <c r="J440" s="236"/>
      <c r="K440" s="236"/>
      <c r="L440" s="241"/>
      <c r="M440" s="242"/>
      <c r="N440" s="243"/>
      <c r="O440" s="243"/>
      <c r="P440" s="243"/>
      <c r="Q440" s="243"/>
      <c r="R440" s="243"/>
      <c r="S440" s="243"/>
      <c r="T440" s="24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45" t="s">
        <v>141</v>
      </c>
      <c r="AU440" s="245" t="s">
        <v>81</v>
      </c>
      <c r="AV440" s="14" t="s">
        <v>81</v>
      </c>
      <c r="AW440" s="14" t="s">
        <v>33</v>
      </c>
      <c r="AX440" s="14" t="s">
        <v>71</v>
      </c>
      <c r="AY440" s="245" t="s">
        <v>129</v>
      </c>
    </row>
    <row r="441" spans="1:51" s="15" customFormat="1" ht="12">
      <c r="A441" s="15"/>
      <c r="B441" s="246"/>
      <c r="C441" s="247"/>
      <c r="D441" s="226" t="s">
        <v>141</v>
      </c>
      <c r="E441" s="248" t="s">
        <v>19</v>
      </c>
      <c r="F441" s="249" t="s">
        <v>144</v>
      </c>
      <c r="G441" s="247"/>
      <c r="H441" s="250">
        <v>21.852</v>
      </c>
      <c r="I441" s="251"/>
      <c r="J441" s="247"/>
      <c r="K441" s="247"/>
      <c r="L441" s="252"/>
      <c r="M441" s="253"/>
      <c r="N441" s="254"/>
      <c r="O441" s="254"/>
      <c r="P441" s="254"/>
      <c r="Q441" s="254"/>
      <c r="R441" s="254"/>
      <c r="S441" s="254"/>
      <c r="T441" s="25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T441" s="256" t="s">
        <v>141</v>
      </c>
      <c r="AU441" s="256" t="s">
        <v>81</v>
      </c>
      <c r="AV441" s="15" t="s">
        <v>137</v>
      </c>
      <c r="AW441" s="15" t="s">
        <v>33</v>
      </c>
      <c r="AX441" s="15" t="s">
        <v>79</v>
      </c>
      <c r="AY441" s="256" t="s">
        <v>129</v>
      </c>
    </row>
    <row r="442" spans="1:65" s="2" customFormat="1" ht="16.5" customHeight="1">
      <c r="A442" s="40"/>
      <c r="B442" s="41"/>
      <c r="C442" s="206" t="s">
        <v>471</v>
      </c>
      <c r="D442" s="206" t="s">
        <v>132</v>
      </c>
      <c r="E442" s="207" t="s">
        <v>527</v>
      </c>
      <c r="F442" s="208" t="s">
        <v>528</v>
      </c>
      <c r="G442" s="209" t="s">
        <v>135</v>
      </c>
      <c r="H442" s="210">
        <v>22.709</v>
      </c>
      <c r="I442" s="211"/>
      <c r="J442" s="212">
        <f>ROUND(I442*H442,2)</f>
        <v>0</v>
      </c>
      <c r="K442" s="208" t="s">
        <v>136</v>
      </c>
      <c r="L442" s="46"/>
      <c r="M442" s="213" t="s">
        <v>19</v>
      </c>
      <c r="N442" s="214" t="s">
        <v>42</v>
      </c>
      <c r="O442" s="86"/>
      <c r="P442" s="215">
        <f>O442*H442</f>
        <v>0</v>
      </c>
      <c r="Q442" s="215">
        <v>0</v>
      </c>
      <c r="R442" s="215">
        <f>Q442*H442</f>
        <v>0</v>
      </c>
      <c r="S442" s="215">
        <v>0.003</v>
      </c>
      <c r="T442" s="216">
        <f>S442*H442</f>
        <v>0.06812700000000001</v>
      </c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R442" s="217" t="s">
        <v>256</v>
      </c>
      <c r="AT442" s="217" t="s">
        <v>132</v>
      </c>
      <c r="AU442" s="217" t="s">
        <v>81</v>
      </c>
      <c r="AY442" s="19" t="s">
        <v>129</v>
      </c>
      <c r="BE442" s="218">
        <f>IF(N442="základní",J442,0)</f>
        <v>0</v>
      </c>
      <c r="BF442" s="218">
        <f>IF(N442="snížená",J442,0)</f>
        <v>0</v>
      </c>
      <c r="BG442" s="218">
        <f>IF(N442="zákl. přenesená",J442,0)</f>
        <v>0</v>
      </c>
      <c r="BH442" s="218">
        <f>IF(N442="sníž. přenesená",J442,0)</f>
        <v>0</v>
      </c>
      <c r="BI442" s="218">
        <f>IF(N442="nulová",J442,0)</f>
        <v>0</v>
      </c>
      <c r="BJ442" s="19" t="s">
        <v>79</v>
      </c>
      <c r="BK442" s="218">
        <f>ROUND(I442*H442,2)</f>
        <v>0</v>
      </c>
      <c r="BL442" s="19" t="s">
        <v>256</v>
      </c>
      <c r="BM442" s="217" t="s">
        <v>529</v>
      </c>
    </row>
    <row r="443" spans="1:47" s="2" customFormat="1" ht="12">
      <c r="A443" s="40"/>
      <c r="B443" s="41"/>
      <c r="C443" s="42"/>
      <c r="D443" s="219" t="s">
        <v>139</v>
      </c>
      <c r="E443" s="42"/>
      <c r="F443" s="220" t="s">
        <v>530</v>
      </c>
      <c r="G443" s="42"/>
      <c r="H443" s="42"/>
      <c r="I443" s="221"/>
      <c r="J443" s="42"/>
      <c r="K443" s="42"/>
      <c r="L443" s="46"/>
      <c r="M443" s="222"/>
      <c r="N443" s="223"/>
      <c r="O443" s="86"/>
      <c r="P443" s="86"/>
      <c r="Q443" s="86"/>
      <c r="R443" s="86"/>
      <c r="S443" s="86"/>
      <c r="T443" s="87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T443" s="19" t="s">
        <v>139</v>
      </c>
      <c r="AU443" s="19" t="s">
        <v>81</v>
      </c>
    </row>
    <row r="444" spans="1:51" s="13" customFormat="1" ht="12">
      <c r="A444" s="13"/>
      <c r="B444" s="224"/>
      <c r="C444" s="225"/>
      <c r="D444" s="226" t="s">
        <v>141</v>
      </c>
      <c r="E444" s="227" t="s">
        <v>19</v>
      </c>
      <c r="F444" s="228" t="s">
        <v>254</v>
      </c>
      <c r="G444" s="225"/>
      <c r="H444" s="227" t="s">
        <v>19</v>
      </c>
      <c r="I444" s="229"/>
      <c r="J444" s="225"/>
      <c r="K444" s="225"/>
      <c r="L444" s="230"/>
      <c r="M444" s="231"/>
      <c r="N444" s="232"/>
      <c r="O444" s="232"/>
      <c r="P444" s="232"/>
      <c r="Q444" s="232"/>
      <c r="R444" s="232"/>
      <c r="S444" s="232"/>
      <c r="T444" s="23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34" t="s">
        <v>141</v>
      </c>
      <c r="AU444" s="234" t="s">
        <v>81</v>
      </c>
      <c r="AV444" s="13" t="s">
        <v>79</v>
      </c>
      <c r="AW444" s="13" t="s">
        <v>33</v>
      </c>
      <c r="AX444" s="13" t="s">
        <v>71</v>
      </c>
      <c r="AY444" s="234" t="s">
        <v>129</v>
      </c>
    </row>
    <row r="445" spans="1:51" s="14" customFormat="1" ht="12">
      <c r="A445" s="14"/>
      <c r="B445" s="235"/>
      <c r="C445" s="236"/>
      <c r="D445" s="226" t="s">
        <v>141</v>
      </c>
      <c r="E445" s="237" t="s">
        <v>19</v>
      </c>
      <c r="F445" s="238" t="s">
        <v>522</v>
      </c>
      <c r="G445" s="236"/>
      <c r="H445" s="239">
        <v>12.112</v>
      </c>
      <c r="I445" s="240"/>
      <c r="J445" s="236"/>
      <c r="K445" s="236"/>
      <c r="L445" s="241"/>
      <c r="M445" s="242"/>
      <c r="N445" s="243"/>
      <c r="O445" s="243"/>
      <c r="P445" s="243"/>
      <c r="Q445" s="243"/>
      <c r="R445" s="243"/>
      <c r="S445" s="243"/>
      <c r="T445" s="24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45" t="s">
        <v>141</v>
      </c>
      <c r="AU445" s="245" t="s">
        <v>81</v>
      </c>
      <c r="AV445" s="14" t="s">
        <v>81</v>
      </c>
      <c r="AW445" s="14" t="s">
        <v>33</v>
      </c>
      <c r="AX445" s="14" t="s">
        <v>71</v>
      </c>
      <c r="AY445" s="245" t="s">
        <v>129</v>
      </c>
    </row>
    <row r="446" spans="1:51" s="14" customFormat="1" ht="12">
      <c r="A446" s="14"/>
      <c r="B446" s="235"/>
      <c r="C446" s="236"/>
      <c r="D446" s="226" t="s">
        <v>141</v>
      </c>
      <c r="E446" s="237" t="s">
        <v>19</v>
      </c>
      <c r="F446" s="238" t="s">
        <v>523</v>
      </c>
      <c r="G446" s="236"/>
      <c r="H446" s="239">
        <v>0.48</v>
      </c>
      <c r="I446" s="240"/>
      <c r="J446" s="236"/>
      <c r="K446" s="236"/>
      <c r="L446" s="241"/>
      <c r="M446" s="242"/>
      <c r="N446" s="243"/>
      <c r="O446" s="243"/>
      <c r="P446" s="243"/>
      <c r="Q446" s="243"/>
      <c r="R446" s="243"/>
      <c r="S446" s="243"/>
      <c r="T446" s="24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45" t="s">
        <v>141</v>
      </c>
      <c r="AU446" s="245" t="s">
        <v>81</v>
      </c>
      <c r="AV446" s="14" t="s">
        <v>81</v>
      </c>
      <c r="AW446" s="14" t="s">
        <v>33</v>
      </c>
      <c r="AX446" s="14" t="s">
        <v>71</v>
      </c>
      <c r="AY446" s="245" t="s">
        <v>129</v>
      </c>
    </row>
    <row r="447" spans="1:51" s="14" customFormat="1" ht="12">
      <c r="A447" s="14"/>
      <c r="B447" s="235"/>
      <c r="C447" s="236"/>
      <c r="D447" s="226" t="s">
        <v>141</v>
      </c>
      <c r="E447" s="237" t="s">
        <v>19</v>
      </c>
      <c r="F447" s="238" t="s">
        <v>524</v>
      </c>
      <c r="G447" s="236"/>
      <c r="H447" s="239">
        <v>9.922</v>
      </c>
      <c r="I447" s="240"/>
      <c r="J447" s="236"/>
      <c r="K447" s="236"/>
      <c r="L447" s="241"/>
      <c r="M447" s="242"/>
      <c r="N447" s="243"/>
      <c r="O447" s="243"/>
      <c r="P447" s="243"/>
      <c r="Q447" s="243"/>
      <c r="R447" s="243"/>
      <c r="S447" s="243"/>
      <c r="T447" s="24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45" t="s">
        <v>141</v>
      </c>
      <c r="AU447" s="245" t="s">
        <v>81</v>
      </c>
      <c r="AV447" s="14" t="s">
        <v>81</v>
      </c>
      <c r="AW447" s="14" t="s">
        <v>33</v>
      </c>
      <c r="AX447" s="14" t="s">
        <v>71</v>
      </c>
      <c r="AY447" s="245" t="s">
        <v>129</v>
      </c>
    </row>
    <row r="448" spans="1:51" s="14" customFormat="1" ht="12">
      <c r="A448" s="14"/>
      <c r="B448" s="235"/>
      <c r="C448" s="236"/>
      <c r="D448" s="226" t="s">
        <v>141</v>
      </c>
      <c r="E448" s="237" t="s">
        <v>19</v>
      </c>
      <c r="F448" s="238" t="s">
        <v>525</v>
      </c>
      <c r="G448" s="236"/>
      <c r="H448" s="239">
        <v>0.195</v>
      </c>
      <c r="I448" s="240"/>
      <c r="J448" s="236"/>
      <c r="K448" s="236"/>
      <c r="L448" s="241"/>
      <c r="M448" s="242"/>
      <c r="N448" s="243"/>
      <c r="O448" s="243"/>
      <c r="P448" s="243"/>
      <c r="Q448" s="243"/>
      <c r="R448" s="243"/>
      <c r="S448" s="243"/>
      <c r="T448" s="24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45" t="s">
        <v>141</v>
      </c>
      <c r="AU448" s="245" t="s">
        <v>81</v>
      </c>
      <c r="AV448" s="14" t="s">
        <v>81</v>
      </c>
      <c r="AW448" s="14" t="s">
        <v>33</v>
      </c>
      <c r="AX448" s="14" t="s">
        <v>71</v>
      </c>
      <c r="AY448" s="245" t="s">
        <v>129</v>
      </c>
    </row>
    <row r="449" spans="1:51" s="15" customFormat="1" ht="12">
      <c r="A449" s="15"/>
      <c r="B449" s="246"/>
      <c r="C449" s="247"/>
      <c r="D449" s="226" t="s">
        <v>141</v>
      </c>
      <c r="E449" s="248" t="s">
        <v>19</v>
      </c>
      <c r="F449" s="249" t="s">
        <v>144</v>
      </c>
      <c r="G449" s="247"/>
      <c r="H449" s="250">
        <v>22.709000000000003</v>
      </c>
      <c r="I449" s="251"/>
      <c r="J449" s="247"/>
      <c r="K449" s="247"/>
      <c r="L449" s="252"/>
      <c r="M449" s="253"/>
      <c r="N449" s="254"/>
      <c r="O449" s="254"/>
      <c r="P449" s="254"/>
      <c r="Q449" s="254"/>
      <c r="R449" s="254"/>
      <c r="S449" s="254"/>
      <c r="T449" s="25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T449" s="256" t="s">
        <v>141</v>
      </c>
      <c r="AU449" s="256" t="s">
        <v>81</v>
      </c>
      <c r="AV449" s="15" t="s">
        <v>137</v>
      </c>
      <c r="AW449" s="15" t="s">
        <v>33</v>
      </c>
      <c r="AX449" s="15" t="s">
        <v>79</v>
      </c>
      <c r="AY449" s="256" t="s">
        <v>129</v>
      </c>
    </row>
    <row r="450" spans="1:65" s="2" customFormat="1" ht="16.5" customHeight="1">
      <c r="A450" s="40"/>
      <c r="B450" s="41"/>
      <c r="C450" s="206" t="s">
        <v>476</v>
      </c>
      <c r="D450" s="206" t="s">
        <v>132</v>
      </c>
      <c r="E450" s="207" t="s">
        <v>683</v>
      </c>
      <c r="F450" s="208" t="s">
        <v>684</v>
      </c>
      <c r="G450" s="209" t="s">
        <v>135</v>
      </c>
      <c r="H450" s="210">
        <v>21.852</v>
      </c>
      <c r="I450" s="211"/>
      <c r="J450" s="212">
        <f>ROUND(I450*H450,2)</f>
        <v>0</v>
      </c>
      <c r="K450" s="208" t="s">
        <v>136</v>
      </c>
      <c r="L450" s="46"/>
      <c r="M450" s="213" t="s">
        <v>19</v>
      </c>
      <c r="N450" s="214" t="s">
        <v>42</v>
      </c>
      <c r="O450" s="86"/>
      <c r="P450" s="215">
        <f>O450*H450</f>
        <v>0</v>
      </c>
      <c r="Q450" s="215">
        <v>0.0003</v>
      </c>
      <c r="R450" s="215">
        <f>Q450*H450</f>
        <v>0.006555599999999999</v>
      </c>
      <c r="S450" s="215">
        <v>0</v>
      </c>
      <c r="T450" s="216">
        <f>S450*H450</f>
        <v>0</v>
      </c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R450" s="217" t="s">
        <v>256</v>
      </c>
      <c r="AT450" s="217" t="s">
        <v>132</v>
      </c>
      <c r="AU450" s="217" t="s">
        <v>81</v>
      </c>
      <c r="AY450" s="19" t="s">
        <v>129</v>
      </c>
      <c r="BE450" s="218">
        <f>IF(N450="základní",J450,0)</f>
        <v>0</v>
      </c>
      <c r="BF450" s="218">
        <f>IF(N450="snížená",J450,0)</f>
        <v>0</v>
      </c>
      <c r="BG450" s="218">
        <f>IF(N450="zákl. přenesená",J450,0)</f>
        <v>0</v>
      </c>
      <c r="BH450" s="218">
        <f>IF(N450="sníž. přenesená",J450,0)</f>
        <v>0</v>
      </c>
      <c r="BI450" s="218">
        <f>IF(N450="nulová",J450,0)</f>
        <v>0</v>
      </c>
      <c r="BJ450" s="19" t="s">
        <v>79</v>
      </c>
      <c r="BK450" s="218">
        <f>ROUND(I450*H450,2)</f>
        <v>0</v>
      </c>
      <c r="BL450" s="19" t="s">
        <v>256</v>
      </c>
      <c r="BM450" s="217" t="s">
        <v>685</v>
      </c>
    </row>
    <row r="451" spans="1:47" s="2" customFormat="1" ht="12">
      <c r="A451" s="40"/>
      <c r="B451" s="41"/>
      <c r="C451" s="42"/>
      <c r="D451" s="219" t="s">
        <v>139</v>
      </c>
      <c r="E451" s="42"/>
      <c r="F451" s="220" t="s">
        <v>686</v>
      </c>
      <c r="G451" s="42"/>
      <c r="H451" s="42"/>
      <c r="I451" s="221"/>
      <c r="J451" s="42"/>
      <c r="K451" s="42"/>
      <c r="L451" s="46"/>
      <c r="M451" s="222"/>
      <c r="N451" s="223"/>
      <c r="O451" s="86"/>
      <c r="P451" s="86"/>
      <c r="Q451" s="86"/>
      <c r="R451" s="86"/>
      <c r="S451" s="86"/>
      <c r="T451" s="87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T451" s="19" t="s">
        <v>139</v>
      </c>
      <c r="AU451" s="19" t="s">
        <v>81</v>
      </c>
    </row>
    <row r="452" spans="1:51" s="13" customFormat="1" ht="12">
      <c r="A452" s="13"/>
      <c r="B452" s="224"/>
      <c r="C452" s="225"/>
      <c r="D452" s="226" t="s">
        <v>141</v>
      </c>
      <c r="E452" s="227" t="s">
        <v>19</v>
      </c>
      <c r="F452" s="228" t="s">
        <v>650</v>
      </c>
      <c r="G452" s="225"/>
      <c r="H452" s="227" t="s">
        <v>19</v>
      </c>
      <c r="I452" s="229"/>
      <c r="J452" s="225"/>
      <c r="K452" s="225"/>
      <c r="L452" s="230"/>
      <c r="M452" s="231"/>
      <c r="N452" s="232"/>
      <c r="O452" s="232"/>
      <c r="P452" s="232"/>
      <c r="Q452" s="232"/>
      <c r="R452" s="232"/>
      <c r="S452" s="232"/>
      <c r="T452" s="23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34" t="s">
        <v>141</v>
      </c>
      <c r="AU452" s="234" t="s">
        <v>81</v>
      </c>
      <c r="AV452" s="13" t="s">
        <v>79</v>
      </c>
      <c r="AW452" s="13" t="s">
        <v>33</v>
      </c>
      <c r="AX452" s="13" t="s">
        <v>71</v>
      </c>
      <c r="AY452" s="234" t="s">
        <v>129</v>
      </c>
    </row>
    <row r="453" spans="1:51" s="14" customFormat="1" ht="12">
      <c r="A453" s="14"/>
      <c r="B453" s="235"/>
      <c r="C453" s="236"/>
      <c r="D453" s="226" t="s">
        <v>141</v>
      </c>
      <c r="E453" s="237" t="s">
        <v>19</v>
      </c>
      <c r="F453" s="238" t="s">
        <v>238</v>
      </c>
      <c r="G453" s="236"/>
      <c r="H453" s="239">
        <v>8.16</v>
      </c>
      <c r="I453" s="240"/>
      <c r="J453" s="236"/>
      <c r="K453" s="236"/>
      <c r="L453" s="241"/>
      <c r="M453" s="242"/>
      <c r="N453" s="243"/>
      <c r="O453" s="243"/>
      <c r="P453" s="243"/>
      <c r="Q453" s="243"/>
      <c r="R453" s="243"/>
      <c r="S453" s="243"/>
      <c r="T453" s="24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45" t="s">
        <v>141</v>
      </c>
      <c r="AU453" s="245" t="s">
        <v>81</v>
      </c>
      <c r="AV453" s="14" t="s">
        <v>81</v>
      </c>
      <c r="AW453" s="14" t="s">
        <v>33</v>
      </c>
      <c r="AX453" s="14" t="s">
        <v>71</v>
      </c>
      <c r="AY453" s="245" t="s">
        <v>129</v>
      </c>
    </row>
    <row r="454" spans="1:51" s="14" customFormat="1" ht="12">
      <c r="A454" s="14"/>
      <c r="B454" s="235"/>
      <c r="C454" s="236"/>
      <c r="D454" s="226" t="s">
        <v>141</v>
      </c>
      <c r="E454" s="237" t="s">
        <v>19</v>
      </c>
      <c r="F454" s="238" t="s">
        <v>239</v>
      </c>
      <c r="G454" s="236"/>
      <c r="H454" s="239">
        <v>7.344</v>
      </c>
      <c r="I454" s="240"/>
      <c r="J454" s="236"/>
      <c r="K454" s="236"/>
      <c r="L454" s="241"/>
      <c r="M454" s="242"/>
      <c r="N454" s="243"/>
      <c r="O454" s="243"/>
      <c r="P454" s="243"/>
      <c r="Q454" s="243"/>
      <c r="R454" s="243"/>
      <c r="S454" s="243"/>
      <c r="T454" s="24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45" t="s">
        <v>141</v>
      </c>
      <c r="AU454" s="245" t="s">
        <v>81</v>
      </c>
      <c r="AV454" s="14" t="s">
        <v>81</v>
      </c>
      <c r="AW454" s="14" t="s">
        <v>33</v>
      </c>
      <c r="AX454" s="14" t="s">
        <v>71</v>
      </c>
      <c r="AY454" s="245" t="s">
        <v>129</v>
      </c>
    </row>
    <row r="455" spans="1:51" s="14" customFormat="1" ht="12">
      <c r="A455" s="14"/>
      <c r="B455" s="235"/>
      <c r="C455" s="236"/>
      <c r="D455" s="226" t="s">
        <v>141</v>
      </c>
      <c r="E455" s="237" t="s">
        <v>19</v>
      </c>
      <c r="F455" s="238" t="s">
        <v>240</v>
      </c>
      <c r="G455" s="236"/>
      <c r="H455" s="239">
        <v>0.075</v>
      </c>
      <c r="I455" s="240"/>
      <c r="J455" s="236"/>
      <c r="K455" s="236"/>
      <c r="L455" s="241"/>
      <c r="M455" s="242"/>
      <c r="N455" s="243"/>
      <c r="O455" s="243"/>
      <c r="P455" s="243"/>
      <c r="Q455" s="243"/>
      <c r="R455" s="243"/>
      <c r="S455" s="243"/>
      <c r="T455" s="24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45" t="s">
        <v>141</v>
      </c>
      <c r="AU455" s="245" t="s">
        <v>81</v>
      </c>
      <c r="AV455" s="14" t="s">
        <v>81</v>
      </c>
      <c r="AW455" s="14" t="s">
        <v>33</v>
      </c>
      <c r="AX455" s="14" t="s">
        <v>71</v>
      </c>
      <c r="AY455" s="245" t="s">
        <v>129</v>
      </c>
    </row>
    <row r="456" spans="1:51" s="14" customFormat="1" ht="12">
      <c r="A456" s="14"/>
      <c r="B456" s="235"/>
      <c r="C456" s="236"/>
      <c r="D456" s="226" t="s">
        <v>141</v>
      </c>
      <c r="E456" s="237" t="s">
        <v>19</v>
      </c>
      <c r="F456" s="238" t="s">
        <v>241</v>
      </c>
      <c r="G456" s="236"/>
      <c r="H456" s="239">
        <v>3.053</v>
      </c>
      <c r="I456" s="240"/>
      <c r="J456" s="236"/>
      <c r="K456" s="236"/>
      <c r="L456" s="241"/>
      <c r="M456" s="242"/>
      <c r="N456" s="243"/>
      <c r="O456" s="243"/>
      <c r="P456" s="243"/>
      <c r="Q456" s="243"/>
      <c r="R456" s="243"/>
      <c r="S456" s="243"/>
      <c r="T456" s="24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45" t="s">
        <v>141</v>
      </c>
      <c r="AU456" s="245" t="s">
        <v>81</v>
      </c>
      <c r="AV456" s="14" t="s">
        <v>81</v>
      </c>
      <c r="AW456" s="14" t="s">
        <v>33</v>
      </c>
      <c r="AX456" s="14" t="s">
        <v>71</v>
      </c>
      <c r="AY456" s="245" t="s">
        <v>129</v>
      </c>
    </row>
    <row r="457" spans="1:51" s="14" customFormat="1" ht="12">
      <c r="A457" s="14"/>
      <c r="B457" s="235"/>
      <c r="C457" s="236"/>
      <c r="D457" s="226" t="s">
        <v>141</v>
      </c>
      <c r="E457" s="237" t="s">
        <v>19</v>
      </c>
      <c r="F457" s="238" t="s">
        <v>242</v>
      </c>
      <c r="G457" s="236"/>
      <c r="H457" s="239">
        <v>2.86</v>
      </c>
      <c r="I457" s="240"/>
      <c r="J457" s="236"/>
      <c r="K457" s="236"/>
      <c r="L457" s="241"/>
      <c r="M457" s="242"/>
      <c r="N457" s="243"/>
      <c r="O457" s="243"/>
      <c r="P457" s="243"/>
      <c r="Q457" s="243"/>
      <c r="R457" s="243"/>
      <c r="S457" s="243"/>
      <c r="T457" s="24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45" t="s">
        <v>141</v>
      </c>
      <c r="AU457" s="245" t="s">
        <v>81</v>
      </c>
      <c r="AV457" s="14" t="s">
        <v>81</v>
      </c>
      <c r="AW457" s="14" t="s">
        <v>33</v>
      </c>
      <c r="AX457" s="14" t="s">
        <v>71</v>
      </c>
      <c r="AY457" s="245" t="s">
        <v>129</v>
      </c>
    </row>
    <row r="458" spans="1:51" s="14" customFormat="1" ht="12">
      <c r="A458" s="14"/>
      <c r="B458" s="235"/>
      <c r="C458" s="236"/>
      <c r="D458" s="226" t="s">
        <v>141</v>
      </c>
      <c r="E458" s="237" t="s">
        <v>19</v>
      </c>
      <c r="F458" s="238" t="s">
        <v>243</v>
      </c>
      <c r="G458" s="236"/>
      <c r="H458" s="239">
        <v>0.15</v>
      </c>
      <c r="I458" s="240"/>
      <c r="J458" s="236"/>
      <c r="K458" s="236"/>
      <c r="L458" s="241"/>
      <c r="M458" s="242"/>
      <c r="N458" s="243"/>
      <c r="O458" s="243"/>
      <c r="P458" s="243"/>
      <c r="Q458" s="243"/>
      <c r="R458" s="243"/>
      <c r="S458" s="243"/>
      <c r="T458" s="24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45" t="s">
        <v>141</v>
      </c>
      <c r="AU458" s="245" t="s">
        <v>81</v>
      </c>
      <c r="AV458" s="14" t="s">
        <v>81</v>
      </c>
      <c r="AW458" s="14" t="s">
        <v>33</v>
      </c>
      <c r="AX458" s="14" t="s">
        <v>71</v>
      </c>
      <c r="AY458" s="245" t="s">
        <v>129</v>
      </c>
    </row>
    <row r="459" spans="1:51" s="14" customFormat="1" ht="12">
      <c r="A459" s="14"/>
      <c r="B459" s="235"/>
      <c r="C459" s="236"/>
      <c r="D459" s="226" t="s">
        <v>141</v>
      </c>
      <c r="E459" s="237" t="s">
        <v>19</v>
      </c>
      <c r="F459" s="238" t="s">
        <v>244</v>
      </c>
      <c r="G459" s="236"/>
      <c r="H459" s="239">
        <v>0.21</v>
      </c>
      <c r="I459" s="240"/>
      <c r="J459" s="236"/>
      <c r="K459" s="236"/>
      <c r="L459" s="241"/>
      <c r="M459" s="242"/>
      <c r="N459" s="243"/>
      <c r="O459" s="243"/>
      <c r="P459" s="243"/>
      <c r="Q459" s="243"/>
      <c r="R459" s="243"/>
      <c r="S459" s="243"/>
      <c r="T459" s="24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45" t="s">
        <v>141</v>
      </c>
      <c r="AU459" s="245" t="s">
        <v>81</v>
      </c>
      <c r="AV459" s="14" t="s">
        <v>81</v>
      </c>
      <c r="AW459" s="14" t="s">
        <v>33</v>
      </c>
      <c r="AX459" s="14" t="s">
        <v>71</v>
      </c>
      <c r="AY459" s="245" t="s">
        <v>129</v>
      </c>
    </row>
    <row r="460" spans="1:51" s="15" customFormat="1" ht="12">
      <c r="A460" s="15"/>
      <c r="B460" s="246"/>
      <c r="C460" s="247"/>
      <c r="D460" s="226" t="s">
        <v>141</v>
      </c>
      <c r="E460" s="248" t="s">
        <v>19</v>
      </c>
      <c r="F460" s="249" t="s">
        <v>144</v>
      </c>
      <c r="G460" s="247"/>
      <c r="H460" s="250">
        <v>21.852</v>
      </c>
      <c r="I460" s="251"/>
      <c r="J460" s="247"/>
      <c r="K460" s="247"/>
      <c r="L460" s="252"/>
      <c r="M460" s="253"/>
      <c r="N460" s="254"/>
      <c r="O460" s="254"/>
      <c r="P460" s="254"/>
      <c r="Q460" s="254"/>
      <c r="R460" s="254"/>
      <c r="S460" s="254"/>
      <c r="T460" s="25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T460" s="256" t="s">
        <v>141</v>
      </c>
      <c r="AU460" s="256" t="s">
        <v>81</v>
      </c>
      <c r="AV460" s="15" t="s">
        <v>137</v>
      </c>
      <c r="AW460" s="15" t="s">
        <v>33</v>
      </c>
      <c r="AX460" s="15" t="s">
        <v>79</v>
      </c>
      <c r="AY460" s="256" t="s">
        <v>129</v>
      </c>
    </row>
    <row r="461" spans="1:65" s="2" customFormat="1" ht="24.15" customHeight="1">
      <c r="A461" s="40"/>
      <c r="B461" s="41"/>
      <c r="C461" s="257" t="s">
        <v>481</v>
      </c>
      <c r="D461" s="257" t="s">
        <v>319</v>
      </c>
      <c r="E461" s="258" t="s">
        <v>687</v>
      </c>
      <c r="F461" s="259" t="s">
        <v>688</v>
      </c>
      <c r="G461" s="260" t="s">
        <v>135</v>
      </c>
      <c r="H461" s="261">
        <v>24.037</v>
      </c>
      <c r="I461" s="262"/>
      <c r="J461" s="263">
        <f>ROUND(I461*H461,2)</f>
        <v>0</v>
      </c>
      <c r="K461" s="259" t="s">
        <v>136</v>
      </c>
      <c r="L461" s="264"/>
      <c r="M461" s="265" t="s">
        <v>19</v>
      </c>
      <c r="N461" s="266" t="s">
        <v>42</v>
      </c>
      <c r="O461" s="86"/>
      <c r="P461" s="215">
        <f>O461*H461</f>
        <v>0</v>
      </c>
      <c r="Q461" s="215">
        <v>0.0018</v>
      </c>
      <c r="R461" s="215">
        <f>Q461*H461</f>
        <v>0.043266599999999995</v>
      </c>
      <c r="S461" s="215">
        <v>0</v>
      </c>
      <c r="T461" s="216">
        <f>S461*H461</f>
        <v>0</v>
      </c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R461" s="217" t="s">
        <v>322</v>
      </c>
      <c r="AT461" s="217" t="s">
        <v>319</v>
      </c>
      <c r="AU461" s="217" t="s">
        <v>81</v>
      </c>
      <c r="AY461" s="19" t="s">
        <v>129</v>
      </c>
      <c r="BE461" s="218">
        <f>IF(N461="základní",J461,0)</f>
        <v>0</v>
      </c>
      <c r="BF461" s="218">
        <f>IF(N461="snížená",J461,0)</f>
        <v>0</v>
      </c>
      <c r="BG461" s="218">
        <f>IF(N461="zákl. přenesená",J461,0)</f>
        <v>0</v>
      </c>
      <c r="BH461" s="218">
        <f>IF(N461="sníž. přenesená",J461,0)</f>
        <v>0</v>
      </c>
      <c r="BI461" s="218">
        <f>IF(N461="nulová",J461,0)</f>
        <v>0</v>
      </c>
      <c r="BJ461" s="19" t="s">
        <v>79</v>
      </c>
      <c r="BK461" s="218">
        <f>ROUND(I461*H461,2)</f>
        <v>0</v>
      </c>
      <c r="BL461" s="19" t="s">
        <v>256</v>
      </c>
      <c r="BM461" s="217" t="s">
        <v>689</v>
      </c>
    </row>
    <row r="462" spans="1:51" s="13" customFormat="1" ht="12">
      <c r="A462" s="13"/>
      <c r="B462" s="224"/>
      <c r="C462" s="225"/>
      <c r="D462" s="226" t="s">
        <v>141</v>
      </c>
      <c r="E462" s="227" t="s">
        <v>19</v>
      </c>
      <c r="F462" s="228" t="s">
        <v>650</v>
      </c>
      <c r="G462" s="225"/>
      <c r="H462" s="227" t="s">
        <v>19</v>
      </c>
      <c r="I462" s="229"/>
      <c r="J462" s="225"/>
      <c r="K462" s="225"/>
      <c r="L462" s="230"/>
      <c r="M462" s="231"/>
      <c r="N462" s="232"/>
      <c r="O462" s="232"/>
      <c r="P462" s="232"/>
      <c r="Q462" s="232"/>
      <c r="R462" s="232"/>
      <c r="S462" s="232"/>
      <c r="T462" s="23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34" t="s">
        <v>141</v>
      </c>
      <c r="AU462" s="234" t="s">
        <v>81</v>
      </c>
      <c r="AV462" s="13" t="s">
        <v>79</v>
      </c>
      <c r="AW462" s="13" t="s">
        <v>33</v>
      </c>
      <c r="AX462" s="13" t="s">
        <v>71</v>
      </c>
      <c r="AY462" s="234" t="s">
        <v>129</v>
      </c>
    </row>
    <row r="463" spans="1:51" s="14" customFormat="1" ht="12">
      <c r="A463" s="14"/>
      <c r="B463" s="235"/>
      <c r="C463" s="236"/>
      <c r="D463" s="226" t="s">
        <v>141</v>
      </c>
      <c r="E463" s="237" t="s">
        <v>19</v>
      </c>
      <c r="F463" s="238" t="s">
        <v>238</v>
      </c>
      <c r="G463" s="236"/>
      <c r="H463" s="239">
        <v>8.16</v>
      </c>
      <c r="I463" s="240"/>
      <c r="J463" s="236"/>
      <c r="K463" s="236"/>
      <c r="L463" s="241"/>
      <c r="M463" s="242"/>
      <c r="N463" s="243"/>
      <c r="O463" s="243"/>
      <c r="P463" s="243"/>
      <c r="Q463" s="243"/>
      <c r="R463" s="243"/>
      <c r="S463" s="243"/>
      <c r="T463" s="24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45" t="s">
        <v>141</v>
      </c>
      <c r="AU463" s="245" t="s">
        <v>81</v>
      </c>
      <c r="AV463" s="14" t="s">
        <v>81</v>
      </c>
      <c r="AW463" s="14" t="s">
        <v>33</v>
      </c>
      <c r="AX463" s="14" t="s">
        <v>71</v>
      </c>
      <c r="AY463" s="245" t="s">
        <v>129</v>
      </c>
    </row>
    <row r="464" spans="1:51" s="14" customFormat="1" ht="12">
      <c r="A464" s="14"/>
      <c r="B464" s="235"/>
      <c r="C464" s="236"/>
      <c r="D464" s="226" t="s">
        <v>141</v>
      </c>
      <c r="E464" s="237" t="s">
        <v>19</v>
      </c>
      <c r="F464" s="238" t="s">
        <v>239</v>
      </c>
      <c r="G464" s="236"/>
      <c r="H464" s="239">
        <v>7.344</v>
      </c>
      <c r="I464" s="240"/>
      <c r="J464" s="236"/>
      <c r="K464" s="236"/>
      <c r="L464" s="241"/>
      <c r="M464" s="242"/>
      <c r="N464" s="243"/>
      <c r="O464" s="243"/>
      <c r="P464" s="243"/>
      <c r="Q464" s="243"/>
      <c r="R464" s="243"/>
      <c r="S464" s="243"/>
      <c r="T464" s="24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45" t="s">
        <v>141</v>
      </c>
      <c r="AU464" s="245" t="s">
        <v>81</v>
      </c>
      <c r="AV464" s="14" t="s">
        <v>81</v>
      </c>
      <c r="AW464" s="14" t="s">
        <v>33</v>
      </c>
      <c r="AX464" s="14" t="s">
        <v>71</v>
      </c>
      <c r="AY464" s="245" t="s">
        <v>129</v>
      </c>
    </row>
    <row r="465" spans="1:51" s="14" customFormat="1" ht="12">
      <c r="A465" s="14"/>
      <c r="B465" s="235"/>
      <c r="C465" s="236"/>
      <c r="D465" s="226" t="s">
        <v>141</v>
      </c>
      <c r="E465" s="237" t="s">
        <v>19</v>
      </c>
      <c r="F465" s="238" t="s">
        <v>240</v>
      </c>
      <c r="G465" s="236"/>
      <c r="H465" s="239">
        <v>0.075</v>
      </c>
      <c r="I465" s="240"/>
      <c r="J465" s="236"/>
      <c r="K465" s="236"/>
      <c r="L465" s="241"/>
      <c r="M465" s="242"/>
      <c r="N465" s="243"/>
      <c r="O465" s="243"/>
      <c r="P465" s="243"/>
      <c r="Q465" s="243"/>
      <c r="R465" s="243"/>
      <c r="S465" s="243"/>
      <c r="T465" s="24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45" t="s">
        <v>141</v>
      </c>
      <c r="AU465" s="245" t="s">
        <v>81</v>
      </c>
      <c r="AV465" s="14" t="s">
        <v>81</v>
      </c>
      <c r="AW465" s="14" t="s">
        <v>33</v>
      </c>
      <c r="AX465" s="14" t="s">
        <v>71</v>
      </c>
      <c r="AY465" s="245" t="s">
        <v>129</v>
      </c>
    </row>
    <row r="466" spans="1:51" s="14" customFormat="1" ht="12">
      <c r="A466" s="14"/>
      <c r="B466" s="235"/>
      <c r="C466" s="236"/>
      <c r="D466" s="226" t="s">
        <v>141</v>
      </c>
      <c r="E466" s="237" t="s">
        <v>19</v>
      </c>
      <c r="F466" s="238" t="s">
        <v>241</v>
      </c>
      <c r="G466" s="236"/>
      <c r="H466" s="239">
        <v>3.053</v>
      </c>
      <c r="I466" s="240"/>
      <c r="J466" s="236"/>
      <c r="K466" s="236"/>
      <c r="L466" s="241"/>
      <c r="M466" s="242"/>
      <c r="N466" s="243"/>
      <c r="O466" s="243"/>
      <c r="P466" s="243"/>
      <c r="Q466" s="243"/>
      <c r="R466" s="243"/>
      <c r="S466" s="243"/>
      <c r="T466" s="24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45" t="s">
        <v>141</v>
      </c>
      <c r="AU466" s="245" t="s">
        <v>81</v>
      </c>
      <c r="AV466" s="14" t="s">
        <v>81</v>
      </c>
      <c r="AW466" s="14" t="s">
        <v>33</v>
      </c>
      <c r="AX466" s="14" t="s">
        <v>71</v>
      </c>
      <c r="AY466" s="245" t="s">
        <v>129</v>
      </c>
    </row>
    <row r="467" spans="1:51" s="14" customFormat="1" ht="12">
      <c r="A467" s="14"/>
      <c r="B467" s="235"/>
      <c r="C467" s="236"/>
      <c r="D467" s="226" t="s">
        <v>141</v>
      </c>
      <c r="E467" s="237" t="s">
        <v>19</v>
      </c>
      <c r="F467" s="238" t="s">
        <v>242</v>
      </c>
      <c r="G467" s="236"/>
      <c r="H467" s="239">
        <v>2.86</v>
      </c>
      <c r="I467" s="240"/>
      <c r="J467" s="236"/>
      <c r="K467" s="236"/>
      <c r="L467" s="241"/>
      <c r="M467" s="242"/>
      <c r="N467" s="243"/>
      <c r="O467" s="243"/>
      <c r="P467" s="243"/>
      <c r="Q467" s="243"/>
      <c r="R467" s="243"/>
      <c r="S467" s="243"/>
      <c r="T467" s="24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45" t="s">
        <v>141</v>
      </c>
      <c r="AU467" s="245" t="s">
        <v>81</v>
      </c>
      <c r="AV467" s="14" t="s">
        <v>81</v>
      </c>
      <c r="AW467" s="14" t="s">
        <v>33</v>
      </c>
      <c r="AX467" s="14" t="s">
        <v>71</v>
      </c>
      <c r="AY467" s="245" t="s">
        <v>129</v>
      </c>
    </row>
    <row r="468" spans="1:51" s="14" customFormat="1" ht="12">
      <c r="A468" s="14"/>
      <c r="B468" s="235"/>
      <c r="C468" s="236"/>
      <c r="D468" s="226" t="s">
        <v>141</v>
      </c>
      <c r="E468" s="237" t="s">
        <v>19</v>
      </c>
      <c r="F468" s="238" t="s">
        <v>243</v>
      </c>
      <c r="G468" s="236"/>
      <c r="H468" s="239">
        <v>0.15</v>
      </c>
      <c r="I468" s="240"/>
      <c r="J468" s="236"/>
      <c r="K468" s="236"/>
      <c r="L468" s="241"/>
      <c r="M468" s="242"/>
      <c r="N468" s="243"/>
      <c r="O468" s="243"/>
      <c r="P468" s="243"/>
      <c r="Q468" s="243"/>
      <c r="R468" s="243"/>
      <c r="S468" s="243"/>
      <c r="T468" s="24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45" t="s">
        <v>141</v>
      </c>
      <c r="AU468" s="245" t="s">
        <v>81</v>
      </c>
      <c r="AV468" s="14" t="s">
        <v>81</v>
      </c>
      <c r="AW468" s="14" t="s">
        <v>33</v>
      </c>
      <c r="AX468" s="14" t="s">
        <v>71</v>
      </c>
      <c r="AY468" s="245" t="s">
        <v>129</v>
      </c>
    </row>
    <row r="469" spans="1:51" s="14" customFormat="1" ht="12">
      <c r="A469" s="14"/>
      <c r="B469" s="235"/>
      <c r="C469" s="236"/>
      <c r="D469" s="226" t="s">
        <v>141</v>
      </c>
      <c r="E469" s="237" t="s">
        <v>19</v>
      </c>
      <c r="F469" s="238" t="s">
        <v>244</v>
      </c>
      <c r="G469" s="236"/>
      <c r="H469" s="239">
        <v>0.21</v>
      </c>
      <c r="I469" s="240"/>
      <c r="J469" s="236"/>
      <c r="K469" s="236"/>
      <c r="L469" s="241"/>
      <c r="M469" s="242"/>
      <c r="N469" s="243"/>
      <c r="O469" s="243"/>
      <c r="P469" s="243"/>
      <c r="Q469" s="243"/>
      <c r="R469" s="243"/>
      <c r="S469" s="243"/>
      <c r="T469" s="24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45" t="s">
        <v>141</v>
      </c>
      <c r="AU469" s="245" t="s">
        <v>81</v>
      </c>
      <c r="AV469" s="14" t="s">
        <v>81</v>
      </c>
      <c r="AW469" s="14" t="s">
        <v>33</v>
      </c>
      <c r="AX469" s="14" t="s">
        <v>71</v>
      </c>
      <c r="AY469" s="245" t="s">
        <v>129</v>
      </c>
    </row>
    <row r="470" spans="1:51" s="15" customFormat="1" ht="12">
      <c r="A470" s="15"/>
      <c r="B470" s="246"/>
      <c r="C470" s="247"/>
      <c r="D470" s="226" t="s">
        <v>141</v>
      </c>
      <c r="E470" s="248" t="s">
        <v>19</v>
      </c>
      <c r="F470" s="249" t="s">
        <v>144</v>
      </c>
      <c r="G470" s="247"/>
      <c r="H470" s="250">
        <v>21.852</v>
      </c>
      <c r="I470" s="251"/>
      <c r="J470" s="247"/>
      <c r="K470" s="247"/>
      <c r="L470" s="252"/>
      <c r="M470" s="253"/>
      <c r="N470" s="254"/>
      <c r="O470" s="254"/>
      <c r="P470" s="254"/>
      <c r="Q470" s="254"/>
      <c r="R470" s="254"/>
      <c r="S470" s="254"/>
      <c r="T470" s="25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T470" s="256" t="s">
        <v>141</v>
      </c>
      <c r="AU470" s="256" t="s">
        <v>81</v>
      </c>
      <c r="AV470" s="15" t="s">
        <v>137</v>
      </c>
      <c r="AW470" s="15" t="s">
        <v>33</v>
      </c>
      <c r="AX470" s="15" t="s">
        <v>79</v>
      </c>
      <c r="AY470" s="256" t="s">
        <v>129</v>
      </c>
    </row>
    <row r="471" spans="1:51" s="14" customFormat="1" ht="12">
      <c r="A471" s="14"/>
      <c r="B471" s="235"/>
      <c r="C471" s="236"/>
      <c r="D471" s="226" t="s">
        <v>141</v>
      </c>
      <c r="E471" s="236"/>
      <c r="F471" s="238" t="s">
        <v>480</v>
      </c>
      <c r="G471" s="236"/>
      <c r="H471" s="239">
        <v>24.037</v>
      </c>
      <c r="I471" s="240"/>
      <c r="J471" s="236"/>
      <c r="K471" s="236"/>
      <c r="L471" s="241"/>
      <c r="M471" s="242"/>
      <c r="N471" s="243"/>
      <c r="O471" s="243"/>
      <c r="P471" s="243"/>
      <c r="Q471" s="243"/>
      <c r="R471" s="243"/>
      <c r="S471" s="243"/>
      <c r="T471" s="24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45" t="s">
        <v>141</v>
      </c>
      <c r="AU471" s="245" t="s">
        <v>81</v>
      </c>
      <c r="AV471" s="14" t="s">
        <v>81</v>
      </c>
      <c r="AW471" s="14" t="s">
        <v>4</v>
      </c>
      <c r="AX471" s="14" t="s">
        <v>79</v>
      </c>
      <c r="AY471" s="245" t="s">
        <v>129</v>
      </c>
    </row>
    <row r="472" spans="1:65" s="2" customFormat="1" ht="16.5" customHeight="1">
      <c r="A472" s="40"/>
      <c r="B472" s="41"/>
      <c r="C472" s="206" t="s">
        <v>487</v>
      </c>
      <c r="D472" s="206" t="s">
        <v>132</v>
      </c>
      <c r="E472" s="207" t="s">
        <v>690</v>
      </c>
      <c r="F472" s="208" t="s">
        <v>691</v>
      </c>
      <c r="G472" s="209" t="s">
        <v>313</v>
      </c>
      <c r="H472" s="210">
        <v>23.45</v>
      </c>
      <c r="I472" s="211"/>
      <c r="J472" s="212">
        <f>ROUND(I472*H472,2)</f>
        <v>0</v>
      </c>
      <c r="K472" s="208" t="s">
        <v>136</v>
      </c>
      <c r="L472" s="46"/>
      <c r="M472" s="213" t="s">
        <v>19</v>
      </c>
      <c r="N472" s="214" t="s">
        <v>42</v>
      </c>
      <c r="O472" s="86"/>
      <c r="P472" s="215">
        <f>O472*H472</f>
        <v>0</v>
      </c>
      <c r="Q472" s="215">
        <v>0</v>
      </c>
      <c r="R472" s="215">
        <f>Q472*H472</f>
        <v>0</v>
      </c>
      <c r="S472" s="215">
        <v>0.0003</v>
      </c>
      <c r="T472" s="216">
        <f>S472*H472</f>
        <v>0.007035</v>
      </c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R472" s="217" t="s">
        <v>256</v>
      </c>
      <c r="AT472" s="217" t="s">
        <v>132</v>
      </c>
      <c r="AU472" s="217" t="s">
        <v>81</v>
      </c>
      <c r="AY472" s="19" t="s">
        <v>129</v>
      </c>
      <c r="BE472" s="218">
        <f>IF(N472="základní",J472,0)</f>
        <v>0</v>
      </c>
      <c r="BF472" s="218">
        <f>IF(N472="snížená",J472,0)</f>
        <v>0</v>
      </c>
      <c r="BG472" s="218">
        <f>IF(N472="zákl. přenesená",J472,0)</f>
        <v>0</v>
      </c>
      <c r="BH472" s="218">
        <f>IF(N472="sníž. přenesená",J472,0)</f>
        <v>0</v>
      </c>
      <c r="BI472" s="218">
        <f>IF(N472="nulová",J472,0)</f>
        <v>0</v>
      </c>
      <c r="BJ472" s="19" t="s">
        <v>79</v>
      </c>
      <c r="BK472" s="218">
        <f>ROUND(I472*H472,2)</f>
        <v>0</v>
      </c>
      <c r="BL472" s="19" t="s">
        <v>256</v>
      </c>
      <c r="BM472" s="217" t="s">
        <v>692</v>
      </c>
    </row>
    <row r="473" spans="1:47" s="2" customFormat="1" ht="12">
      <c r="A473" s="40"/>
      <c r="B473" s="41"/>
      <c r="C473" s="42"/>
      <c r="D473" s="219" t="s">
        <v>139</v>
      </c>
      <c r="E473" s="42"/>
      <c r="F473" s="220" t="s">
        <v>693</v>
      </c>
      <c r="G473" s="42"/>
      <c r="H473" s="42"/>
      <c r="I473" s="221"/>
      <c r="J473" s="42"/>
      <c r="K473" s="42"/>
      <c r="L473" s="46"/>
      <c r="M473" s="222"/>
      <c r="N473" s="223"/>
      <c r="O473" s="86"/>
      <c r="P473" s="86"/>
      <c r="Q473" s="86"/>
      <c r="R473" s="86"/>
      <c r="S473" s="86"/>
      <c r="T473" s="87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T473" s="19" t="s">
        <v>139</v>
      </c>
      <c r="AU473" s="19" t="s">
        <v>81</v>
      </c>
    </row>
    <row r="474" spans="1:51" s="14" customFormat="1" ht="12">
      <c r="A474" s="14"/>
      <c r="B474" s="235"/>
      <c r="C474" s="236"/>
      <c r="D474" s="226" t="s">
        <v>141</v>
      </c>
      <c r="E474" s="237" t="s">
        <v>19</v>
      </c>
      <c r="F474" s="238" t="s">
        <v>694</v>
      </c>
      <c r="G474" s="236"/>
      <c r="H474" s="239">
        <v>23.45</v>
      </c>
      <c r="I474" s="240"/>
      <c r="J474" s="236"/>
      <c r="K474" s="236"/>
      <c r="L474" s="241"/>
      <c r="M474" s="242"/>
      <c r="N474" s="243"/>
      <c r="O474" s="243"/>
      <c r="P474" s="243"/>
      <c r="Q474" s="243"/>
      <c r="R474" s="243"/>
      <c r="S474" s="243"/>
      <c r="T474" s="24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45" t="s">
        <v>141</v>
      </c>
      <c r="AU474" s="245" t="s">
        <v>81</v>
      </c>
      <c r="AV474" s="14" t="s">
        <v>81</v>
      </c>
      <c r="AW474" s="14" t="s">
        <v>33</v>
      </c>
      <c r="AX474" s="14" t="s">
        <v>71</v>
      </c>
      <c r="AY474" s="245" t="s">
        <v>129</v>
      </c>
    </row>
    <row r="475" spans="1:51" s="15" customFormat="1" ht="12">
      <c r="A475" s="15"/>
      <c r="B475" s="246"/>
      <c r="C475" s="247"/>
      <c r="D475" s="226" t="s">
        <v>141</v>
      </c>
      <c r="E475" s="248" t="s">
        <v>19</v>
      </c>
      <c r="F475" s="249" t="s">
        <v>144</v>
      </c>
      <c r="G475" s="247"/>
      <c r="H475" s="250">
        <v>23.45</v>
      </c>
      <c r="I475" s="251"/>
      <c r="J475" s="247"/>
      <c r="K475" s="247"/>
      <c r="L475" s="252"/>
      <c r="M475" s="253"/>
      <c r="N475" s="254"/>
      <c r="O475" s="254"/>
      <c r="P475" s="254"/>
      <c r="Q475" s="254"/>
      <c r="R475" s="254"/>
      <c r="S475" s="254"/>
      <c r="T475" s="25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T475" s="256" t="s">
        <v>141</v>
      </c>
      <c r="AU475" s="256" t="s">
        <v>81</v>
      </c>
      <c r="AV475" s="15" t="s">
        <v>137</v>
      </c>
      <c r="AW475" s="15" t="s">
        <v>33</v>
      </c>
      <c r="AX475" s="15" t="s">
        <v>79</v>
      </c>
      <c r="AY475" s="256" t="s">
        <v>129</v>
      </c>
    </row>
    <row r="476" spans="1:65" s="2" customFormat="1" ht="16.5" customHeight="1">
      <c r="A476" s="40"/>
      <c r="B476" s="41"/>
      <c r="C476" s="206" t="s">
        <v>493</v>
      </c>
      <c r="D476" s="206" t="s">
        <v>132</v>
      </c>
      <c r="E476" s="207" t="s">
        <v>695</v>
      </c>
      <c r="F476" s="208" t="s">
        <v>696</v>
      </c>
      <c r="G476" s="209" t="s">
        <v>313</v>
      </c>
      <c r="H476" s="210">
        <v>7.86</v>
      </c>
      <c r="I476" s="211"/>
      <c r="J476" s="212">
        <f>ROUND(I476*H476,2)</f>
        <v>0</v>
      </c>
      <c r="K476" s="208" t="s">
        <v>136</v>
      </c>
      <c r="L476" s="46"/>
      <c r="M476" s="213" t="s">
        <v>19</v>
      </c>
      <c r="N476" s="214" t="s">
        <v>42</v>
      </c>
      <c r="O476" s="86"/>
      <c r="P476" s="215">
        <f>O476*H476</f>
        <v>0</v>
      </c>
      <c r="Q476" s="215">
        <v>1E-05</v>
      </c>
      <c r="R476" s="215">
        <f>Q476*H476</f>
        <v>7.860000000000001E-05</v>
      </c>
      <c r="S476" s="215">
        <v>0</v>
      </c>
      <c r="T476" s="216">
        <f>S476*H476</f>
        <v>0</v>
      </c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R476" s="217" t="s">
        <v>256</v>
      </c>
      <c r="AT476" s="217" t="s">
        <v>132</v>
      </c>
      <c r="AU476" s="217" t="s">
        <v>81</v>
      </c>
      <c r="AY476" s="19" t="s">
        <v>129</v>
      </c>
      <c r="BE476" s="218">
        <f>IF(N476="základní",J476,0)</f>
        <v>0</v>
      </c>
      <c r="BF476" s="218">
        <f>IF(N476="snížená",J476,0)</f>
        <v>0</v>
      </c>
      <c r="BG476" s="218">
        <f>IF(N476="zákl. přenesená",J476,0)</f>
        <v>0</v>
      </c>
      <c r="BH476" s="218">
        <f>IF(N476="sníž. přenesená",J476,0)</f>
        <v>0</v>
      </c>
      <c r="BI476" s="218">
        <f>IF(N476="nulová",J476,0)</f>
        <v>0</v>
      </c>
      <c r="BJ476" s="19" t="s">
        <v>79</v>
      </c>
      <c r="BK476" s="218">
        <f>ROUND(I476*H476,2)</f>
        <v>0</v>
      </c>
      <c r="BL476" s="19" t="s">
        <v>256</v>
      </c>
      <c r="BM476" s="217" t="s">
        <v>697</v>
      </c>
    </row>
    <row r="477" spans="1:47" s="2" customFormat="1" ht="12">
      <c r="A477" s="40"/>
      <c r="B477" s="41"/>
      <c r="C477" s="42"/>
      <c r="D477" s="219" t="s">
        <v>139</v>
      </c>
      <c r="E477" s="42"/>
      <c r="F477" s="220" t="s">
        <v>698</v>
      </c>
      <c r="G477" s="42"/>
      <c r="H477" s="42"/>
      <c r="I477" s="221"/>
      <c r="J477" s="42"/>
      <c r="K477" s="42"/>
      <c r="L477" s="46"/>
      <c r="M477" s="222"/>
      <c r="N477" s="223"/>
      <c r="O477" s="86"/>
      <c r="P477" s="86"/>
      <c r="Q477" s="86"/>
      <c r="R477" s="86"/>
      <c r="S477" s="86"/>
      <c r="T477" s="87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T477" s="19" t="s">
        <v>139</v>
      </c>
      <c r="AU477" s="19" t="s">
        <v>81</v>
      </c>
    </row>
    <row r="478" spans="1:51" s="13" customFormat="1" ht="12">
      <c r="A478" s="13"/>
      <c r="B478" s="224"/>
      <c r="C478" s="225"/>
      <c r="D478" s="226" t="s">
        <v>141</v>
      </c>
      <c r="E478" s="227" t="s">
        <v>19</v>
      </c>
      <c r="F478" s="228" t="s">
        <v>650</v>
      </c>
      <c r="G478" s="225"/>
      <c r="H478" s="227" t="s">
        <v>19</v>
      </c>
      <c r="I478" s="229"/>
      <c r="J478" s="225"/>
      <c r="K478" s="225"/>
      <c r="L478" s="230"/>
      <c r="M478" s="231"/>
      <c r="N478" s="232"/>
      <c r="O478" s="232"/>
      <c r="P478" s="232"/>
      <c r="Q478" s="232"/>
      <c r="R478" s="232"/>
      <c r="S478" s="232"/>
      <c r="T478" s="23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34" t="s">
        <v>141</v>
      </c>
      <c r="AU478" s="234" t="s">
        <v>81</v>
      </c>
      <c r="AV478" s="13" t="s">
        <v>79</v>
      </c>
      <c r="AW478" s="13" t="s">
        <v>33</v>
      </c>
      <c r="AX478" s="13" t="s">
        <v>71</v>
      </c>
      <c r="AY478" s="234" t="s">
        <v>129</v>
      </c>
    </row>
    <row r="479" spans="1:51" s="14" customFormat="1" ht="12">
      <c r="A479" s="14"/>
      <c r="B479" s="235"/>
      <c r="C479" s="236"/>
      <c r="D479" s="226" t="s">
        <v>141</v>
      </c>
      <c r="E479" s="237" t="s">
        <v>19</v>
      </c>
      <c r="F479" s="238" t="s">
        <v>699</v>
      </c>
      <c r="G479" s="236"/>
      <c r="H479" s="239">
        <v>7.86</v>
      </c>
      <c r="I479" s="240"/>
      <c r="J479" s="236"/>
      <c r="K479" s="236"/>
      <c r="L479" s="241"/>
      <c r="M479" s="242"/>
      <c r="N479" s="243"/>
      <c r="O479" s="243"/>
      <c r="P479" s="243"/>
      <c r="Q479" s="243"/>
      <c r="R479" s="243"/>
      <c r="S479" s="243"/>
      <c r="T479" s="24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45" t="s">
        <v>141</v>
      </c>
      <c r="AU479" s="245" t="s">
        <v>81</v>
      </c>
      <c r="AV479" s="14" t="s">
        <v>81</v>
      </c>
      <c r="AW479" s="14" t="s">
        <v>33</v>
      </c>
      <c r="AX479" s="14" t="s">
        <v>71</v>
      </c>
      <c r="AY479" s="245" t="s">
        <v>129</v>
      </c>
    </row>
    <row r="480" spans="1:51" s="15" customFormat="1" ht="12">
      <c r="A480" s="15"/>
      <c r="B480" s="246"/>
      <c r="C480" s="247"/>
      <c r="D480" s="226" t="s">
        <v>141</v>
      </c>
      <c r="E480" s="248" t="s">
        <v>19</v>
      </c>
      <c r="F480" s="249" t="s">
        <v>144</v>
      </c>
      <c r="G480" s="247"/>
      <c r="H480" s="250">
        <v>7.86</v>
      </c>
      <c r="I480" s="251"/>
      <c r="J480" s="247"/>
      <c r="K480" s="247"/>
      <c r="L480" s="252"/>
      <c r="M480" s="253"/>
      <c r="N480" s="254"/>
      <c r="O480" s="254"/>
      <c r="P480" s="254"/>
      <c r="Q480" s="254"/>
      <c r="R480" s="254"/>
      <c r="S480" s="254"/>
      <c r="T480" s="25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T480" s="256" t="s">
        <v>141</v>
      </c>
      <c r="AU480" s="256" t="s">
        <v>81</v>
      </c>
      <c r="AV480" s="15" t="s">
        <v>137</v>
      </c>
      <c r="AW480" s="15" t="s">
        <v>33</v>
      </c>
      <c r="AX480" s="15" t="s">
        <v>79</v>
      </c>
      <c r="AY480" s="256" t="s">
        <v>129</v>
      </c>
    </row>
    <row r="481" spans="1:65" s="2" customFormat="1" ht="16.5" customHeight="1">
      <c r="A481" s="40"/>
      <c r="B481" s="41"/>
      <c r="C481" s="257" t="s">
        <v>498</v>
      </c>
      <c r="D481" s="257" t="s">
        <v>319</v>
      </c>
      <c r="E481" s="258" t="s">
        <v>700</v>
      </c>
      <c r="F481" s="259" t="s">
        <v>701</v>
      </c>
      <c r="G481" s="260" t="s">
        <v>313</v>
      </c>
      <c r="H481" s="261">
        <v>8.017</v>
      </c>
      <c r="I481" s="262"/>
      <c r="J481" s="263">
        <f>ROUND(I481*H481,2)</f>
        <v>0</v>
      </c>
      <c r="K481" s="259" t="s">
        <v>136</v>
      </c>
      <c r="L481" s="264"/>
      <c r="M481" s="265" t="s">
        <v>19</v>
      </c>
      <c r="N481" s="266" t="s">
        <v>42</v>
      </c>
      <c r="O481" s="86"/>
      <c r="P481" s="215">
        <f>O481*H481</f>
        <v>0</v>
      </c>
      <c r="Q481" s="215">
        <v>0.00035</v>
      </c>
      <c r="R481" s="215">
        <f>Q481*H481</f>
        <v>0.0028059499999999998</v>
      </c>
      <c r="S481" s="215">
        <v>0</v>
      </c>
      <c r="T481" s="216">
        <f>S481*H481</f>
        <v>0</v>
      </c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R481" s="217" t="s">
        <v>322</v>
      </c>
      <c r="AT481" s="217" t="s">
        <v>319</v>
      </c>
      <c r="AU481" s="217" t="s">
        <v>81</v>
      </c>
      <c r="AY481" s="19" t="s">
        <v>129</v>
      </c>
      <c r="BE481" s="218">
        <f>IF(N481="základní",J481,0)</f>
        <v>0</v>
      </c>
      <c r="BF481" s="218">
        <f>IF(N481="snížená",J481,0)</f>
        <v>0</v>
      </c>
      <c r="BG481" s="218">
        <f>IF(N481="zákl. přenesená",J481,0)</f>
        <v>0</v>
      </c>
      <c r="BH481" s="218">
        <f>IF(N481="sníž. přenesená",J481,0)</f>
        <v>0</v>
      </c>
      <c r="BI481" s="218">
        <f>IF(N481="nulová",J481,0)</f>
        <v>0</v>
      </c>
      <c r="BJ481" s="19" t="s">
        <v>79</v>
      </c>
      <c r="BK481" s="218">
        <f>ROUND(I481*H481,2)</f>
        <v>0</v>
      </c>
      <c r="BL481" s="19" t="s">
        <v>256</v>
      </c>
      <c r="BM481" s="217" t="s">
        <v>702</v>
      </c>
    </row>
    <row r="482" spans="1:51" s="13" customFormat="1" ht="12">
      <c r="A482" s="13"/>
      <c r="B482" s="224"/>
      <c r="C482" s="225"/>
      <c r="D482" s="226" t="s">
        <v>141</v>
      </c>
      <c r="E482" s="227" t="s">
        <v>19</v>
      </c>
      <c r="F482" s="228" t="s">
        <v>650</v>
      </c>
      <c r="G482" s="225"/>
      <c r="H482" s="227" t="s">
        <v>19</v>
      </c>
      <c r="I482" s="229"/>
      <c r="J482" s="225"/>
      <c r="K482" s="225"/>
      <c r="L482" s="230"/>
      <c r="M482" s="231"/>
      <c r="N482" s="232"/>
      <c r="O482" s="232"/>
      <c r="P482" s="232"/>
      <c r="Q482" s="232"/>
      <c r="R482" s="232"/>
      <c r="S482" s="232"/>
      <c r="T482" s="23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34" t="s">
        <v>141</v>
      </c>
      <c r="AU482" s="234" t="s">
        <v>81</v>
      </c>
      <c r="AV482" s="13" t="s">
        <v>79</v>
      </c>
      <c r="AW482" s="13" t="s">
        <v>33</v>
      </c>
      <c r="AX482" s="13" t="s">
        <v>71</v>
      </c>
      <c r="AY482" s="234" t="s">
        <v>129</v>
      </c>
    </row>
    <row r="483" spans="1:51" s="14" customFormat="1" ht="12">
      <c r="A483" s="14"/>
      <c r="B483" s="235"/>
      <c r="C483" s="236"/>
      <c r="D483" s="226" t="s">
        <v>141</v>
      </c>
      <c r="E483" s="237" t="s">
        <v>19</v>
      </c>
      <c r="F483" s="238" t="s">
        <v>699</v>
      </c>
      <c r="G483" s="236"/>
      <c r="H483" s="239">
        <v>7.86</v>
      </c>
      <c r="I483" s="240"/>
      <c r="J483" s="236"/>
      <c r="K483" s="236"/>
      <c r="L483" s="241"/>
      <c r="M483" s="242"/>
      <c r="N483" s="243"/>
      <c r="O483" s="243"/>
      <c r="P483" s="243"/>
      <c r="Q483" s="243"/>
      <c r="R483" s="243"/>
      <c r="S483" s="243"/>
      <c r="T483" s="24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45" t="s">
        <v>141</v>
      </c>
      <c r="AU483" s="245" t="s">
        <v>81</v>
      </c>
      <c r="AV483" s="14" t="s">
        <v>81</v>
      </c>
      <c r="AW483" s="14" t="s">
        <v>33</v>
      </c>
      <c r="AX483" s="14" t="s">
        <v>71</v>
      </c>
      <c r="AY483" s="245" t="s">
        <v>129</v>
      </c>
    </row>
    <row r="484" spans="1:51" s="15" customFormat="1" ht="12">
      <c r="A484" s="15"/>
      <c r="B484" s="246"/>
      <c r="C484" s="247"/>
      <c r="D484" s="226" t="s">
        <v>141</v>
      </c>
      <c r="E484" s="248" t="s">
        <v>19</v>
      </c>
      <c r="F484" s="249" t="s">
        <v>144</v>
      </c>
      <c r="G484" s="247"/>
      <c r="H484" s="250">
        <v>7.86</v>
      </c>
      <c r="I484" s="251"/>
      <c r="J484" s="247"/>
      <c r="K484" s="247"/>
      <c r="L484" s="252"/>
      <c r="M484" s="253"/>
      <c r="N484" s="254"/>
      <c r="O484" s="254"/>
      <c r="P484" s="254"/>
      <c r="Q484" s="254"/>
      <c r="R484" s="254"/>
      <c r="S484" s="254"/>
      <c r="T484" s="25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T484" s="256" t="s">
        <v>141</v>
      </c>
      <c r="AU484" s="256" t="s">
        <v>81</v>
      </c>
      <c r="AV484" s="15" t="s">
        <v>137</v>
      </c>
      <c r="AW484" s="15" t="s">
        <v>33</v>
      </c>
      <c r="AX484" s="15" t="s">
        <v>79</v>
      </c>
      <c r="AY484" s="256" t="s">
        <v>129</v>
      </c>
    </row>
    <row r="485" spans="1:51" s="14" customFormat="1" ht="12">
      <c r="A485" s="14"/>
      <c r="B485" s="235"/>
      <c r="C485" s="236"/>
      <c r="D485" s="226" t="s">
        <v>141</v>
      </c>
      <c r="E485" s="236"/>
      <c r="F485" s="238" t="s">
        <v>703</v>
      </c>
      <c r="G485" s="236"/>
      <c r="H485" s="239">
        <v>8.017</v>
      </c>
      <c r="I485" s="240"/>
      <c r="J485" s="236"/>
      <c r="K485" s="236"/>
      <c r="L485" s="241"/>
      <c r="M485" s="242"/>
      <c r="N485" s="243"/>
      <c r="O485" s="243"/>
      <c r="P485" s="243"/>
      <c r="Q485" s="243"/>
      <c r="R485" s="243"/>
      <c r="S485" s="243"/>
      <c r="T485" s="24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45" t="s">
        <v>141</v>
      </c>
      <c r="AU485" s="245" t="s">
        <v>81</v>
      </c>
      <c r="AV485" s="14" t="s">
        <v>81</v>
      </c>
      <c r="AW485" s="14" t="s">
        <v>4</v>
      </c>
      <c r="AX485" s="14" t="s">
        <v>79</v>
      </c>
      <c r="AY485" s="245" t="s">
        <v>129</v>
      </c>
    </row>
    <row r="486" spans="1:65" s="2" customFormat="1" ht="16.5" customHeight="1">
      <c r="A486" s="40"/>
      <c r="B486" s="41"/>
      <c r="C486" s="206" t="s">
        <v>503</v>
      </c>
      <c r="D486" s="206" t="s">
        <v>132</v>
      </c>
      <c r="E486" s="207" t="s">
        <v>704</v>
      </c>
      <c r="F486" s="208" t="s">
        <v>705</v>
      </c>
      <c r="G486" s="209" t="s">
        <v>135</v>
      </c>
      <c r="H486" s="210">
        <v>21.852</v>
      </c>
      <c r="I486" s="211"/>
      <c r="J486" s="212">
        <f>ROUND(I486*H486,2)</f>
        <v>0</v>
      </c>
      <c r="K486" s="208" t="s">
        <v>136</v>
      </c>
      <c r="L486" s="46"/>
      <c r="M486" s="213" t="s">
        <v>19</v>
      </c>
      <c r="N486" s="214" t="s">
        <v>42</v>
      </c>
      <c r="O486" s="86"/>
      <c r="P486" s="215">
        <f>O486*H486</f>
        <v>0</v>
      </c>
      <c r="Q486" s="215">
        <v>0</v>
      </c>
      <c r="R486" s="215">
        <f>Q486*H486</f>
        <v>0</v>
      </c>
      <c r="S486" s="215">
        <v>0</v>
      </c>
      <c r="T486" s="216">
        <f>S486*H486</f>
        <v>0</v>
      </c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R486" s="217" t="s">
        <v>256</v>
      </c>
      <c r="AT486" s="217" t="s">
        <v>132</v>
      </c>
      <c r="AU486" s="217" t="s">
        <v>81</v>
      </c>
      <c r="AY486" s="19" t="s">
        <v>129</v>
      </c>
      <c r="BE486" s="218">
        <f>IF(N486="základní",J486,0)</f>
        <v>0</v>
      </c>
      <c r="BF486" s="218">
        <f>IF(N486="snížená",J486,0)</f>
        <v>0</v>
      </c>
      <c r="BG486" s="218">
        <f>IF(N486="zákl. přenesená",J486,0)</f>
        <v>0</v>
      </c>
      <c r="BH486" s="218">
        <f>IF(N486="sníž. přenesená",J486,0)</f>
        <v>0</v>
      </c>
      <c r="BI486" s="218">
        <f>IF(N486="nulová",J486,0)</f>
        <v>0</v>
      </c>
      <c r="BJ486" s="19" t="s">
        <v>79</v>
      </c>
      <c r="BK486" s="218">
        <f>ROUND(I486*H486,2)</f>
        <v>0</v>
      </c>
      <c r="BL486" s="19" t="s">
        <v>256</v>
      </c>
      <c r="BM486" s="217" t="s">
        <v>706</v>
      </c>
    </row>
    <row r="487" spans="1:47" s="2" customFormat="1" ht="12">
      <c r="A487" s="40"/>
      <c r="B487" s="41"/>
      <c r="C487" s="42"/>
      <c r="D487" s="219" t="s">
        <v>139</v>
      </c>
      <c r="E487" s="42"/>
      <c r="F487" s="220" t="s">
        <v>707</v>
      </c>
      <c r="G487" s="42"/>
      <c r="H487" s="42"/>
      <c r="I487" s="221"/>
      <c r="J487" s="42"/>
      <c r="K487" s="42"/>
      <c r="L487" s="46"/>
      <c r="M487" s="222"/>
      <c r="N487" s="223"/>
      <c r="O487" s="86"/>
      <c r="P487" s="86"/>
      <c r="Q487" s="86"/>
      <c r="R487" s="86"/>
      <c r="S487" s="86"/>
      <c r="T487" s="87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T487" s="19" t="s">
        <v>139</v>
      </c>
      <c r="AU487" s="19" t="s">
        <v>81</v>
      </c>
    </row>
    <row r="488" spans="1:51" s="13" customFormat="1" ht="12">
      <c r="A488" s="13"/>
      <c r="B488" s="224"/>
      <c r="C488" s="225"/>
      <c r="D488" s="226" t="s">
        <v>141</v>
      </c>
      <c r="E488" s="227" t="s">
        <v>19</v>
      </c>
      <c r="F488" s="228" t="s">
        <v>650</v>
      </c>
      <c r="G488" s="225"/>
      <c r="H488" s="227" t="s">
        <v>19</v>
      </c>
      <c r="I488" s="229"/>
      <c r="J488" s="225"/>
      <c r="K488" s="225"/>
      <c r="L488" s="230"/>
      <c r="M488" s="231"/>
      <c r="N488" s="232"/>
      <c r="O488" s="232"/>
      <c r="P488" s="232"/>
      <c r="Q488" s="232"/>
      <c r="R488" s="232"/>
      <c r="S488" s="232"/>
      <c r="T488" s="23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34" t="s">
        <v>141</v>
      </c>
      <c r="AU488" s="234" t="s">
        <v>81</v>
      </c>
      <c r="AV488" s="13" t="s">
        <v>79</v>
      </c>
      <c r="AW488" s="13" t="s">
        <v>33</v>
      </c>
      <c r="AX488" s="13" t="s">
        <v>71</v>
      </c>
      <c r="AY488" s="234" t="s">
        <v>129</v>
      </c>
    </row>
    <row r="489" spans="1:51" s="14" customFormat="1" ht="12">
      <c r="A489" s="14"/>
      <c r="B489" s="235"/>
      <c r="C489" s="236"/>
      <c r="D489" s="226" t="s">
        <v>141</v>
      </c>
      <c r="E489" s="237" t="s">
        <v>19</v>
      </c>
      <c r="F489" s="238" t="s">
        <v>238</v>
      </c>
      <c r="G489" s="236"/>
      <c r="H489" s="239">
        <v>8.16</v>
      </c>
      <c r="I489" s="240"/>
      <c r="J489" s="236"/>
      <c r="K489" s="236"/>
      <c r="L489" s="241"/>
      <c r="M489" s="242"/>
      <c r="N489" s="243"/>
      <c r="O489" s="243"/>
      <c r="P489" s="243"/>
      <c r="Q489" s="243"/>
      <c r="R489" s="243"/>
      <c r="S489" s="243"/>
      <c r="T489" s="24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45" t="s">
        <v>141</v>
      </c>
      <c r="AU489" s="245" t="s">
        <v>81</v>
      </c>
      <c r="AV489" s="14" t="s">
        <v>81</v>
      </c>
      <c r="AW489" s="14" t="s">
        <v>33</v>
      </c>
      <c r="AX489" s="14" t="s">
        <v>71</v>
      </c>
      <c r="AY489" s="245" t="s">
        <v>129</v>
      </c>
    </row>
    <row r="490" spans="1:51" s="14" customFormat="1" ht="12">
      <c r="A490" s="14"/>
      <c r="B490" s="235"/>
      <c r="C490" s="236"/>
      <c r="D490" s="226" t="s">
        <v>141</v>
      </c>
      <c r="E490" s="237" t="s">
        <v>19</v>
      </c>
      <c r="F490" s="238" t="s">
        <v>239</v>
      </c>
      <c r="G490" s="236"/>
      <c r="H490" s="239">
        <v>7.344</v>
      </c>
      <c r="I490" s="240"/>
      <c r="J490" s="236"/>
      <c r="K490" s="236"/>
      <c r="L490" s="241"/>
      <c r="M490" s="242"/>
      <c r="N490" s="243"/>
      <c r="O490" s="243"/>
      <c r="P490" s="243"/>
      <c r="Q490" s="243"/>
      <c r="R490" s="243"/>
      <c r="S490" s="243"/>
      <c r="T490" s="24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45" t="s">
        <v>141</v>
      </c>
      <c r="AU490" s="245" t="s">
        <v>81</v>
      </c>
      <c r="AV490" s="14" t="s">
        <v>81</v>
      </c>
      <c r="AW490" s="14" t="s">
        <v>33</v>
      </c>
      <c r="AX490" s="14" t="s">
        <v>71</v>
      </c>
      <c r="AY490" s="245" t="s">
        <v>129</v>
      </c>
    </row>
    <row r="491" spans="1:51" s="14" customFormat="1" ht="12">
      <c r="A491" s="14"/>
      <c r="B491" s="235"/>
      <c r="C491" s="236"/>
      <c r="D491" s="226" t="s">
        <v>141</v>
      </c>
      <c r="E491" s="237" t="s">
        <v>19</v>
      </c>
      <c r="F491" s="238" t="s">
        <v>240</v>
      </c>
      <c r="G491" s="236"/>
      <c r="H491" s="239">
        <v>0.075</v>
      </c>
      <c r="I491" s="240"/>
      <c r="J491" s="236"/>
      <c r="K491" s="236"/>
      <c r="L491" s="241"/>
      <c r="M491" s="242"/>
      <c r="N491" s="243"/>
      <c r="O491" s="243"/>
      <c r="P491" s="243"/>
      <c r="Q491" s="243"/>
      <c r="R491" s="243"/>
      <c r="S491" s="243"/>
      <c r="T491" s="24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45" t="s">
        <v>141</v>
      </c>
      <c r="AU491" s="245" t="s">
        <v>81</v>
      </c>
      <c r="AV491" s="14" t="s">
        <v>81</v>
      </c>
      <c r="AW491" s="14" t="s">
        <v>33</v>
      </c>
      <c r="AX491" s="14" t="s">
        <v>71</v>
      </c>
      <c r="AY491" s="245" t="s">
        <v>129</v>
      </c>
    </row>
    <row r="492" spans="1:51" s="14" customFormat="1" ht="12">
      <c r="A492" s="14"/>
      <c r="B492" s="235"/>
      <c r="C492" s="236"/>
      <c r="D492" s="226" t="s">
        <v>141</v>
      </c>
      <c r="E492" s="237" t="s">
        <v>19</v>
      </c>
      <c r="F492" s="238" t="s">
        <v>241</v>
      </c>
      <c r="G492" s="236"/>
      <c r="H492" s="239">
        <v>3.053</v>
      </c>
      <c r="I492" s="240"/>
      <c r="J492" s="236"/>
      <c r="K492" s="236"/>
      <c r="L492" s="241"/>
      <c r="M492" s="242"/>
      <c r="N492" s="243"/>
      <c r="O492" s="243"/>
      <c r="P492" s="243"/>
      <c r="Q492" s="243"/>
      <c r="R492" s="243"/>
      <c r="S492" s="243"/>
      <c r="T492" s="24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45" t="s">
        <v>141</v>
      </c>
      <c r="AU492" s="245" t="s">
        <v>81</v>
      </c>
      <c r="AV492" s="14" t="s">
        <v>81</v>
      </c>
      <c r="AW492" s="14" t="s">
        <v>33</v>
      </c>
      <c r="AX492" s="14" t="s">
        <v>71</v>
      </c>
      <c r="AY492" s="245" t="s">
        <v>129</v>
      </c>
    </row>
    <row r="493" spans="1:51" s="14" customFormat="1" ht="12">
      <c r="A493" s="14"/>
      <c r="B493" s="235"/>
      <c r="C493" s="236"/>
      <c r="D493" s="226" t="s">
        <v>141</v>
      </c>
      <c r="E493" s="237" t="s">
        <v>19</v>
      </c>
      <c r="F493" s="238" t="s">
        <v>242</v>
      </c>
      <c r="G493" s="236"/>
      <c r="H493" s="239">
        <v>2.86</v>
      </c>
      <c r="I493" s="240"/>
      <c r="J493" s="236"/>
      <c r="K493" s="236"/>
      <c r="L493" s="241"/>
      <c r="M493" s="242"/>
      <c r="N493" s="243"/>
      <c r="O493" s="243"/>
      <c r="P493" s="243"/>
      <c r="Q493" s="243"/>
      <c r="R493" s="243"/>
      <c r="S493" s="243"/>
      <c r="T493" s="24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45" t="s">
        <v>141</v>
      </c>
      <c r="AU493" s="245" t="s">
        <v>81</v>
      </c>
      <c r="AV493" s="14" t="s">
        <v>81</v>
      </c>
      <c r="AW493" s="14" t="s">
        <v>33</v>
      </c>
      <c r="AX493" s="14" t="s">
        <v>71</v>
      </c>
      <c r="AY493" s="245" t="s">
        <v>129</v>
      </c>
    </row>
    <row r="494" spans="1:51" s="14" customFormat="1" ht="12">
      <c r="A494" s="14"/>
      <c r="B494" s="235"/>
      <c r="C494" s="236"/>
      <c r="D494" s="226" t="s">
        <v>141</v>
      </c>
      <c r="E494" s="237" t="s">
        <v>19</v>
      </c>
      <c r="F494" s="238" t="s">
        <v>243</v>
      </c>
      <c r="G494" s="236"/>
      <c r="H494" s="239">
        <v>0.15</v>
      </c>
      <c r="I494" s="240"/>
      <c r="J494" s="236"/>
      <c r="K494" s="236"/>
      <c r="L494" s="241"/>
      <c r="M494" s="242"/>
      <c r="N494" s="243"/>
      <c r="O494" s="243"/>
      <c r="P494" s="243"/>
      <c r="Q494" s="243"/>
      <c r="R494" s="243"/>
      <c r="S494" s="243"/>
      <c r="T494" s="24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45" t="s">
        <v>141</v>
      </c>
      <c r="AU494" s="245" t="s">
        <v>81</v>
      </c>
      <c r="AV494" s="14" t="s">
        <v>81</v>
      </c>
      <c r="AW494" s="14" t="s">
        <v>33</v>
      </c>
      <c r="AX494" s="14" t="s">
        <v>71</v>
      </c>
      <c r="AY494" s="245" t="s">
        <v>129</v>
      </c>
    </row>
    <row r="495" spans="1:51" s="14" customFormat="1" ht="12">
      <c r="A495" s="14"/>
      <c r="B495" s="235"/>
      <c r="C495" s="236"/>
      <c r="D495" s="226" t="s">
        <v>141</v>
      </c>
      <c r="E495" s="237" t="s">
        <v>19</v>
      </c>
      <c r="F495" s="238" t="s">
        <v>244</v>
      </c>
      <c r="G495" s="236"/>
      <c r="H495" s="239">
        <v>0.21</v>
      </c>
      <c r="I495" s="240"/>
      <c r="J495" s="236"/>
      <c r="K495" s="236"/>
      <c r="L495" s="241"/>
      <c r="M495" s="242"/>
      <c r="N495" s="243"/>
      <c r="O495" s="243"/>
      <c r="P495" s="243"/>
      <c r="Q495" s="243"/>
      <c r="R495" s="243"/>
      <c r="S495" s="243"/>
      <c r="T495" s="24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45" t="s">
        <v>141</v>
      </c>
      <c r="AU495" s="245" t="s">
        <v>81</v>
      </c>
      <c r="AV495" s="14" t="s">
        <v>81</v>
      </c>
      <c r="AW495" s="14" t="s">
        <v>33</v>
      </c>
      <c r="AX495" s="14" t="s">
        <v>71</v>
      </c>
      <c r="AY495" s="245" t="s">
        <v>129</v>
      </c>
    </row>
    <row r="496" spans="1:51" s="15" customFormat="1" ht="12">
      <c r="A496" s="15"/>
      <c r="B496" s="246"/>
      <c r="C496" s="247"/>
      <c r="D496" s="226" t="s">
        <v>141</v>
      </c>
      <c r="E496" s="248" t="s">
        <v>19</v>
      </c>
      <c r="F496" s="249" t="s">
        <v>144</v>
      </c>
      <c r="G496" s="247"/>
      <c r="H496" s="250">
        <v>21.852</v>
      </c>
      <c r="I496" s="251"/>
      <c r="J496" s="247"/>
      <c r="K496" s="247"/>
      <c r="L496" s="252"/>
      <c r="M496" s="253"/>
      <c r="N496" s="254"/>
      <c r="O496" s="254"/>
      <c r="P496" s="254"/>
      <c r="Q496" s="254"/>
      <c r="R496" s="254"/>
      <c r="S496" s="254"/>
      <c r="T496" s="25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T496" s="256" t="s">
        <v>141</v>
      </c>
      <c r="AU496" s="256" t="s">
        <v>81</v>
      </c>
      <c r="AV496" s="15" t="s">
        <v>137</v>
      </c>
      <c r="AW496" s="15" t="s">
        <v>33</v>
      </c>
      <c r="AX496" s="15" t="s">
        <v>79</v>
      </c>
      <c r="AY496" s="256" t="s">
        <v>129</v>
      </c>
    </row>
    <row r="497" spans="1:65" s="2" customFormat="1" ht="24.15" customHeight="1">
      <c r="A497" s="40"/>
      <c r="B497" s="41"/>
      <c r="C497" s="206" t="s">
        <v>510</v>
      </c>
      <c r="D497" s="206" t="s">
        <v>132</v>
      </c>
      <c r="E497" s="207" t="s">
        <v>532</v>
      </c>
      <c r="F497" s="208" t="s">
        <v>533</v>
      </c>
      <c r="G497" s="209" t="s">
        <v>368</v>
      </c>
      <c r="H497" s="267"/>
      <c r="I497" s="211"/>
      <c r="J497" s="212">
        <f>ROUND(I497*H497,2)</f>
        <v>0</v>
      </c>
      <c r="K497" s="208" t="s">
        <v>136</v>
      </c>
      <c r="L497" s="46"/>
      <c r="M497" s="213" t="s">
        <v>19</v>
      </c>
      <c r="N497" s="214" t="s">
        <v>42</v>
      </c>
      <c r="O497" s="86"/>
      <c r="P497" s="215">
        <f>O497*H497</f>
        <v>0</v>
      </c>
      <c r="Q497" s="215">
        <v>0</v>
      </c>
      <c r="R497" s="215">
        <f>Q497*H497</f>
        <v>0</v>
      </c>
      <c r="S497" s="215">
        <v>0</v>
      </c>
      <c r="T497" s="216">
        <f>S497*H497</f>
        <v>0</v>
      </c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R497" s="217" t="s">
        <v>256</v>
      </c>
      <c r="AT497" s="217" t="s">
        <v>132</v>
      </c>
      <c r="AU497" s="217" t="s">
        <v>81</v>
      </c>
      <c r="AY497" s="19" t="s">
        <v>129</v>
      </c>
      <c r="BE497" s="218">
        <f>IF(N497="základní",J497,0)</f>
        <v>0</v>
      </c>
      <c r="BF497" s="218">
        <f>IF(N497="snížená",J497,0)</f>
        <v>0</v>
      </c>
      <c r="BG497" s="218">
        <f>IF(N497="zákl. přenesená",J497,0)</f>
        <v>0</v>
      </c>
      <c r="BH497" s="218">
        <f>IF(N497="sníž. přenesená",J497,0)</f>
        <v>0</v>
      </c>
      <c r="BI497" s="218">
        <f>IF(N497="nulová",J497,0)</f>
        <v>0</v>
      </c>
      <c r="BJ497" s="19" t="s">
        <v>79</v>
      </c>
      <c r="BK497" s="218">
        <f>ROUND(I497*H497,2)</f>
        <v>0</v>
      </c>
      <c r="BL497" s="19" t="s">
        <v>256</v>
      </c>
      <c r="BM497" s="217" t="s">
        <v>534</v>
      </c>
    </row>
    <row r="498" spans="1:47" s="2" customFormat="1" ht="12">
      <c r="A498" s="40"/>
      <c r="B498" s="41"/>
      <c r="C498" s="42"/>
      <c r="D498" s="219" t="s">
        <v>139</v>
      </c>
      <c r="E498" s="42"/>
      <c r="F498" s="220" t="s">
        <v>535</v>
      </c>
      <c r="G498" s="42"/>
      <c r="H498" s="42"/>
      <c r="I498" s="221"/>
      <c r="J498" s="42"/>
      <c r="K498" s="42"/>
      <c r="L498" s="46"/>
      <c r="M498" s="222"/>
      <c r="N498" s="223"/>
      <c r="O498" s="86"/>
      <c r="P498" s="86"/>
      <c r="Q498" s="86"/>
      <c r="R498" s="86"/>
      <c r="S498" s="86"/>
      <c r="T498" s="87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T498" s="19" t="s">
        <v>139</v>
      </c>
      <c r="AU498" s="19" t="s">
        <v>81</v>
      </c>
    </row>
    <row r="499" spans="1:63" s="12" customFormat="1" ht="22.8" customHeight="1">
      <c r="A499" s="12"/>
      <c r="B499" s="190"/>
      <c r="C499" s="191"/>
      <c r="D499" s="192" t="s">
        <v>70</v>
      </c>
      <c r="E499" s="204" t="s">
        <v>536</v>
      </c>
      <c r="F499" s="204" t="s">
        <v>537</v>
      </c>
      <c r="G499" s="191"/>
      <c r="H499" s="191"/>
      <c r="I499" s="194"/>
      <c r="J499" s="205">
        <f>BK499</f>
        <v>0</v>
      </c>
      <c r="K499" s="191"/>
      <c r="L499" s="196"/>
      <c r="M499" s="197"/>
      <c r="N499" s="198"/>
      <c r="O499" s="198"/>
      <c r="P499" s="199">
        <f>SUM(P500:P587)</f>
        <v>0</v>
      </c>
      <c r="Q499" s="198"/>
      <c r="R499" s="199">
        <f>SUM(R500:R587)</f>
        <v>0.9475890000000001</v>
      </c>
      <c r="S499" s="198"/>
      <c r="T499" s="200">
        <f>SUM(T500:T587)</f>
        <v>0</v>
      </c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R499" s="201" t="s">
        <v>81</v>
      </c>
      <c r="AT499" s="202" t="s">
        <v>70</v>
      </c>
      <c r="AU499" s="202" t="s">
        <v>79</v>
      </c>
      <c r="AY499" s="201" t="s">
        <v>129</v>
      </c>
      <c r="BK499" s="203">
        <f>SUM(BK500:BK587)</f>
        <v>0</v>
      </c>
    </row>
    <row r="500" spans="1:65" s="2" customFormat="1" ht="16.5" customHeight="1">
      <c r="A500" s="40"/>
      <c r="B500" s="41"/>
      <c r="C500" s="206" t="s">
        <v>517</v>
      </c>
      <c r="D500" s="206" t="s">
        <v>132</v>
      </c>
      <c r="E500" s="207" t="s">
        <v>539</v>
      </c>
      <c r="F500" s="208" t="s">
        <v>540</v>
      </c>
      <c r="G500" s="209" t="s">
        <v>135</v>
      </c>
      <c r="H500" s="210">
        <v>5.6</v>
      </c>
      <c r="I500" s="211"/>
      <c r="J500" s="212">
        <f>ROUND(I500*H500,2)</f>
        <v>0</v>
      </c>
      <c r="K500" s="208" t="s">
        <v>136</v>
      </c>
      <c r="L500" s="46"/>
      <c r="M500" s="213" t="s">
        <v>19</v>
      </c>
      <c r="N500" s="214" t="s">
        <v>42</v>
      </c>
      <c r="O500" s="86"/>
      <c r="P500" s="215">
        <f>O500*H500</f>
        <v>0</v>
      </c>
      <c r="Q500" s="215">
        <v>0</v>
      </c>
      <c r="R500" s="215">
        <f>Q500*H500</f>
        <v>0</v>
      </c>
      <c r="S500" s="215">
        <v>0</v>
      </c>
      <c r="T500" s="216">
        <f>S500*H500</f>
        <v>0</v>
      </c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R500" s="217" t="s">
        <v>256</v>
      </c>
      <c r="AT500" s="217" t="s">
        <v>132</v>
      </c>
      <c r="AU500" s="217" t="s">
        <v>81</v>
      </c>
      <c r="AY500" s="19" t="s">
        <v>129</v>
      </c>
      <c r="BE500" s="218">
        <f>IF(N500="základní",J500,0)</f>
        <v>0</v>
      </c>
      <c r="BF500" s="218">
        <f>IF(N500="snížená",J500,0)</f>
        <v>0</v>
      </c>
      <c r="BG500" s="218">
        <f>IF(N500="zákl. přenesená",J500,0)</f>
        <v>0</v>
      </c>
      <c r="BH500" s="218">
        <f>IF(N500="sníž. přenesená",J500,0)</f>
        <v>0</v>
      </c>
      <c r="BI500" s="218">
        <f>IF(N500="nulová",J500,0)</f>
        <v>0</v>
      </c>
      <c r="BJ500" s="19" t="s">
        <v>79</v>
      </c>
      <c r="BK500" s="218">
        <f>ROUND(I500*H500,2)</f>
        <v>0</v>
      </c>
      <c r="BL500" s="19" t="s">
        <v>256</v>
      </c>
      <c r="BM500" s="217" t="s">
        <v>541</v>
      </c>
    </row>
    <row r="501" spans="1:47" s="2" customFormat="1" ht="12">
      <c r="A501" s="40"/>
      <c r="B501" s="41"/>
      <c r="C501" s="42"/>
      <c r="D501" s="219" t="s">
        <v>139</v>
      </c>
      <c r="E501" s="42"/>
      <c r="F501" s="220" t="s">
        <v>542</v>
      </c>
      <c r="G501" s="42"/>
      <c r="H501" s="42"/>
      <c r="I501" s="221"/>
      <c r="J501" s="42"/>
      <c r="K501" s="42"/>
      <c r="L501" s="46"/>
      <c r="M501" s="222"/>
      <c r="N501" s="223"/>
      <c r="O501" s="86"/>
      <c r="P501" s="86"/>
      <c r="Q501" s="86"/>
      <c r="R501" s="86"/>
      <c r="S501" s="86"/>
      <c r="T501" s="87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T501" s="19" t="s">
        <v>139</v>
      </c>
      <c r="AU501" s="19" t="s">
        <v>81</v>
      </c>
    </row>
    <row r="502" spans="1:51" s="13" customFormat="1" ht="12">
      <c r="A502" s="13"/>
      <c r="B502" s="224"/>
      <c r="C502" s="225"/>
      <c r="D502" s="226" t="s">
        <v>141</v>
      </c>
      <c r="E502" s="227" t="s">
        <v>19</v>
      </c>
      <c r="F502" s="228" t="s">
        <v>543</v>
      </c>
      <c r="G502" s="225"/>
      <c r="H502" s="227" t="s">
        <v>19</v>
      </c>
      <c r="I502" s="229"/>
      <c r="J502" s="225"/>
      <c r="K502" s="225"/>
      <c r="L502" s="230"/>
      <c r="M502" s="231"/>
      <c r="N502" s="232"/>
      <c r="O502" s="232"/>
      <c r="P502" s="232"/>
      <c r="Q502" s="232"/>
      <c r="R502" s="232"/>
      <c r="S502" s="232"/>
      <c r="T502" s="23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34" t="s">
        <v>141</v>
      </c>
      <c r="AU502" s="234" t="s">
        <v>81</v>
      </c>
      <c r="AV502" s="13" t="s">
        <v>79</v>
      </c>
      <c r="AW502" s="13" t="s">
        <v>33</v>
      </c>
      <c r="AX502" s="13" t="s">
        <v>71</v>
      </c>
      <c r="AY502" s="234" t="s">
        <v>129</v>
      </c>
    </row>
    <row r="503" spans="1:51" s="14" customFormat="1" ht="12">
      <c r="A503" s="14"/>
      <c r="B503" s="235"/>
      <c r="C503" s="236"/>
      <c r="D503" s="226" t="s">
        <v>141</v>
      </c>
      <c r="E503" s="237" t="s">
        <v>19</v>
      </c>
      <c r="F503" s="238" t="s">
        <v>544</v>
      </c>
      <c r="G503" s="236"/>
      <c r="H503" s="239">
        <v>5.6</v>
      </c>
      <c r="I503" s="240"/>
      <c r="J503" s="236"/>
      <c r="K503" s="236"/>
      <c r="L503" s="241"/>
      <c r="M503" s="242"/>
      <c r="N503" s="243"/>
      <c r="O503" s="243"/>
      <c r="P503" s="243"/>
      <c r="Q503" s="243"/>
      <c r="R503" s="243"/>
      <c r="S503" s="243"/>
      <c r="T503" s="24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45" t="s">
        <v>141</v>
      </c>
      <c r="AU503" s="245" t="s">
        <v>81</v>
      </c>
      <c r="AV503" s="14" t="s">
        <v>81</v>
      </c>
      <c r="AW503" s="14" t="s">
        <v>33</v>
      </c>
      <c r="AX503" s="14" t="s">
        <v>71</v>
      </c>
      <c r="AY503" s="245" t="s">
        <v>129</v>
      </c>
    </row>
    <row r="504" spans="1:51" s="15" customFormat="1" ht="12">
      <c r="A504" s="15"/>
      <c r="B504" s="246"/>
      <c r="C504" s="247"/>
      <c r="D504" s="226" t="s">
        <v>141</v>
      </c>
      <c r="E504" s="248" t="s">
        <v>19</v>
      </c>
      <c r="F504" s="249" t="s">
        <v>144</v>
      </c>
      <c r="G504" s="247"/>
      <c r="H504" s="250">
        <v>5.6</v>
      </c>
      <c r="I504" s="251"/>
      <c r="J504" s="247"/>
      <c r="K504" s="247"/>
      <c r="L504" s="252"/>
      <c r="M504" s="253"/>
      <c r="N504" s="254"/>
      <c r="O504" s="254"/>
      <c r="P504" s="254"/>
      <c r="Q504" s="254"/>
      <c r="R504" s="254"/>
      <c r="S504" s="254"/>
      <c r="T504" s="25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T504" s="256" t="s">
        <v>141</v>
      </c>
      <c r="AU504" s="256" t="s">
        <v>81</v>
      </c>
      <c r="AV504" s="15" t="s">
        <v>137</v>
      </c>
      <c r="AW504" s="15" t="s">
        <v>33</v>
      </c>
      <c r="AX504" s="15" t="s">
        <v>79</v>
      </c>
      <c r="AY504" s="256" t="s">
        <v>129</v>
      </c>
    </row>
    <row r="505" spans="1:65" s="2" customFormat="1" ht="16.5" customHeight="1">
      <c r="A505" s="40"/>
      <c r="B505" s="41"/>
      <c r="C505" s="257" t="s">
        <v>526</v>
      </c>
      <c r="D505" s="257" t="s">
        <v>319</v>
      </c>
      <c r="E505" s="258" t="s">
        <v>546</v>
      </c>
      <c r="F505" s="259" t="s">
        <v>489</v>
      </c>
      <c r="G505" s="260" t="s">
        <v>490</v>
      </c>
      <c r="H505" s="261">
        <v>14.42</v>
      </c>
      <c r="I505" s="262"/>
      <c r="J505" s="263">
        <f>ROUND(I505*H505,2)</f>
        <v>0</v>
      </c>
      <c r="K505" s="259" t="s">
        <v>19</v>
      </c>
      <c r="L505" s="264"/>
      <c r="M505" s="265" t="s">
        <v>19</v>
      </c>
      <c r="N505" s="266" t="s">
        <v>42</v>
      </c>
      <c r="O505" s="86"/>
      <c r="P505" s="215">
        <f>O505*H505</f>
        <v>0</v>
      </c>
      <c r="Q505" s="215">
        <v>0.001</v>
      </c>
      <c r="R505" s="215">
        <f>Q505*H505</f>
        <v>0.01442</v>
      </c>
      <c r="S505" s="215">
        <v>0</v>
      </c>
      <c r="T505" s="216">
        <f>S505*H505</f>
        <v>0</v>
      </c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R505" s="217" t="s">
        <v>322</v>
      </c>
      <c r="AT505" s="217" t="s">
        <v>319</v>
      </c>
      <c r="AU505" s="217" t="s">
        <v>81</v>
      </c>
      <c r="AY505" s="19" t="s">
        <v>129</v>
      </c>
      <c r="BE505" s="218">
        <f>IF(N505="základní",J505,0)</f>
        <v>0</v>
      </c>
      <c r="BF505" s="218">
        <f>IF(N505="snížená",J505,0)</f>
        <v>0</v>
      </c>
      <c r="BG505" s="218">
        <f>IF(N505="zákl. přenesená",J505,0)</f>
        <v>0</v>
      </c>
      <c r="BH505" s="218">
        <f>IF(N505="sníž. přenesená",J505,0)</f>
        <v>0</v>
      </c>
      <c r="BI505" s="218">
        <f>IF(N505="nulová",J505,0)</f>
        <v>0</v>
      </c>
      <c r="BJ505" s="19" t="s">
        <v>79</v>
      </c>
      <c r="BK505" s="218">
        <f>ROUND(I505*H505,2)</f>
        <v>0</v>
      </c>
      <c r="BL505" s="19" t="s">
        <v>256</v>
      </c>
      <c r="BM505" s="217" t="s">
        <v>547</v>
      </c>
    </row>
    <row r="506" spans="1:51" s="13" customFormat="1" ht="12">
      <c r="A506" s="13"/>
      <c r="B506" s="224"/>
      <c r="C506" s="225"/>
      <c r="D506" s="226" t="s">
        <v>141</v>
      </c>
      <c r="E506" s="227" t="s">
        <v>19</v>
      </c>
      <c r="F506" s="228" t="s">
        <v>543</v>
      </c>
      <c r="G506" s="225"/>
      <c r="H506" s="227" t="s">
        <v>19</v>
      </c>
      <c r="I506" s="229"/>
      <c r="J506" s="225"/>
      <c r="K506" s="225"/>
      <c r="L506" s="230"/>
      <c r="M506" s="231"/>
      <c r="N506" s="232"/>
      <c r="O506" s="232"/>
      <c r="P506" s="232"/>
      <c r="Q506" s="232"/>
      <c r="R506" s="232"/>
      <c r="S506" s="232"/>
      <c r="T506" s="23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34" t="s">
        <v>141</v>
      </c>
      <c r="AU506" s="234" t="s">
        <v>81</v>
      </c>
      <c r="AV506" s="13" t="s">
        <v>79</v>
      </c>
      <c r="AW506" s="13" t="s">
        <v>33</v>
      </c>
      <c r="AX506" s="13" t="s">
        <v>71</v>
      </c>
      <c r="AY506" s="234" t="s">
        <v>129</v>
      </c>
    </row>
    <row r="507" spans="1:51" s="14" customFormat="1" ht="12">
      <c r="A507" s="14"/>
      <c r="B507" s="235"/>
      <c r="C507" s="236"/>
      <c r="D507" s="226" t="s">
        <v>141</v>
      </c>
      <c r="E507" s="237" t="s">
        <v>19</v>
      </c>
      <c r="F507" s="238" t="s">
        <v>544</v>
      </c>
      <c r="G507" s="236"/>
      <c r="H507" s="239">
        <v>5.6</v>
      </c>
      <c r="I507" s="240"/>
      <c r="J507" s="236"/>
      <c r="K507" s="236"/>
      <c r="L507" s="241"/>
      <c r="M507" s="242"/>
      <c r="N507" s="243"/>
      <c r="O507" s="243"/>
      <c r="P507" s="243"/>
      <c r="Q507" s="243"/>
      <c r="R507" s="243"/>
      <c r="S507" s="243"/>
      <c r="T507" s="24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45" t="s">
        <v>141</v>
      </c>
      <c r="AU507" s="245" t="s">
        <v>81</v>
      </c>
      <c r="AV507" s="14" t="s">
        <v>81</v>
      </c>
      <c r="AW507" s="14" t="s">
        <v>33</v>
      </c>
      <c r="AX507" s="14" t="s">
        <v>71</v>
      </c>
      <c r="AY507" s="245" t="s">
        <v>129</v>
      </c>
    </row>
    <row r="508" spans="1:51" s="15" customFormat="1" ht="12">
      <c r="A508" s="15"/>
      <c r="B508" s="246"/>
      <c r="C508" s="247"/>
      <c r="D508" s="226" t="s">
        <v>141</v>
      </c>
      <c r="E508" s="248" t="s">
        <v>19</v>
      </c>
      <c r="F508" s="249" t="s">
        <v>144</v>
      </c>
      <c r="G508" s="247"/>
      <c r="H508" s="250">
        <v>5.6</v>
      </c>
      <c r="I508" s="251"/>
      <c r="J508" s="247"/>
      <c r="K508" s="247"/>
      <c r="L508" s="252"/>
      <c r="M508" s="253"/>
      <c r="N508" s="254"/>
      <c r="O508" s="254"/>
      <c r="P508" s="254"/>
      <c r="Q508" s="254"/>
      <c r="R508" s="254"/>
      <c r="S508" s="254"/>
      <c r="T508" s="25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T508" s="256" t="s">
        <v>141</v>
      </c>
      <c r="AU508" s="256" t="s">
        <v>81</v>
      </c>
      <c r="AV508" s="15" t="s">
        <v>137</v>
      </c>
      <c r="AW508" s="15" t="s">
        <v>33</v>
      </c>
      <c r="AX508" s="15" t="s">
        <v>79</v>
      </c>
      <c r="AY508" s="256" t="s">
        <v>129</v>
      </c>
    </row>
    <row r="509" spans="1:51" s="14" customFormat="1" ht="12">
      <c r="A509" s="14"/>
      <c r="B509" s="235"/>
      <c r="C509" s="236"/>
      <c r="D509" s="226" t="s">
        <v>141</v>
      </c>
      <c r="E509" s="236"/>
      <c r="F509" s="238" t="s">
        <v>548</v>
      </c>
      <c r="G509" s="236"/>
      <c r="H509" s="239">
        <v>14.42</v>
      </c>
      <c r="I509" s="240"/>
      <c r="J509" s="236"/>
      <c r="K509" s="236"/>
      <c r="L509" s="241"/>
      <c r="M509" s="242"/>
      <c r="N509" s="243"/>
      <c r="O509" s="243"/>
      <c r="P509" s="243"/>
      <c r="Q509" s="243"/>
      <c r="R509" s="243"/>
      <c r="S509" s="243"/>
      <c r="T509" s="24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45" t="s">
        <v>141</v>
      </c>
      <c r="AU509" s="245" t="s">
        <v>81</v>
      </c>
      <c r="AV509" s="14" t="s">
        <v>81</v>
      </c>
      <c r="AW509" s="14" t="s">
        <v>4</v>
      </c>
      <c r="AX509" s="14" t="s">
        <v>79</v>
      </c>
      <c r="AY509" s="245" t="s">
        <v>129</v>
      </c>
    </row>
    <row r="510" spans="1:65" s="2" customFormat="1" ht="24.15" customHeight="1">
      <c r="A510" s="40"/>
      <c r="B510" s="41"/>
      <c r="C510" s="206" t="s">
        <v>531</v>
      </c>
      <c r="D510" s="206" t="s">
        <v>132</v>
      </c>
      <c r="E510" s="207" t="s">
        <v>550</v>
      </c>
      <c r="F510" s="208" t="s">
        <v>551</v>
      </c>
      <c r="G510" s="209" t="s">
        <v>135</v>
      </c>
      <c r="H510" s="210">
        <v>42.278</v>
      </c>
      <c r="I510" s="211"/>
      <c r="J510" s="212">
        <f>ROUND(I510*H510,2)</f>
        <v>0</v>
      </c>
      <c r="K510" s="208" t="s">
        <v>136</v>
      </c>
      <c r="L510" s="46"/>
      <c r="M510" s="213" t="s">
        <v>19</v>
      </c>
      <c r="N510" s="214" t="s">
        <v>42</v>
      </c>
      <c r="O510" s="86"/>
      <c r="P510" s="215">
        <f>O510*H510</f>
        <v>0</v>
      </c>
      <c r="Q510" s="215">
        <v>0.00605</v>
      </c>
      <c r="R510" s="215">
        <f>Q510*H510</f>
        <v>0.2557819</v>
      </c>
      <c r="S510" s="215">
        <v>0</v>
      </c>
      <c r="T510" s="216">
        <f>S510*H510</f>
        <v>0</v>
      </c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R510" s="217" t="s">
        <v>256</v>
      </c>
      <c r="AT510" s="217" t="s">
        <v>132</v>
      </c>
      <c r="AU510" s="217" t="s">
        <v>81</v>
      </c>
      <c r="AY510" s="19" t="s">
        <v>129</v>
      </c>
      <c r="BE510" s="218">
        <f>IF(N510="základní",J510,0)</f>
        <v>0</v>
      </c>
      <c r="BF510" s="218">
        <f>IF(N510="snížená",J510,0)</f>
        <v>0</v>
      </c>
      <c r="BG510" s="218">
        <f>IF(N510="zákl. přenesená",J510,0)</f>
        <v>0</v>
      </c>
      <c r="BH510" s="218">
        <f>IF(N510="sníž. přenesená",J510,0)</f>
        <v>0</v>
      </c>
      <c r="BI510" s="218">
        <f>IF(N510="nulová",J510,0)</f>
        <v>0</v>
      </c>
      <c r="BJ510" s="19" t="s">
        <v>79</v>
      </c>
      <c r="BK510" s="218">
        <f>ROUND(I510*H510,2)</f>
        <v>0</v>
      </c>
      <c r="BL510" s="19" t="s">
        <v>256</v>
      </c>
      <c r="BM510" s="217" t="s">
        <v>552</v>
      </c>
    </row>
    <row r="511" spans="1:47" s="2" customFormat="1" ht="12">
      <c r="A511" s="40"/>
      <c r="B511" s="41"/>
      <c r="C511" s="42"/>
      <c r="D511" s="219" t="s">
        <v>139</v>
      </c>
      <c r="E511" s="42"/>
      <c r="F511" s="220" t="s">
        <v>553</v>
      </c>
      <c r="G511" s="42"/>
      <c r="H511" s="42"/>
      <c r="I511" s="221"/>
      <c r="J511" s="42"/>
      <c r="K511" s="42"/>
      <c r="L511" s="46"/>
      <c r="M511" s="222"/>
      <c r="N511" s="223"/>
      <c r="O511" s="86"/>
      <c r="P511" s="86"/>
      <c r="Q511" s="86"/>
      <c r="R511" s="86"/>
      <c r="S511" s="86"/>
      <c r="T511" s="87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T511" s="19" t="s">
        <v>139</v>
      </c>
      <c r="AU511" s="19" t="s">
        <v>81</v>
      </c>
    </row>
    <row r="512" spans="1:51" s="13" customFormat="1" ht="12">
      <c r="A512" s="13"/>
      <c r="B512" s="224"/>
      <c r="C512" s="225"/>
      <c r="D512" s="226" t="s">
        <v>141</v>
      </c>
      <c r="E512" s="227" t="s">
        <v>19</v>
      </c>
      <c r="F512" s="228" t="s">
        <v>650</v>
      </c>
      <c r="G512" s="225"/>
      <c r="H512" s="227" t="s">
        <v>19</v>
      </c>
      <c r="I512" s="229"/>
      <c r="J512" s="225"/>
      <c r="K512" s="225"/>
      <c r="L512" s="230"/>
      <c r="M512" s="231"/>
      <c r="N512" s="232"/>
      <c r="O512" s="232"/>
      <c r="P512" s="232"/>
      <c r="Q512" s="232"/>
      <c r="R512" s="232"/>
      <c r="S512" s="232"/>
      <c r="T512" s="23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34" t="s">
        <v>141</v>
      </c>
      <c r="AU512" s="234" t="s">
        <v>81</v>
      </c>
      <c r="AV512" s="13" t="s">
        <v>79</v>
      </c>
      <c r="AW512" s="13" t="s">
        <v>33</v>
      </c>
      <c r="AX512" s="13" t="s">
        <v>71</v>
      </c>
      <c r="AY512" s="234" t="s">
        <v>129</v>
      </c>
    </row>
    <row r="513" spans="1:51" s="14" customFormat="1" ht="12">
      <c r="A513" s="14"/>
      <c r="B513" s="235"/>
      <c r="C513" s="236"/>
      <c r="D513" s="226" t="s">
        <v>141</v>
      </c>
      <c r="E513" s="237" t="s">
        <v>19</v>
      </c>
      <c r="F513" s="238" t="s">
        <v>554</v>
      </c>
      <c r="G513" s="236"/>
      <c r="H513" s="239">
        <v>20.34</v>
      </c>
      <c r="I513" s="240"/>
      <c r="J513" s="236"/>
      <c r="K513" s="236"/>
      <c r="L513" s="241"/>
      <c r="M513" s="242"/>
      <c r="N513" s="243"/>
      <c r="O513" s="243"/>
      <c r="P513" s="243"/>
      <c r="Q513" s="243"/>
      <c r="R513" s="243"/>
      <c r="S513" s="243"/>
      <c r="T513" s="24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245" t="s">
        <v>141</v>
      </c>
      <c r="AU513" s="245" t="s">
        <v>81</v>
      </c>
      <c r="AV513" s="14" t="s">
        <v>81</v>
      </c>
      <c r="AW513" s="14" t="s">
        <v>33</v>
      </c>
      <c r="AX513" s="14" t="s">
        <v>71</v>
      </c>
      <c r="AY513" s="245" t="s">
        <v>129</v>
      </c>
    </row>
    <row r="514" spans="1:51" s="14" customFormat="1" ht="12">
      <c r="A514" s="14"/>
      <c r="B514" s="235"/>
      <c r="C514" s="236"/>
      <c r="D514" s="226" t="s">
        <v>141</v>
      </c>
      <c r="E514" s="237" t="s">
        <v>19</v>
      </c>
      <c r="F514" s="238" t="s">
        <v>555</v>
      </c>
      <c r="G514" s="236"/>
      <c r="H514" s="239">
        <v>-1.35</v>
      </c>
      <c r="I514" s="240"/>
      <c r="J514" s="236"/>
      <c r="K514" s="236"/>
      <c r="L514" s="241"/>
      <c r="M514" s="242"/>
      <c r="N514" s="243"/>
      <c r="O514" s="243"/>
      <c r="P514" s="243"/>
      <c r="Q514" s="243"/>
      <c r="R514" s="243"/>
      <c r="S514" s="243"/>
      <c r="T514" s="24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45" t="s">
        <v>141</v>
      </c>
      <c r="AU514" s="245" t="s">
        <v>81</v>
      </c>
      <c r="AV514" s="14" t="s">
        <v>81</v>
      </c>
      <c r="AW514" s="14" t="s">
        <v>33</v>
      </c>
      <c r="AX514" s="14" t="s">
        <v>71</v>
      </c>
      <c r="AY514" s="245" t="s">
        <v>129</v>
      </c>
    </row>
    <row r="515" spans="1:51" s="14" customFormat="1" ht="12">
      <c r="A515" s="14"/>
      <c r="B515" s="235"/>
      <c r="C515" s="236"/>
      <c r="D515" s="226" t="s">
        <v>141</v>
      </c>
      <c r="E515" s="237" t="s">
        <v>19</v>
      </c>
      <c r="F515" s="238" t="s">
        <v>556</v>
      </c>
      <c r="G515" s="236"/>
      <c r="H515" s="239">
        <v>3.52</v>
      </c>
      <c r="I515" s="240"/>
      <c r="J515" s="236"/>
      <c r="K515" s="236"/>
      <c r="L515" s="241"/>
      <c r="M515" s="242"/>
      <c r="N515" s="243"/>
      <c r="O515" s="243"/>
      <c r="P515" s="243"/>
      <c r="Q515" s="243"/>
      <c r="R515" s="243"/>
      <c r="S515" s="243"/>
      <c r="T515" s="24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45" t="s">
        <v>141</v>
      </c>
      <c r="AU515" s="245" t="s">
        <v>81</v>
      </c>
      <c r="AV515" s="14" t="s">
        <v>81</v>
      </c>
      <c r="AW515" s="14" t="s">
        <v>33</v>
      </c>
      <c r="AX515" s="14" t="s">
        <v>71</v>
      </c>
      <c r="AY515" s="245" t="s">
        <v>129</v>
      </c>
    </row>
    <row r="516" spans="1:51" s="14" customFormat="1" ht="12">
      <c r="A516" s="14"/>
      <c r="B516" s="235"/>
      <c r="C516" s="236"/>
      <c r="D516" s="226" t="s">
        <v>141</v>
      </c>
      <c r="E516" s="237" t="s">
        <v>19</v>
      </c>
      <c r="F516" s="238" t="s">
        <v>557</v>
      </c>
      <c r="G516" s="236"/>
      <c r="H516" s="239">
        <v>4.18</v>
      </c>
      <c r="I516" s="240"/>
      <c r="J516" s="236"/>
      <c r="K516" s="236"/>
      <c r="L516" s="241"/>
      <c r="M516" s="242"/>
      <c r="N516" s="243"/>
      <c r="O516" s="243"/>
      <c r="P516" s="243"/>
      <c r="Q516" s="243"/>
      <c r="R516" s="243"/>
      <c r="S516" s="243"/>
      <c r="T516" s="24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45" t="s">
        <v>141</v>
      </c>
      <c r="AU516" s="245" t="s">
        <v>81</v>
      </c>
      <c r="AV516" s="14" t="s">
        <v>81</v>
      </c>
      <c r="AW516" s="14" t="s">
        <v>33</v>
      </c>
      <c r="AX516" s="14" t="s">
        <v>71</v>
      </c>
      <c r="AY516" s="245" t="s">
        <v>129</v>
      </c>
    </row>
    <row r="517" spans="1:51" s="14" customFormat="1" ht="12">
      <c r="A517" s="14"/>
      <c r="B517" s="235"/>
      <c r="C517" s="236"/>
      <c r="D517" s="226" t="s">
        <v>141</v>
      </c>
      <c r="E517" s="237" t="s">
        <v>19</v>
      </c>
      <c r="F517" s="238" t="s">
        <v>558</v>
      </c>
      <c r="G517" s="236"/>
      <c r="H517" s="239">
        <v>0.44</v>
      </c>
      <c r="I517" s="240"/>
      <c r="J517" s="236"/>
      <c r="K517" s="236"/>
      <c r="L517" s="241"/>
      <c r="M517" s="242"/>
      <c r="N517" s="243"/>
      <c r="O517" s="243"/>
      <c r="P517" s="243"/>
      <c r="Q517" s="243"/>
      <c r="R517" s="243"/>
      <c r="S517" s="243"/>
      <c r="T517" s="24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45" t="s">
        <v>141</v>
      </c>
      <c r="AU517" s="245" t="s">
        <v>81</v>
      </c>
      <c r="AV517" s="14" t="s">
        <v>81</v>
      </c>
      <c r="AW517" s="14" t="s">
        <v>33</v>
      </c>
      <c r="AX517" s="14" t="s">
        <v>71</v>
      </c>
      <c r="AY517" s="245" t="s">
        <v>129</v>
      </c>
    </row>
    <row r="518" spans="1:51" s="14" customFormat="1" ht="12">
      <c r="A518" s="14"/>
      <c r="B518" s="235"/>
      <c r="C518" s="236"/>
      <c r="D518" s="226" t="s">
        <v>141</v>
      </c>
      <c r="E518" s="237" t="s">
        <v>19</v>
      </c>
      <c r="F518" s="238" t="s">
        <v>158</v>
      </c>
      <c r="G518" s="236"/>
      <c r="H518" s="239">
        <v>1.98</v>
      </c>
      <c r="I518" s="240"/>
      <c r="J518" s="236"/>
      <c r="K518" s="236"/>
      <c r="L518" s="241"/>
      <c r="M518" s="242"/>
      <c r="N518" s="243"/>
      <c r="O518" s="243"/>
      <c r="P518" s="243"/>
      <c r="Q518" s="243"/>
      <c r="R518" s="243"/>
      <c r="S518" s="243"/>
      <c r="T518" s="24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45" t="s">
        <v>141</v>
      </c>
      <c r="AU518" s="245" t="s">
        <v>81</v>
      </c>
      <c r="AV518" s="14" t="s">
        <v>81</v>
      </c>
      <c r="AW518" s="14" t="s">
        <v>33</v>
      </c>
      <c r="AX518" s="14" t="s">
        <v>71</v>
      </c>
      <c r="AY518" s="245" t="s">
        <v>129</v>
      </c>
    </row>
    <row r="519" spans="1:51" s="14" customFormat="1" ht="12">
      <c r="A519" s="14"/>
      <c r="B519" s="235"/>
      <c r="C519" s="236"/>
      <c r="D519" s="226" t="s">
        <v>141</v>
      </c>
      <c r="E519" s="237" t="s">
        <v>19</v>
      </c>
      <c r="F519" s="238" t="s">
        <v>559</v>
      </c>
      <c r="G519" s="236"/>
      <c r="H519" s="239">
        <v>2.535</v>
      </c>
      <c r="I519" s="240"/>
      <c r="J519" s="236"/>
      <c r="K519" s="236"/>
      <c r="L519" s="241"/>
      <c r="M519" s="242"/>
      <c r="N519" s="243"/>
      <c r="O519" s="243"/>
      <c r="P519" s="243"/>
      <c r="Q519" s="243"/>
      <c r="R519" s="243"/>
      <c r="S519" s="243"/>
      <c r="T519" s="24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T519" s="245" t="s">
        <v>141</v>
      </c>
      <c r="AU519" s="245" t="s">
        <v>81</v>
      </c>
      <c r="AV519" s="14" t="s">
        <v>81</v>
      </c>
      <c r="AW519" s="14" t="s">
        <v>33</v>
      </c>
      <c r="AX519" s="14" t="s">
        <v>71</v>
      </c>
      <c r="AY519" s="245" t="s">
        <v>129</v>
      </c>
    </row>
    <row r="520" spans="1:51" s="14" customFormat="1" ht="12">
      <c r="A520" s="14"/>
      <c r="B520" s="235"/>
      <c r="C520" s="236"/>
      <c r="D520" s="226" t="s">
        <v>141</v>
      </c>
      <c r="E520" s="237" t="s">
        <v>19</v>
      </c>
      <c r="F520" s="238" t="s">
        <v>560</v>
      </c>
      <c r="G520" s="236"/>
      <c r="H520" s="239">
        <v>0.273</v>
      </c>
      <c r="I520" s="240"/>
      <c r="J520" s="236"/>
      <c r="K520" s="236"/>
      <c r="L520" s="241"/>
      <c r="M520" s="242"/>
      <c r="N520" s="243"/>
      <c r="O520" s="243"/>
      <c r="P520" s="243"/>
      <c r="Q520" s="243"/>
      <c r="R520" s="243"/>
      <c r="S520" s="243"/>
      <c r="T520" s="24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45" t="s">
        <v>141</v>
      </c>
      <c r="AU520" s="245" t="s">
        <v>81</v>
      </c>
      <c r="AV520" s="14" t="s">
        <v>81</v>
      </c>
      <c r="AW520" s="14" t="s">
        <v>33</v>
      </c>
      <c r="AX520" s="14" t="s">
        <v>71</v>
      </c>
      <c r="AY520" s="245" t="s">
        <v>129</v>
      </c>
    </row>
    <row r="521" spans="1:51" s="14" customFormat="1" ht="12">
      <c r="A521" s="14"/>
      <c r="B521" s="235"/>
      <c r="C521" s="236"/>
      <c r="D521" s="226" t="s">
        <v>141</v>
      </c>
      <c r="E521" s="237" t="s">
        <v>19</v>
      </c>
      <c r="F521" s="238" t="s">
        <v>544</v>
      </c>
      <c r="G521" s="236"/>
      <c r="H521" s="239">
        <v>5.6</v>
      </c>
      <c r="I521" s="240"/>
      <c r="J521" s="236"/>
      <c r="K521" s="236"/>
      <c r="L521" s="241"/>
      <c r="M521" s="242"/>
      <c r="N521" s="243"/>
      <c r="O521" s="243"/>
      <c r="P521" s="243"/>
      <c r="Q521" s="243"/>
      <c r="R521" s="243"/>
      <c r="S521" s="243"/>
      <c r="T521" s="24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T521" s="245" t="s">
        <v>141</v>
      </c>
      <c r="AU521" s="245" t="s">
        <v>81</v>
      </c>
      <c r="AV521" s="14" t="s">
        <v>81</v>
      </c>
      <c r="AW521" s="14" t="s">
        <v>33</v>
      </c>
      <c r="AX521" s="14" t="s">
        <v>71</v>
      </c>
      <c r="AY521" s="245" t="s">
        <v>129</v>
      </c>
    </row>
    <row r="522" spans="1:51" s="14" customFormat="1" ht="12">
      <c r="A522" s="14"/>
      <c r="B522" s="235"/>
      <c r="C522" s="236"/>
      <c r="D522" s="226" t="s">
        <v>141</v>
      </c>
      <c r="E522" s="237" t="s">
        <v>19</v>
      </c>
      <c r="F522" s="238" t="s">
        <v>194</v>
      </c>
      <c r="G522" s="236"/>
      <c r="H522" s="239">
        <v>0.3</v>
      </c>
      <c r="I522" s="240"/>
      <c r="J522" s="236"/>
      <c r="K522" s="236"/>
      <c r="L522" s="241"/>
      <c r="M522" s="242"/>
      <c r="N522" s="243"/>
      <c r="O522" s="243"/>
      <c r="P522" s="243"/>
      <c r="Q522" s="243"/>
      <c r="R522" s="243"/>
      <c r="S522" s="243"/>
      <c r="T522" s="24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45" t="s">
        <v>141</v>
      </c>
      <c r="AU522" s="245" t="s">
        <v>81</v>
      </c>
      <c r="AV522" s="14" t="s">
        <v>81</v>
      </c>
      <c r="AW522" s="14" t="s">
        <v>33</v>
      </c>
      <c r="AX522" s="14" t="s">
        <v>71</v>
      </c>
      <c r="AY522" s="245" t="s">
        <v>129</v>
      </c>
    </row>
    <row r="523" spans="1:51" s="14" customFormat="1" ht="12">
      <c r="A523" s="14"/>
      <c r="B523" s="235"/>
      <c r="C523" s="236"/>
      <c r="D523" s="226" t="s">
        <v>141</v>
      </c>
      <c r="E523" s="237" t="s">
        <v>19</v>
      </c>
      <c r="F523" s="238" t="s">
        <v>561</v>
      </c>
      <c r="G523" s="236"/>
      <c r="H523" s="239">
        <v>0.23</v>
      </c>
      <c r="I523" s="240"/>
      <c r="J523" s="236"/>
      <c r="K523" s="236"/>
      <c r="L523" s="241"/>
      <c r="M523" s="242"/>
      <c r="N523" s="243"/>
      <c r="O523" s="243"/>
      <c r="P523" s="243"/>
      <c r="Q523" s="243"/>
      <c r="R523" s="243"/>
      <c r="S523" s="243"/>
      <c r="T523" s="24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45" t="s">
        <v>141</v>
      </c>
      <c r="AU523" s="245" t="s">
        <v>81</v>
      </c>
      <c r="AV523" s="14" t="s">
        <v>81</v>
      </c>
      <c r="AW523" s="14" t="s">
        <v>33</v>
      </c>
      <c r="AX523" s="14" t="s">
        <v>71</v>
      </c>
      <c r="AY523" s="245" t="s">
        <v>129</v>
      </c>
    </row>
    <row r="524" spans="1:51" s="14" customFormat="1" ht="12">
      <c r="A524" s="14"/>
      <c r="B524" s="235"/>
      <c r="C524" s="236"/>
      <c r="D524" s="226" t="s">
        <v>141</v>
      </c>
      <c r="E524" s="237" t="s">
        <v>19</v>
      </c>
      <c r="F524" s="238" t="s">
        <v>708</v>
      </c>
      <c r="G524" s="236"/>
      <c r="H524" s="239">
        <v>4.23</v>
      </c>
      <c r="I524" s="240"/>
      <c r="J524" s="236"/>
      <c r="K524" s="236"/>
      <c r="L524" s="241"/>
      <c r="M524" s="242"/>
      <c r="N524" s="243"/>
      <c r="O524" s="243"/>
      <c r="P524" s="243"/>
      <c r="Q524" s="243"/>
      <c r="R524" s="243"/>
      <c r="S524" s="243"/>
      <c r="T524" s="24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45" t="s">
        <v>141</v>
      </c>
      <c r="AU524" s="245" t="s">
        <v>81</v>
      </c>
      <c r="AV524" s="14" t="s">
        <v>81</v>
      </c>
      <c r="AW524" s="14" t="s">
        <v>33</v>
      </c>
      <c r="AX524" s="14" t="s">
        <v>71</v>
      </c>
      <c r="AY524" s="245" t="s">
        <v>129</v>
      </c>
    </row>
    <row r="525" spans="1:51" s="15" customFormat="1" ht="12">
      <c r="A525" s="15"/>
      <c r="B525" s="246"/>
      <c r="C525" s="247"/>
      <c r="D525" s="226" t="s">
        <v>141</v>
      </c>
      <c r="E525" s="248" t="s">
        <v>19</v>
      </c>
      <c r="F525" s="249" t="s">
        <v>144</v>
      </c>
      <c r="G525" s="247"/>
      <c r="H525" s="250">
        <v>42.27799999999999</v>
      </c>
      <c r="I525" s="251"/>
      <c r="J525" s="247"/>
      <c r="K525" s="247"/>
      <c r="L525" s="252"/>
      <c r="M525" s="253"/>
      <c r="N525" s="254"/>
      <c r="O525" s="254"/>
      <c r="P525" s="254"/>
      <c r="Q525" s="254"/>
      <c r="R525" s="254"/>
      <c r="S525" s="254"/>
      <c r="T525" s="25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T525" s="256" t="s">
        <v>141</v>
      </c>
      <c r="AU525" s="256" t="s">
        <v>81</v>
      </c>
      <c r="AV525" s="15" t="s">
        <v>137</v>
      </c>
      <c r="AW525" s="15" t="s">
        <v>33</v>
      </c>
      <c r="AX525" s="15" t="s">
        <v>79</v>
      </c>
      <c r="AY525" s="256" t="s">
        <v>129</v>
      </c>
    </row>
    <row r="526" spans="1:65" s="2" customFormat="1" ht="16.5" customHeight="1">
      <c r="A526" s="40"/>
      <c r="B526" s="41"/>
      <c r="C526" s="257" t="s">
        <v>538</v>
      </c>
      <c r="D526" s="257" t="s">
        <v>319</v>
      </c>
      <c r="E526" s="258" t="s">
        <v>564</v>
      </c>
      <c r="F526" s="259" t="s">
        <v>565</v>
      </c>
      <c r="G526" s="260" t="s">
        <v>135</v>
      </c>
      <c r="H526" s="261">
        <v>46.506</v>
      </c>
      <c r="I526" s="262"/>
      <c r="J526" s="263">
        <f>ROUND(I526*H526,2)</f>
        <v>0</v>
      </c>
      <c r="K526" s="259" t="s">
        <v>136</v>
      </c>
      <c r="L526" s="264"/>
      <c r="M526" s="265" t="s">
        <v>19</v>
      </c>
      <c r="N526" s="266" t="s">
        <v>42</v>
      </c>
      <c r="O526" s="86"/>
      <c r="P526" s="215">
        <f>O526*H526</f>
        <v>0</v>
      </c>
      <c r="Q526" s="215">
        <v>0.0129</v>
      </c>
      <c r="R526" s="215">
        <f>Q526*H526</f>
        <v>0.5999274</v>
      </c>
      <c r="S526" s="215">
        <v>0</v>
      </c>
      <c r="T526" s="216">
        <f>S526*H526</f>
        <v>0</v>
      </c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R526" s="217" t="s">
        <v>322</v>
      </c>
      <c r="AT526" s="217" t="s">
        <v>319</v>
      </c>
      <c r="AU526" s="217" t="s">
        <v>81</v>
      </c>
      <c r="AY526" s="19" t="s">
        <v>129</v>
      </c>
      <c r="BE526" s="218">
        <f>IF(N526="základní",J526,0)</f>
        <v>0</v>
      </c>
      <c r="BF526" s="218">
        <f>IF(N526="snížená",J526,0)</f>
        <v>0</v>
      </c>
      <c r="BG526" s="218">
        <f>IF(N526="zákl. přenesená",J526,0)</f>
        <v>0</v>
      </c>
      <c r="BH526" s="218">
        <f>IF(N526="sníž. přenesená",J526,0)</f>
        <v>0</v>
      </c>
      <c r="BI526" s="218">
        <f>IF(N526="nulová",J526,0)</f>
        <v>0</v>
      </c>
      <c r="BJ526" s="19" t="s">
        <v>79</v>
      </c>
      <c r="BK526" s="218">
        <f>ROUND(I526*H526,2)</f>
        <v>0</v>
      </c>
      <c r="BL526" s="19" t="s">
        <v>256</v>
      </c>
      <c r="BM526" s="217" t="s">
        <v>566</v>
      </c>
    </row>
    <row r="527" spans="1:51" s="13" customFormat="1" ht="12">
      <c r="A527" s="13"/>
      <c r="B527" s="224"/>
      <c r="C527" s="225"/>
      <c r="D527" s="226" t="s">
        <v>141</v>
      </c>
      <c r="E527" s="227" t="s">
        <v>19</v>
      </c>
      <c r="F527" s="228" t="s">
        <v>650</v>
      </c>
      <c r="G527" s="225"/>
      <c r="H527" s="227" t="s">
        <v>19</v>
      </c>
      <c r="I527" s="229"/>
      <c r="J527" s="225"/>
      <c r="K527" s="225"/>
      <c r="L527" s="230"/>
      <c r="M527" s="231"/>
      <c r="N527" s="232"/>
      <c r="O527" s="232"/>
      <c r="P527" s="232"/>
      <c r="Q527" s="232"/>
      <c r="R527" s="232"/>
      <c r="S527" s="232"/>
      <c r="T527" s="23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34" t="s">
        <v>141</v>
      </c>
      <c r="AU527" s="234" t="s">
        <v>81</v>
      </c>
      <c r="AV527" s="13" t="s">
        <v>79</v>
      </c>
      <c r="AW527" s="13" t="s">
        <v>33</v>
      </c>
      <c r="AX527" s="13" t="s">
        <v>71</v>
      </c>
      <c r="AY527" s="234" t="s">
        <v>129</v>
      </c>
    </row>
    <row r="528" spans="1:51" s="14" customFormat="1" ht="12">
      <c r="A528" s="14"/>
      <c r="B528" s="235"/>
      <c r="C528" s="236"/>
      <c r="D528" s="226" t="s">
        <v>141</v>
      </c>
      <c r="E528" s="237" t="s">
        <v>19</v>
      </c>
      <c r="F528" s="238" t="s">
        <v>554</v>
      </c>
      <c r="G528" s="236"/>
      <c r="H528" s="239">
        <v>20.34</v>
      </c>
      <c r="I528" s="240"/>
      <c r="J528" s="236"/>
      <c r="K528" s="236"/>
      <c r="L528" s="241"/>
      <c r="M528" s="242"/>
      <c r="N528" s="243"/>
      <c r="O528" s="243"/>
      <c r="P528" s="243"/>
      <c r="Q528" s="243"/>
      <c r="R528" s="243"/>
      <c r="S528" s="243"/>
      <c r="T528" s="24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45" t="s">
        <v>141</v>
      </c>
      <c r="AU528" s="245" t="s">
        <v>81</v>
      </c>
      <c r="AV528" s="14" t="s">
        <v>81</v>
      </c>
      <c r="AW528" s="14" t="s">
        <v>33</v>
      </c>
      <c r="AX528" s="14" t="s">
        <v>71</v>
      </c>
      <c r="AY528" s="245" t="s">
        <v>129</v>
      </c>
    </row>
    <row r="529" spans="1:51" s="14" customFormat="1" ht="12">
      <c r="A529" s="14"/>
      <c r="B529" s="235"/>
      <c r="C529" s="236"/>
      <c r="D529" s="226" t="s">
        <v>141</v>
      </c>
      <c r="E529" s="237" t="s">
        <v>19</v>
      </c>
      <c r="F529" s="238" t="s">
        <v>555</v>
      </c>
      <c r="G529" s="236"/>
      <c r="H529" s="239">
        <v>-1.35</v>
      </c>
      <c r="I529" s="240"/>
      <c r="J529" s="236"/>
      <c r="K529" s="236"/>
      <c r="L529" s="241"/>
      <c r="M529" s="242"/>
      <c r="N529" s="243"/>
      <c r="O529" s="243"/>
      <c r="P529" s="243"/>
      <c r="Q529" s="243"/>
      <c r="R529" s="243"/>
      <c r="S529" s="243"/>
      <c r="T529" s="24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45" t="s">
        <v>141</v>
      </c>
      <c r="AU529" s="245" t="s">
        <v>81</v>
      </c>
      <c r="AV529" s="14" t="s">
        <v>81</v>
      </c>
      <c r="AW529" s="14" t="s">
        <v>33</v>
      </c>
      <c r="AX529" s="14" t="s">
        <v>71</v>
      </c>
      <c r="AY529" s="245" t="s">
        <v>129</v>
      </c>
    </row>
    <row r="530" spans="1:51" s="14" customFormat="1" ht="12">
      <c r="A530" s="14"/>
      <c r="B530" s="235"/>
      <c r="C530" s="236"/>
      <c r="D530" s="226" t="s">
        <v>141</v>
      </c>
      <c r="E530" s="237" t="s">
        <v>19</v>
      </c>
      <c r="F530" s="238" t="s">
        <v>556</v>
      </c>
      <c r="G530" s="236"/>
      <c r="H530" s="239">
        <v>3.52</v>
      </c>
      <c r="I530" s="240"/>
      <c r="J530" s="236"/>
      <c r="K530" s="236"/>
      <c r="L530" s="241"/>
      <c r="M530" s="242"/>
      <c r="N530" s="243"/>
      <c r="O530" s="243"/>
      <c r="P530" s="243"/>
      <c r="Q530" s="243"/>
      <c r="R530" s="243"/>
      <c r="S530" s="243"/>
      <c r="T530" s="24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245" t="s">
        <v>141</v>
      </c>
      <c r="AU530" s="245" t="s">
        <v>81</v>
      </c>
      <c r="AV530" s="14" t="s">
        <v>81</v>
      </c>
      <c r="AW530" s="14" t="s">
        <v>33</v>
      </c>
      <c r="AX530" s="14" t="s">
        <v>71</v>
      </c>
      <c r="AY530" s="245" t="s">
        <v>129</v>
      </c>
    </row>
    <row r="531" spans="1:51" s="14" customFormat="1" ht="12">
      <c r="A531" s="14"/>
      <c r="B531" s="235"/>
      <c r="C531" s="236"/>
      <c r="D531" s="226" t="s">
        <v>141</v>
      </c>
      <c r="E531" s="237" t="s">
        <v>19</v>
      </c>
      <c r="F531" s="238" t="s">
        <v>557</v>
      </c>
      <c r="G531" s="236"/>
      <c r="H531" s="239">
        <v>4.18</v>
      </c>
      <c r="I531" s="240"/>
      <c r="J531" s="236"/>
      <c r="K531" s="236"/>
      <c r="L531" s="241"/>
      <c r="M531" s="242"/>
      <c r="N531" s="243"/>
      <c r="O531" s="243"/>
      <c r="P531" s="243"/>
      <c r="Q531" s="243"/>
      <c r="R531" s="243"/>
      <c r="S531" s="243"/>
      <c r="T531" s="24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45" t="s">
        <v>141</v>
      </c>
      <c r="AU531" s="245" t="s">
        <v>81</v>
      </c>
      <c r="AV531" s="14" t="s">
        <v>81</v>
      </c>
      <c r="AW531" s="14" t="s">
        <v>33</v>
      </c>
      <c r="AX531" s="14" t="s">
        <v>71</v>
      </c>
      <c r="AY531" s="245" t="s">
        <v>129</v>
      </c>
    </row>
    <row r="532" spans="1:51" s="14" customFormat="1" ht="12">
      <c r="A532" s="14"/>
      <c r="B532" s="235"/>
      <c r="C532" s="236"/>
      <c r="D532" s="226" t="s">
        <v>141</v>
      </c>
      <c r="E532" s="237" t="s">
        <v>19</v>
      </c>
      <c r="F532" s="238" t="s">
        <v>558</v>
      </c>
      <c r="G532" s="236"/>
      <c r="H532" s="239">
        <v>0.44</v>
      </c>
      <c r="I532" s="240"/>
      <c r="J532" s="236"/>
      <c r="K532" s="236"/>
      <c r="L532" s="241"/>
      <c r="M532" s="242"/>
      <c r="N532" s="243"/>
      <c r="O532" s="243"/>
      <c r="P532" s="243"/>
      <c r="Q532" s="243"/>
      <c r="R532" s="243"/>
      <c r="S532" s="243"/>
      <c r="T532" s="24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45" t="s">
        <v>141</v>
      </c>
      <c r="AU532" s="245" t="s">
        <v>81</v>
      </c>
      <c r="AV532" s="14" t="s">
        <v>81</v>
      </c>
      <c r="AW532" s="14" t="s">
        <v>33</v>
      </c>
      <c r="AX532" s="14" t="s">
        <v>71</v>
      </c>
      <c r="AY532" s="245" t="s">
        <v>129</v>
      </c>
    </row>
    <row r="533" spans="1:51" s="14" customFormat="1" ht="12">
      <c r="A533" s="14"/>
      <c r="B533" s="235"/>
      <c r="C533" s="236"/>
      <c r="D533" s="226" t="s">
        <v>141</v>
      </c>
      <c r="E533" s="237" t="s">
        <v>19</v>
      </c>
      <c r="F533" s="238" t="s">
        <v>158</v>
      </c>
      <c r="G533" s="236"/>
      <c r="H533" s="239">
        <v>1.98</v>
      </c>
      <c r="I533" s="240"/>
      <c r="J533" s="236"/>
      <c r="K533" s="236"/>
      <c r="L533" s="241"/>
      <c r="M533" s="242"/>
      <c r="N533" s="243"/>
      <c r="O533" s="243"/>
      <c r="P533" s="243"/>
      <c r="Q533" s="243"/>
      <c r="R533" s="243"/>
      <c r="S533" s="243"/>
      <c r="T533" s="24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45" t="s">
        <v>141</v>
      </c>
      <c r="AU533" s="245" t="s">
        <v>81</v>
      </c>
      <c r="AV533" s="14" t="s">
        <v>81</v>
      </c>
      <c r="AW533" s="14" t="s">
        <v>33</v>
      </c>
      <c r="AX533" s="14" t="s">
        <v>71</v>
      </c>
      <c r="AY533" s="245" t="s">
        <v>129</v>
      </c>
    </row>
    <row r="534" spans="1:51" s="14" customFormat="1" ht="12">
      <c r="A534" s="14"/>
      <c r="B534" s="235"/>
      <c r="C534" s="236"/>
      <c r="D534" s="226" t="s">
        <v>141</v>
      </c>
      <c r="E534" s="237" t="s">
        <v>19</v>
      </c>
      <c r="F534" s="238" t="s">
        <v>559</v>
      </c>
      <c r="G534" s="236"/>
      <c r="H534" s="239">
        <v>2.535</v>
      </c>
      <c r="I534" s="240"/>
      <c r="J534" s="236"/>
      <c r="K534" s="236"/>
      <c r="L534" s="241"/>
      <c r="M534" s="242"/>
      <c r="N534" s="243"/>
      <c r="O534" s="243"/>
      <c r="P534" s="243"/>
      <c r="Q534" s="243"/>
      <c r="R534" s="243"/>
      <c r="S534" s="243"/>
      <c r="T534" s="24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45" t="s">
        <v>141</v>
      </c>
      <c r="AU534" s="245" t="s">
        <v>81</v>
      </c>
      <c r="AV534" s="14" t="s">
        <v>81</v>
      </c>
      <c r="AW534" s="14" t="s">
        <v>33</v>
      </c>
      <c r="AX534" s="14" t="s">
        <v>71</v>
      </c>
      <c r="AY534" s="245" t="s">
        <v>129</v>
      </c>
    </row>
    <row r="535" spans="1:51" s="14" customFormat="1" ht="12">
      <c r="A535" s="14"/>
      <c r="B535" s="235"/>
      <c r="C535" s="236"/>
      <c r="D535" s="226" t="s">
        <v>141</v>
      </c>
      <c r="E535" s="237" t="s">
        <v>19</v>
      </c>
      <c r="F535" s="238" t="s">
        <v>560</v>
      </c>
      <c r="G535" s="236"/>
      <c r="H535" s="239">
        <v>0.273</v>
      </c>
      <c r="I535" s="240"/>
      <c r="J535" s="236"/>
      <c r="K535" s="236"/>
      <c r="L535" s="241"/>
      <c r="M535" s="242"/>
      <c r="N535" s="243"/>
      <c r="O535" s="243"/>
      <c r="P535" s="243"/>
      <c r="Q535" s="243"/>
      <c r="R535" s="243"/>
      <c r="S535" s="243"/>
      <c r="T535" s="24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45" t="s">
        <v>141</v>
      </c>
      <c r="AU535" s="245" t="s">
        <v>81</v>
      </c>
      <c r="AV535" s="14" t="s">
        <v>81</v>
      </c>
      <c r="AW535" s="14" t="s">
        <v>33</v>
      </c>
      <c r="AX535" s="14" t="s">
        <v>71</v>
      </c>
      <c r="AY535" s="245" t="s">
        <v>129</v>
      </c>
    </row>
    <row r="536" spans="1:51" s="14" customFormat="1" ht="12">
      <c r="A536" s="14"/>
      <c r="B536" s="235"/>
      <c r="C536" s="236"/>
      <c r="D536" s="226" t="s">
        <v>141</v>
      </c>
      <c r="E536" s="237" t="s">
        <v>19</v>
      </c>
      <c r="F536" s="238" t="s">
        <v>544</v>
      </c>
      <c r="G536" s="236"/>
      <c r="H536" s="239">
        <v>5.6</v>
      </c>
      <c r="I536" s="240"/>
      <c r="J536" s="236"/>
      <c r="K536" s="236"/>
      <c r="L536" s="241"/>
      <c r="M536" s="242"/>
      <c r="N536" s="243"/>
      <c r="O536" s="243"/>
      <c r="P536" s="243"/>
      <c r="Q536" s="243"/>
      <c r="R536" s="243"/>
      <c r="S536" s="243"/>
      <c r="T536" s="24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45" t="s">
        <v>141</v>
      </c>
      <c r="AU536" s="245" t="s">
        <v>81</v>
      </c>
      <c r="AV536" s="14" t="s">
        <v>81</v>
      </c>
      <c r="AW536" s="14" t="s">
        <v>33</v>
      </c>
      <c r="AX536" s="14" t="s">
        <v>71</v>
      </c>
      <c r="AY536" s="245" t="s">
        <v>129</v>
      </c>
    </row>
    <row r="537" spans="1:51" s="14" customFormat="1" ht="12">
      <c r="A537" s="14"/>
      <c r="B537" s="235"/>
      <c r="C537" s="236"/>
      <c r="D537" s="226" t="s">
        <v>141</v>
      </c>
      <c r="E537" s="237" t="s">
        <v>19</v>
      </c>
      <c r="F537" s="238" t="s">
        <v>194</v>
      </c>
      <c r="G537" s="236"/>
      <c r="H537" s="239">
        <v>0.3</v>
      </c>
      <c r="I537" s="240"/>
      <c r="J537" s="236"/>
      <c r="K537" s="236"/>
      <c r="L537" s="241"/>
      <c r="M537" s="242"/>
      <c r="N537" s="243"/>
      <c r="O537" s="243"/>
      <c r="P537" s="243"/>
      <c r="Q537" s="243"/>
      <c r="R537" s="243"/>
      <c r="S537" s="243"/>
      <c r="T537" s="24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45" t="s">
        <v>141</v>
      </c>
      <c r="AU537" s="245" t="s">
        <v>81</v>
      </c>
      <c r="AV537" s="14" t="s">
        <v>81</v>
      </c>
      <c r="AW537" s="14" t="s">
        <v>33</v>
      </c>
      <c r="AX537" s="14" t="s">
        <v>71</v>
      </c>
      <c r="AY537" s="245" t="s">
        <v>129</v>
      </c>
    </row>
    <row r="538" spans="1:51" s="14" customFormat="1" ht="12">
      <c r="A538" s="14"/>
      <c r="B538" s="235"/>
      <c r="C538" s="236"/>
      <c r="D538" s="226" t="s">
        <v>141</v>
      </c>
      <c r="E538" s="237" t="s">
        <v>19</v>
      </c>
      <c r="F538" s="238" t="s">
        <v>561</v>
      </c>
      <c r="G538" s="236"/>
      <c r="H538" s="239">
        <v>0.23</v>
      </c>
      <c r="I538" s="240"/>
      <c r="J538" s="236"/>
      <c r="K538" s="236"/>
      <c r="L538" s="241"/>
      <c r="M538" s="242"/>
      <c r="N538" s="243"/>
      <c r="O538" s="243"/>
      <c r="P538" s="243"/>
      <c r="Q538" s="243"/>
      <c r="R538" s="243"/>
      <c r="S538" s="243"/>
      <c r="T538" s="24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45" t="s">
        <v>141</v>
      </c>
      <c r="AU538" s="245" t="s">
        <v>81</v>
      </c>
      <c r="AV538" s="14" t="s">
        <v>81</v>
      </c>
      <c r="AW538" s="14" t="s">
        <v>33</v>
      </c>
      <c r="AX538" s="14" t="s">
        <v>71</v>
      </c>
      <c r="AY538" s="245" t="s">
        <v>129</v>
      </c>
    </row>
    <row r="539" spans="1:51" s="14" customFormat="1" ht="12">
      <c r="A539" s="14"/>
      <c r="B539" s="235"/>
      <c r="C539" s="236"/>
      <c r="D539" s="226" t="s">
        <v>141</v>
      </c>
      <c r="E539" s="237" t="s">
        <v>19</v>
      </c>
      <c r="F539" s="238" t="s">
        <v>708</v>
      </c>
      <c r="G539" s="236"/>
      <c r="H539" s="239">
        <v>4.23</v>
      </c>
      <c r="I539" s="240"/>
      <c r="J539" s="236"/>
      <c r="K539" s="236"/>
      <c r="L539" s="241"/>
      <c r="M539" s="242"/>
      <c r="N539" s="243"/>
      <c r="O539" s="243"/>
      <c r="P539" s="243"/>
      <c r="Q539" s="243"/>
      <c r="R539" s="243"/>
      <c r="S539" s="243"/>
      <c r="T539" s="24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45" t="s">
        <v>141</v>
      </c>
      <c r="AU539" s="245" t="s">
        <v>81</v>
      </c>
      <c r="AV539" s="14" t="s">
        <v>81</v>
      </c>
      <c r="AW539" s="14" t="s">
        <v>33</v>
      </c>
      <c r="AX539" s="14" t="s">
        <v>71</v>
      </c>
      <c r="AY539" s="245" t="s">
        <v>129</v>
      </c>
    </row>
    <row r="540" spans="1:51" s="15" customFormat="1" ht="12">
      <c r="A540" s="15"/>
      <c r="B540" s="246"/>
      <c r="C540" s="247"/>
      <c r="D540" s="226" t="s">
        <v>141</v>
      </c>
      <c r="E540" s="248" t="s">
        <v>19</v>
      </c>
      <c r="F540" s="249" t="s">
        <v>144</v>
      </c>
      <c r="G540" s="247"/>
      <c r="H540" s="250">
        <v>42.27799999999999</v>
      </c>
      <c r="I540" s="251"/>
      <c r="J540" s="247"/>
      <c r="K540" s="247"/>
      <c r="L540" s="252"/>
      <c r="M540" s="253"/>
      <c r="N540" s="254"/>
      <c r="O540" s="254"/>
      <c r="P540" s="254"/>
      <c r="Q540" s="254"/>
      <c r="R540" s="254"/>
      <c r="S540" s="254"/>
      <c r="T540" s="25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T540" s="256" t="s">
        <v>141</v>
      </c>
      <c r="AU540" s="256" t="s">
        <v>81</v>
      </c>
      <c r="AV540" s="15" t="s">
        <v>137</v>
      </c>
      <c r="AW540" s="15" t="s">
        <v>33</v>
      </c>
      <c r="AX540" s="15" t="s">
        <v>79</v>
      </c>
      <c r="AY540" s="256" t="s">
        <v>129</v>
      </c>
    </row>
    <row r="541" spans="1:51" s="14" customFormat="1" ht="12">
      <c r="A541" s="14"/>
      <c r="B541" s="235"/>
      <c r="C541" s="236"/>
      <c r="D541" s="226" t="s">
        <v>141</v>
      </c>
      <c r="E541" s="236"/>
      <c r="F541" s="238" t="s">
        <v>709</v>
      </c>
      <c r="G541" s="236"/>
      <c r="H541" s="239">
        <v>46.506</v>
      </c>
      <c r="I541" s="240"/>
      <c r="J541" s="236"/>
      <c r="K541" s="236"/>
      <c r="L541" s="241"/>
      <c r="M541" s="242"/>
      <c r="N541" s="243"/>
      <c r="O541" s="243"/>
      <c r="P541" s="243"/>
      <c r="Q541" s="243"/>
      <c r="R541" s="243"/>
      <c r="S541" s="243"/>
      <c r="T541" s="24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45" t="s">
        <v>141</v>
      </c>
      <c r="AU541" s="245" t="s">
        <v>81</v>
      </c>
      <c r="AV541" s="14" t="s">
        <v>81</v>
      </c>
      <c r="AW541" s="14" t="s">
        <v>4</v>
      </c>
      <c r="AX541" s="14" t="s">
        <v>79</v>
      </c>
      <c r="AY541" s="245" t="s">
        <v>129</v>
      </c>
    </row>
    <row r="542" spans="1:65" s="2" customFormat="1" ht="16.5" customHeight="1">
      <c r="A542" s="40"/>
      <c r="B542" s="41"/>
      <c r="C542" s="206" t="s">
        <v>545</v>
      </c>
      <c r="D542" s="206" t="s">
        <v>132</v>
      </c>
      <c r="E542" s="207" t="s">
        <v>569</v>
      </c>
      <c r="F542" s="208" t="s">
        <v>570</v>
      </c>
      <c r="G542" s="209" t="s">
        <v>135</v>
      </c>
      <c r="H542" s="210">
        <v>2.2</v>
      </c>
      <c r="I542" s="211"/>
      <c r="J542" s="212">
        <f>ROUND(I542*H542,2)</f>
        <v>0</v>
      </c>
      <c r="K542" s="208" t="s">
        <v>136</v>
      </c>
      <c r="L542" s="46"/>
      <c r="M542" s="213" t="s">
        <v>19</v>
      </c>
      <c r="N542" s="214" t="s">
        <v>42</v>
      </c>
      <c r="O542" s="86"/>
      <c r="P542" s="215">
        <f>O542*H542</f>
        <v>0</v>
      </c>
      <c r="Q542" s="215">
        <v>0.00052</v>
      </c>
      <c r="R542" s="215">
        <f>Q542*H542</f>
        <v>0.001144</v>
      </c>
      <c r="S542" s="215">
        <v>0</v>
      </c>
      <c r="T542" s="216">
        <f>S542*H542</f>
        <v>0</v>
      </c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  <c r="AE542" s="40"/>
      <c r="AR542" s="217" t="s">
        <v>256</v>
      </c>
      <c r="AT542" s="217" t="s">
        <v>132</v>
      </c>
      <c r="AU542" s="217" t="s">
        <v>81</v>
      </c>
      <c r="AY542" s="19" t="s">
        <v>129</v>
      </c>
      <c r="BE542" s="218">
        <f>IF(N542="základní",J542,0)</f>
        <v>0</v>
      </c>
      <c r="BF542" s="218">
        <f>IF(N542="snížená",J542,0)</f>
        <v>0</v>
      </c>
      <c r="BG542" s="218">
        <f>IF(N542="zákl. přenesená",J542,0)</f>
        <v>0</v>
      </c>
      <c r="BH542" s="218">
        <f>IF(N542="sníž. přenesená",J542,0)</f>
        <v>0</v>
      </c>
      <c r="BI542" s="218">
        <f>IF(N542="nulová",J542,0)</f>
        <v>0</v>
      </c>
      <c r="BJ542" s="19" t="s">
        <v>79</v>
      </c>
      <c r="BK542" s="218">
        <f>ROUND(I542*H542,2)</f>
        <v>0</v>
      </c>
      <c r="BL542" s="19" t="s">
        <v>256</v>
      </c>
      <c r="BM542" s="217" t="s">
        <v>571</v>
      </c>
    </row>
    <row r="543" spans="1:47" s="2" customFormat="1" ht="12">
      <c r="A543" s="40"/>
      <c r="B543" s="41"/>
      <c r="C543" s="42"/>
      <c r="D543" s="219" t="s">
        <v>139</v>
      </c>
      <c r="E543" s="42"/>
      <c r="F543" s="220" t="s">
        <v>572</v>
      </c>
      <c r="G543" s="42"/>
      <c r="H543" s="42"/>
      <c r="I543" s="221"/>
      <c r="J543" s="42"/>
      <c r="K543" s="42"/>
      <c r="L543" s="46"/>
      <c r="M543" s="222"/>
      <c r="N543" s="223"/>
      <c r="O543" s="86"/>
      <c r="P543" s="86"/>
      <c r="Q543" s="86"/>
      <c r="R543" s="86"/>
      <c r="S543" s="86"/>
      <c r="T543" s="87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  <c r="AE543" s="40"/>
      <c r="AT543" s="19" t="s">
        <v>139</v>
      </c>
      <c r="AU543" s="19" t="s">
        <v>81</v>
      </c>
    </row>
    <row r="544" spans="1:51" s="13" customFormat="1" ht="12">
      <c r="A544" s="13"/>
      <c r="B544" s="224"/>
      <c r="C544" s="225"/>
      <c r="D544" s="226" t="s">
        <v>141</v>
      </c>
      <c r="E544" s="227" t="s">
        <v>19</v>
      </c>
      <c r="F544" s="228" t="s">
        <v>573</v>
      </c>
      <c r="G544" s="225"/>
      <c r="H544" s="227" t="s">
        <v>19</v>
      </c>
      <c r="I544" s="229"/>
      <c r="J544" s="225"/>
      <c r="K544" s="225"/>
      <c r="L544" s="230"/>
      <c r="M544" s="231"/>
      <c r="N544" s="232"/>
      <c r="O544" s="232"/>
      <c r="P544" s="232"/>
      <c r="Q544" s="232"/>
      <c r="R544" s="232"/>
      <c r="S544" s="232"/>
      <c r="T544" s="23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34" t="s">
        <v>141</v>
      </c>
      <c r="AU544" s="234" t="s">
        <v>81</v>
      </c>
      <c r="AV544" s="13" t="s">
        <v>79</v>
      </c>
      <c r="AW544" s="13" t="s">
        <v>33</v>
      </c>
      <c r="AX544" s="13" t="s">
        <v>71</v>
      </c>
      <c r="AY544" s="234" t="s">
        <v>129</v>
      </c>
    </row>
    <row r="545" spans="1:51" s="14" customFormat="1" ht="12">
      <c r="A545" s="14"/>
      <c r="B545" s="235"/>
      <c r="C545" s="236"/>
      <c r="D545" s="226" t="s">
        <v>141</v>
      </c>
      <c r="E545" s="237" t="s">
        <v>19</v>
      </c>
      <c r="F545" s="238" t="s">
        <v>574</v>
      </c>
      <c r="G545" s="236"/>
      <c r="H545" s="239">
        <v>2.2</v>
      </c>
      <c r="I545" s="240"/>
      <c r="J545" s="236"/>
      <c r="K545" s="236"/>
      <c r="L545" s="241"/>
      <c r="M545" s="242"/>
      <c r="N545" s="243"/>
      <c r="O545" s="243"/>
      <c r="P545" s="243"/>
      <c r="Q545" s="243"/>
      <c r="R545" s="243"/>
      <c r="S545" s="243"/>
      <c r="T545" s="24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45" t="s">
        <v>141</v>
      </c>
      <c r="AU545" s="245" t="s">
        <v>81</v>
      </c>
      <c r="AV545" s="14" t="s">
        <v>81</v>
      </c>
      <c r="AW545" s="14" t="s">
        <v>33</v>
      </c>
      <c r="AX545" s="14" t="s">
        <v>71</v>
      </c>
      <c r="AY545" s="245" t="s">
        <v>129</v>
      </c>
    </row>
    <row r="546" spans="1:51" s="15" customFormat="1" ht="12">
      <c r="A546" s="15"/>
      <c r="B546" s="246"/>
      <c r="C546" s="247"/>
      <c r="D546" s="226" t="s">
        <v>141</v>
      </c>
      <c r="E546" s="248" t="s">
        <v>19</v>
      </c>
      <c r="F546" s="249" t="s">
        <v>144</v>
      </c>
      <c r="G546" s="247"/>
      <c r="H546" s="250">
        <v>2.2</v>
      </c>
      <c r="I546" s="251"/>
      <c r="J546" s="247"/>
      <c r="K546" s="247"/>
      <c r="L546" s="252"/>
      <c r="M546" s="253"/>
      <c r="N546" s="254"/>
      <c r="O546" s="254"/>
      <c r="P546" s="254"/>
      <c r="Q546" s="254"/>
      <c r="R546" s="254"/>
      <c r="S546" s="254"/>
      <c r="T546" s="25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T546" s="256" t="s">
        <v>141</v>
      </c>
      <c r="AU546" s="256" t="s">
        <v>81</v>
      </c>
      <c r="AV546" s="15" t="s">
        <v>137</v>
      </c>
      <c r="AW546" s="15" t="s">
        <v>33</v>
      </c>
      <c r="AX546" s="15" t="s">
        <v>79</v>
      </c>
      <c r="AY546" s="256" t="s">
        <v>129</v>
      </c>
    </row>
    <row r="547" spans="1:65" s="2" customFormat="1" ht="16.5" customHeight="1">
      <c r="A547" s="40"/>
      <c r="B547" s="41"/>
      <c r="C547" s="257" t="s">
        <v>549</v>
      </c>
      <c r="D547" s="257" t="s">
        <v>319</v>
      </c>
      <c r="E547" s="258" t="s">
        <v>576</v>
      </c>
      <c r="F547" s="259" t="s">
        <v>577</v>
      </c>
      <c r="G547" s="260" t="s">
        <v>135</v>
      </c>
      <c r="H547" s="261">
        <v>2.42</v>
      </c>
      <c r="I547" s="262"/>
      <c r="J547" s="263">
        <f>ROUND(I547*H547,2)</f>
        <v>0</v>
      </c>
      <c r="K547" s="259" t="s">
        <v>136</v>
      </c>
      <c r="L547" s="264"/>
      <c r="M547" s="265" t="s">
        <v>19</v>
      </c>
      <c r="N547" s="266" t="s">
        <v>42</v>
      </c>
      <c r="O547" s="86"/>
      <c r="P547" s="215">
        <f>O547*H547</f>
        <v>0</v>
      </c>
      <c r="Q547" s="215">
        <v>0.012</v>
      </c>
      <c r="R547" s="215">
        <f>Q547*H547</f>
        <v>0.02904</v>
      </c>
      <c r="S547" s="215">
        <v>0</v>
      </c>
      <c r="T547" s="216">
        <f>S547*H547</f>
        <v>0</v>
      </c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  <c r="AE547" s="40"/>
      <c r="AR547" s="217" t="s">
        <v>322</v>
      </c>
      <c r="AT547" s="217" t="s">
        <v>319</v>
      </c>
      <c r="AU547" s="217" t="s">
        <v>81</v>
      </c>
      <c r="AY547" s="19" t="s">
        <v>129</v>
      </c>
      <c r="BE547" s="218">
        <f>IF(N547="základní",J547,0)</f>
        <v>0</v>
      </c>
      <c r="BF547" s="218">
        <f>IF(N547="snížená",J547,0)</f>
        <v>0</v>
      </c>
      <c r="BG547" s="218">
        <f>IF(N547="zákl. přenesená",J547,0)</f>
        <v>0</v>
      </c>
      <c r="BH547" s="218">
        <f>IF(N547="sníž. přenesená",J547,0)</f>
        <v>0</v>
      </c>
      <c r="BI547" s="218">
        <f>IF(N547="nulová",J547,0)</f>
        <v>0</v>
      </c>
      <c r="BJ547" s="19" t="s">
        <v>79</v>
      </c>
      <c r="BK547" s="218">
        <f>ROUND(I547*H547,2)</f>
        <v>0</v>
      </c>
      <c r="BL547" s="19" t="s">
        <v>256</v>
      </c>
      <c r="BM547" s="217" t="s">
        <v>578</v>
      </c>
    </row>
    <row r="548" spans="1:51" s="13" customFormat="1" ht="12">
      <c r="A548" s="13"/>
      <c r="B548" s="224"/>
      <c r="C548" s="225"/>
      <c r="D548" s="226" t="s">
        <v>141</v>
      </c>
      <c r="E548" s="227" t="s">
        <v>19</v>
      </c>
      <c r="F548" s="228" t="s">
        <v>573</v>
      </c>
      <c r="G548" s="225"/>
      <c r="H548" s="227" t="s">
        <v>19</v>
      </c>
      <c r="I548" s="229"/>
      <c r="J548" s="225"/>
      <c r="K548" s="225"/>
      <c r="L548" s="230"/>
      <c r="M548" s="231"/>
      <c r="N548" s="232"/>
      <c r="O548" s="232"/>
      <c r="P548" s="232"/>
      <c r="Q548" s="232"/>
      <c r="R548" s="232"/>
      <c r="S548" s="232"/>
      <c r="T548" s="23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34" t="s">
        <v>141</v>
      </c>
      <c r="AU548" s="234" t="s">
        <v>81</v>
      </c>
      <c r="AV548" s="13" t="s">
        <v>79</v>
      </c>
      <c r="AW548" s="13" t="s">
        <v>33</v>
      </c>
      <c r="AX548" s="13" t="s">
        <v>71</v>
      </c>
      <c r="AY548" s="234" t="s">
        <v>129</v>
      </c>
    </row>
    <row r="549" spans="1:51" s="14" customFormat="1" ht="12">
      <c r="A549" s="14"/>
      <c r="B549" s="235"/>
      <c r="C549" s="236"/>
      <c r="D549" s="226" t="s">
        <v>141</v>
      </c>
      <c r="E549" s="237" t="s">
        <v>19</v>
      </c>
      <c r="F549" s="238" t="s">
        <v>574</v>
      </c>
      <c r="G549" s="236"/>
      <c r="H549" s="239">
        <v>2.2</v>
      </c>
      <c r="I549" s="240"/>
      <c r="J549" s="236"/>
      <c r="K549" s="236"/>
      <c r="L549" s="241"/>
      <c r="M549" s="242"/>
      <c r="N549" s="243"/>
      <c r="O549" s="243"/>
      <c r="P549" s="243"/>
      <c r="Q549" s="243"/>
      <c r="R549" s="243"/>
      <c r="S549" s="243"/>
      <c r="T549" s="24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45" t="s">
        <v>141</v>
      </c>
      <c r="AU549" s="245" t="s">
        <v>81</v>
      </c>
      <c r="AV549" s="14" t="s">
        <v>81</v>
      </c>
      <c r="AW549" s="14" t="s">
        <v>33</v>
      </c>
      <c r="AX549" s="14" t="s">
        <v>71</v>
      </c>
      <c r="AY549" s="245" t="s">
        <v>129</v>
      </c>
    </row>
    <row r="550" spans="1:51" s="15" customFormat="1" ht="12">
      <c r="A550" s="15"/>
      <c r="B550" s="246"/>
      <c r="C550" s="247"/>
      <c r="D550" s="226" t="s">
        <v>141</v>
      </c>
      <c r="E550" s="248" t="s">
        <v>19</v>
      </c>
      <c r="F550" s="249" t="s">
        <v>144</v>
      </c>
      <c r="G550" s="247"/>
      <c r="H550" s="250">
        <v>2.2</v>
      </c>
      <c r="I550" s="251"/>
      <c r="J550" s="247"/>
      <c r="K550" s="247"/>
      <c r="L550" s="252"/>
      <c r="M550" s="253"/>
      <c r="N550" s="254"/>
      <c r="O550" s="254"/>
      <c r="P550" s="254"/>
      <c r="Q550" s="254"/>
      <c r="R550" s="254"/>
      <c r="S550" s="254"/>
      <c r="T550" s="25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T550" s="256" t="s">
        <v>141</v>
      </c>
      <c r="AU550" s="256" t="s">
        <v>81</v>
      </c>
      <c r="AV550" s="15" t="s">
        <v>137</v>
      </c>
      <c r="AW550" s="15" t="s">
        <v>33</v>
      </c>
      <c r="AX550" s="15" t="s">
        <v>79</v>
      </c>
      <c r="AY550" s="256" t="s">
        <v>129</v>
      </c>
    </row>
    <row r="551" spans="1:51" s="14" customFormat="1" ht="12">
      <c r="A551" s="14"/>
      <c r="B551" s="235"/>
      <c r="C551" s="236"/>
      <c r="D551" s="226" t="s">
        <v>141</v>
      </c>
      <c r="E551" s="236"/>
      <c r="F551" s="238" t="s">
        <v>579</v>
      </c>
      <c r="G551" s="236"/>
      <c r="H551" s="239">
        <v>2.42</v>
      </c>
      <c r="I551" s="240"/>
      <c r="J551" s="236"/>
      <c r="K551" s="236"/>
      <c r="L551" s="241"/>
      <c r="M551" s="242"/>
      <c r="N551" s="243"/>
      <c r="O551" s="243"/>
      <c r="P551" s="243"/>
      <c r="Q551" s="243"/>
      <c r="R551" s="243"/>
      <c r="S551" s="243"/>
      <c r="T551" s="24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45" t="s">
        <v>141</v>
      </c>
      <c r="AU551" s="245" t="s">
        <v>81</v>
      </c>
      <c r="AV551" s="14" t="s">
        <v>81</v>
      </c>
      <c r="AW551" s="14" t="s">
        <v>4</v>
      </c>
      <c r="AX551" s="14" t="s">
        <v>79</v>
      </c>
      <c r="AY551" s="245" t="s">
        <v>129</v>
      </c>
    </row>
    <row r="552" spans="1:65" s="2" customFormat="1" ht="16.5" customHeight="1">
      <c r="A552" s="40"/>
      <c r="B552" s="41"/>
      <c r="C552" s="206" t="s">
        <v>563</v>
      </c>
      <c r="D552" s="206" t="s">
        <v>132</v>
      </c>
      <c r="E552" s="207" t="s">
        <v>581</v>
      </c>
      <c r="F552" s="208" t="s">
        <v>582</v>
      </c>
      <c r="G552" s="209" t="s">
        <v>388</v>
      </c>
      <c r="H552" s="210">
        <v>1</v>
      </c>
      <c r="I552" s="211"/>
      <c r="J552" s="212">
        <f>ROUND(I552*H552,2)</f>
        <v>0</v>
      </c>
      <c r="K552" s="208" t="s">
        <v>136</v>
      </c>
      <c r="L552" s="46"/>
      <c r="M552" s="213" t="s">
        <v>19</v>
      </c>
      <c r="N552" s="214" t="s">
        <v>42</v>
      </c>
      <c r="O552" s="86"/>
      <c r="P552" s="215">
        <f>O552*H552</f>
        <v>0</v>
      </c>
      <c r="Q552" s="215">
        <v>0.0002</v>
      </c>
      <c r="R552" s="215">
        <f>Q552*H552</f>
        <v>0.0002</v>
      </c>
      <c r="S552" s="215">
        <v>0</v>
      </c>
      <c r="T552" s="216">
        <f>S552*H552</f>
        <v>0</v>
      </c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R552" s="217" t="s">
        <v>256</v>
      </c>
      <c r="AT552" s="217" t="s">
        <v>132</v>
      </c>
      <c r="AU552" s="217" t="s">
        <v>81</v>
      </c>
      <c r="AY552" s="19" t="s">
        <v>129</v>
      </c>
      <c r="BE552" s="218">
        <f>IF(N552="základní",J552,0)</f>
        <v>0</v>
      </c>
      <c r="BF552" s="218">
        <f>IF(N552="snížená",J552,0)</f>
        <v>0</v>
      </c>
      <c r="BG552" s="218">
        <f>IF(N552="zákl. přenesená",J552,0)</f>
        <v>0</v>
      </c>
      <c r="BH552" s="218">
        <f>IF(N552="sníž. přenesená",J552,0)</f>
        <v>0</v>
      </c>
      <c r="BI552" s="218">
        <f>IF(N552="nulová",J552,0)</f>
        <v>0</v>
      </c>
      <c r="BJ552" s="19" t="s">
        <v>79</v>
      </c>
      <c r="BK552" s="218">
        <f>ROUND(I552*H552,2)</f>
        <v>0</v>
      </c>
      <c r="BL552" s="19" t="s">
        <v>256</v>
      </c>
      <c r="BM552" s="217" t="s">
        <v>583</v>
      </c>
    </row>
    <row r="553" spans="1:47" s="2" customFormat="1" ht="12">
      <c r="A553" s="40"/>
      <c r="B553" s="41"/>
      <c r="C553" s="42"/>
      <c r="D553" s="219" t="s">
        <v>139</v>
      </c>
      <c r="E553" s="42"/>
      <c r="F553" s="220" t="s">
        <v>584</v>
      </c>
      <c r="G553" s="42"/>
      <c r="H553" s="42"/>
      <c r="I553" s="221"/>
      <c r="J553" s="42"/>
      <c r="K553" s="42"/>
      <c r="L553" s="46"/>
      <c r="M553" s="222"/>
      <c r="N553" s="223"/>
      <c r="O553" s="86"/>
      <c r="P553" s="86"/>
      <c r="Q553" s="86"/>
      <c r="R553" s="86"/>
      <c r="S553" s="86"/>
      <c r="T553" s="87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T553" s="19" t="s">
        <v>139</v>
      </c>
      <c r="AU553" s="19" t="s">
        <v>81</v>
      </c>
    </row>
    <row r="554" spans="1:51" s="13" customFormat="1" ht="12">
      <c r="A554" s="13"/>
      <c r="B554" s="224"/>
      <c r="C554" s="225"/>
      <c r="D554" s="226" t="s">
        <v>141</v>
      </c>
      <c r="E554" s="227" t="s">
        <v>19</v>
      </c>
      <c r="F554" s="228" t="s">
        <v>163</v>
      </c>
      <c r="G554" s="225"/>
      <c r="H554" s="227" t="s">
        <v>19</v>
      </c>
      <c r="I554" s="229"/>
      <c r="J554" s="225"/>
      <c r="K554" s="225"/>
      <c r="L554" s="230"/>
      <c r="M554" s="231"/>
      <c r="N554" s="232"/>
      <c r="O554" s="232"/>
      <c r="P554" s="232"/>
      <c r="Q554" s="232"/>
      <c r="R554" s="232"/>
      <c r="S554" s="232"/>
      <c r="T554" s="23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34" t="s">
        <v>141</v>
      </c>
      <c r="AU554" s="234" t="s">
        <v>81</v>
      </c>
      <c r="AV554" s="13" t="s">
        <v>79</v>
      </c>
      <c r="AW554" s="13" t="s">
        <v>33</v>
      </c>
      <c r="AX554" s="13" t="s">
        <v>71</v>
      </c>
      <c r="AY554" s="234" t="s">
        <v>129</v>
      </c>
    </row>
    <row r="555" spans="1:51" s="14" customFormat="1" ht="12">
      <c r="A555" s="14"/>
      <c r="B555" s="235"/>
      <c r="C555" s="236"/>
      <c r="D555" s="226" t="s">
        <v>141</v>
      </c>
      <c r="E555" s="237" t="s">
        <v>19</v>
      </c>
      <c r="F555" s="238" t="s">
        <v>79</v>
      </c>
      <c r="G555" s="236"/>
      <c r="H555" s="239">
        <v>1</v>
      </c>
      <c r="I555" s="240"/>
      <c r="J555" s="236"/>
      <c r="K555" s="236"/>
      <c r="L555" s="241"/>
      <c r="M555" s="242"/>
      <c r="N555" s="243"/>
      <c r="O555" s="243"/>
      <c r="P555" s="243"/>
      <c r="Q555" s="243"/>
      <c r="R555" s="243"/>
      <c r="S555" s="243"/>
      <c r="T555" s="24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T555" s="245" t="s">
        <v>141</v>
      </c>
      <c r="AU555" s="245" t="s">
        <v>81</v>
      </c>
      <c r="AV555" s="14" t="s">
        <v>81</v>
      </c>
      <c r="AW555" s="14" t="s">
        <v>33</v>
      </c>
      <c r="AX555" s="14" t="s">
        <v>71</v>
      </c>
      <c r="AY555" s="245" t="s">
        <v>129</v>
      </c>
    </row>
    <row r="556" spans="1:51" s="15" customFormat="1" ht="12">
      <c r="A556" s="15"/>
      <c r="B556" s="246"/>
      <c r="C556" s="247"/>
      <c r="D556" s="226" t="s">
        <v>141</v>
      </c>
      <c r="E556" s="248" t="s">
        <v>19</v>
      </c>
      <c r="F556" s="249" t="s">
        <v>144</v>
      </c>
      <c r="G556" s="247"/>
      <c r="H556" s="250">
        <v>1</v>
      </c>
      <c r="I556" s="251"/>
      <c r="J556" s="247"/>
      <c r="K556" s="247"/>
      <c r="L556" s="252"/>
      <c r="M556" s="253"/>
      <c r="N556" s="254"/>
      <c r="O556" s="254"/>
      <c r="P556" s="254"/>
      <c r="Q556" s="254"/>
      <c r="R556" s="254"/>
      <c r="S556" s="254"/>
      <c r="T556" s="25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T556" s="256" t="s">
        <v>141</v>
      </c>
      <c r="AU556" s="256" t="s">
        <v>81</v>
      </c>
      <c r="AV556" s="15" t="s">
        <v>137</v>
      </c>
      <c r="AW556" s="15" t="s">
        <v>33</v>
      </c>
      <c r="AX556" s="15" t="s">
        <v>79</v>
      </c>
      <c r="AY556" s="256" t="s">
        <v>129</v>
      </c>
    </row>
    <row r="557" spans="1:65" s="2" customFormat="1" ht="16.5" customHeight="1">
      <c r="A557" s="40"/>
      <c r="B557" s="41"/>
      <c r="C557" s="257" t="s">
        <v>568</v>
      </c>
      <c r="D557" s="257" t="s">
        <v>319</v>
      </c>
      <c r="E557" s="258" t="s">
        <v>586</v>
      </c>
      <c r="F557" s="259" t="s">
        <v>587</v>
      </c>
      <c r="G557" s="260" t="s">
        <v>388</v>
      </c>
      <c r="H557" s="261">
        <v>1</v>
      </c>
      <c r="I557" s="262"/>
      <c r="J557" s="263">
        <f>ROUND(I557*H557,2)</f>
        <v>0</v>
      </c>
      <c r="K557" s="259" t="s">
        <v>136</v>
      </c>
      <c r="L557" s="264"/>
      <c r="M557" s="265" t="s">
        <v>19</v>
      </c>
      <c r="N557" s="266" t="s">
        <v>42</v>
      </c>
      <c r="O557" s="86"/>
      <c r="P557" s="215">
        <f>O557*H557</f>
        <v>0</v>
      </c>
      <c r="Q557" s="215">
        <v>0.00031</v>
      </c>
      <c r="R557" s="215">
        <f>Q557*H557</f>
        <v>0.00031</v>
      </c>
      <c r="S557" s="215">
        <v>0</v>
      </c>
      <c r="T557" s="216">
        <f>S557*H557</f>
        <v>0</v>
      </c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R557" s="217" t="s">
        <v>322</v>
      </c>
      <c r="AT557" s="217" t="s">
        <v>319</v>
      </c>
      <c r="AU557" s="217" t="s">
        <v>81</v>
      </c>
      <c r="AY557" s="19" t="s">
        <v>129</v>
      </c>
      <c r="BE557" s="218">
        <f>IF(N557="základní",J557,0)</f>
        <v>0</v>
      </c>
      <c r="BF557" s="218">
        <f>IF(N557="snížená",J557,0)</f>
        <v>0</v>
      </c>
      <c r="BG557" s="218">
        <f>IF(N557="zákl. přenesená",J557,0)</f>
        <v>0</v>
      </c>
      <c r="BH557" s="218">
        <f>IF(N557="sníž. přenesená",J557,0)</f>
        <v>0</v>
      </c>
      <c r="BI557" s="218">
        <f>IF(N557="nulová",J557,0)</f>
        <v>0</v>
      </c>
      <c r="BJ557" s="19" t="s">
        <v>79</v>
      </c>
      <c r="BK557" s="218">
        <f>ROUND(I557*H557,2)</f>
        <v>0</v>
      </c>
      <c r="BL557" s="19" t="s">
        <v>256</v>
      </c>
      <c r="BM557" s="217" t="s">
        <v>588</v>
      </c>
    </row>
    <row r="558" spans="1:51" s="13" customFormat="1" ht="12">
      <c r="A558" s="13"/>
      <c r="B558" s="224"/>
      <c r="C558" s="225"/>
      <c r="D558" s="226" t="s">
        <v>141</v>
      </c>
      <c r="E558" s="227" t="s">
        <v>19</v>
      </c>
      <c r="F558" s="228" t="s">
        <v>163</v>
      </c>
      <c r="G558" s="225"/>
      <c r="H558" s="227" t="s">
        <v>19</v>
      </c>
      <c r="I558" s="229"/>
      <c r="J558" s="225"/>
      <c r="K558" s="225"/>
      <c r="L558" s="230"/>
      <c r="M558" s="231"/>
      <c r="N558" s="232"/>
      <c r="O558" s="232"/>
      <c r="P558" s="232"/>
      <c r="Q558" s="232"/>
      <c r="R558" s="232"/>
      <c r="S558" s="232"/>
      <c r="T558" s="23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34" t="s">
        <v>141</v>
      </c>
      <c r="AU558" s="234" t="s">
        <v>81</v>
      </c>
      <c r="AV558" s="13" t="s">
        <v>79</v>
      </c>
      <c r="AW558" s="13" t="s">
        <v>33</v>
      </c>
      <c r="AX558" s="13" t="s">
        <v>71</v>
      </c>
      <c r="AY558" s="234" t="s">
        <v>129</v>
      </c>
    </row>
    <row r="559" spans="1:51" s="14" customFormat="1" ht="12">
      <c r="A559" s="14"/>
      <c r="B559" s="235"/>
      <c r="C559" s="236"/>
      <c r="D559" s="226" t="s">
        <v>141</v>
      </c>
      <c r="E559" s="237" t="s">
        <v>19</v>
      </c>
      <c r="F559" s="238" t="s">
        <v>79</v>
      </c>
      <c r="G559" s="236"/>
      <c r="H559" s="239">
        <v>1</v>
      </c>
      <c r="I559" s="240"/>
      <c r="J559" s="236"/>
      <c r="K559" s="236"/>
      <c r="L559" s="241"/>
      <c r="M559" s="242"/>
      <c r="N559" s="243"/>
      <c r="O559" s="243"/>
      <c r="P559" s="243"/>
      <c r="Q559" s="243"/>
      <c r="R559" s="243"/>
      <c r="S559" s="243"/>
      <c r="T559" s="24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45" t="s">
        <v>141</v>
      </c>
      <c r="AU559" s="245" t="s">
        <v>81</v>
      </c>
      <c r="AV559" s="14" t="s">
        <v>81</v>
      </c>
      <c r="AW559" s="14" t="s">
        <v>33</v>
      </c>
      <c r="AX559" s="14" t="s">
        <v>71</v>
      </c>
      <c r="AY559" s="245" t="s">
        <v>129</v>
      </c>
    </row>
    <row r="560" spans="1:51" s="15" customFormat="1" ht="12">
      <c r="A560" s="15"/>
      <c r="B560" s="246"/>
      <c r="C560" s="247"/>
      <c r="D560" s="226" t="s">
        <v>141</v>
      </c>
      <c r="E560" s="248" t="s">
        <v>19</v>
      </c>
      <c r="F560" s="249" t="s">
        <v>144</v>
      </c>
      <c r="G560" s="247"/>
      <c r="H560" s="250">
        <v>1</v>
      </c>
      <c r="I560" s="251"/>
      <c r="J560" s="247"/>
      <c r="K560" s="247"/>
      <c r="L560" s="252"/>
      <c r="M560" s="253"/>
      <c r="N560" s="254"/>
      <c r="O560" s="254"/>
      <c r="P560" s="254"/>
      <c r="Q560" s="254"/>
      <c r="R560" s="254"/>
      <c r="S560" s="254"/>
      <c r="T560" s="25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T560" s="256" t="s">
        <v>141</v>
      </c>
      <c r="AU560" s="256" t="s">
        <v>81</v>
      </c>
      <c r="AV560" s="15" t="s">
        <v>137</v>
      </c>
      <c r="AW560" s="15" t="s">
        <v>33</v>
      </c>
      <c r="AX560" s="15" t="s">
        <v>79</v>
      </c>
      <c r="AY560" s="256" t="s">
        <v>129</v>
      </c>
    </row>
    <row r="561" spans="1:65" s="2" customFormat="1" ht="16.5" customHeight="1">
      <c r="A561" s="40"/>
      <c r="B561" s="41"/>
      <c r="C561" s="206" t="s">
        <v>575</v>
      </c>
      <c r="D561" s="206" t="s">
        <v>132</v>
      </c>
      <c r="E561" s="207" t="s">
        <v>590</v>
      </c>
      <c r="F561" s="208" t="s">
        <v>591</v>
      </c>
      <c r="G561" s="209" t="s">
        <v>313</v>
      </c>
      <c r="H561" s="210">
        <v>20.46</v>
      </c>
      <c r="I561" s="211"/>
      <c r="J561" s="212">
        <f>ROUND(I561*H561,2)</f>
        <v>0</v>
      </c>
      <c r="K561" s="208" t="s">
        <v>136</v>
      </c>
      <c r="L561" s="46"/>
      <c r="M561" s="213" t="s">
        <v>19</v>
      </c>
      <c r="N561" s="214" t="s">
        <v>42</v>
      </c>
      <c r="O561" s="86"/>
      <c r="P561" s="215">
        <f>O561*H561</f>
        <v>0</v>
      </c>
      <c r="Q561" s="215">
        <v>0.00055</v>
      </c>
      <c r="R561" s="215">
        <f>Q561*H561</f>
        <v>0.011253</v>
      </c>
      <c r="S561" s="215">
        <v>0</v>
      </c>
      <c r="T561" s="216">
        <f>S561*H561</f>
        <v>0</v>
      </c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R561" s="217" t="s">
        <v>256</v>
      </c>
      <c r="AT561" s="217" t="s">
        <v>132</v>
      </c>
      <c r="AU561" s="217" t="s">
        <v>81</v>
      </c>
      <c r="AY561" s="19" t="s">
        <v>129</v>
      </c>
      <c r="BE561" s="218">
        <f>IF(N561="základní",J561,0)</f>
        <v>0</v>
      </c>
      <c r="BF561" s="218">
        <f>IF(N561="snížená",J561,0)</f>
        <v>0</v>
      </c>
      <c r="BG561" s="218">
        <f>IF(N561="zákl. přenesená",J561,0)</f>
        <v>0</v>
      </c>
      <c r="BH561" s="218">
        <f>IF(N561="sníž. přenesená",J561,0)</f>
        <v>0</v>
      </c>
      <c r="BI561" s="218">
        <f>IF(N561="nulová",J561,0)</f>
        <v>0</v>
      </c>
      <c r="BJ561" s="19" t="s">
        <v>79</v>
      </c>
      <c r="BK561" s="218">
        <f>ROUND(I561*H561,2)</f>
        <v>0</v>
      </c>
      <c r="BL561" s="19" t="s">
        <v>256</v>
      </c>
      <c r="BM561" s="217" t="s">
        <v>592</v>
      </c>
    </row>
    <row r="562" spans="1:47" s="2" customFormat="1" ht="12">
      <c r="A562" s="40"/>
      <c r="B562" s="41"/>
      <c r="C562" s="42"/>
      <c r="D562" s="219" t="s">
        <v>139</v>
      </c>
      <c r="E562" s="42"/>
      <c r="F562" s="220" t="s">
        <v>593</v>
      </c>
      <c r="G562" s="42"/>
      <c r="H562" s="42"/>
      <c r="I562" s="221"/>
      <c r="J562" s="42"/>
      <c r="K562" s="42"/>
      <c r="L562" s="46"/>
      <c r="M562" s="222"/>
      <c r="N562" s="223"/>
      <c r="O562" s="86"/>
      <c r="P562" s="86"/>
      <c r="Q562" s="86"/>
      <c r="R562" s="86"/>
      <c r="S562" s="86"/>
      <c r="T562" s="87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T562" s="19" t="s">
        <v>139</v>
      </c>
      <c r="AU562" s="19" t="s">
        <v>81</v>
      </c>
    </row>
    <row r="563" spans="1:51" s="13" customFormat="1" ht="12">
      <c r="A563" s="13"/>
      <c r="B563" s="224"/>
      <c r="C563" s="225"/>
      <c r="D563" s="226" t="s">
        <v>141</v>
      </c>
      <c r="E563" s="227" t="s">
        <v>19</v>
      </c>
      <c r="F563" s="228" t="s">
        <v>650</v>
      </c>
      <c r="G563" s="225"/>
      <c r="H563" s="227" t="s">
        <v>19</v>
      </c>
      <c r="I563" s="229"/>
      <c r="J563" s="225"/>
      <c r="K563" s="225"/>
      <c r="L563" s="230"/>
      <c r="M563" s="231"/>
      <c r="N563" s="232"/>
      <c r="O563" s="232"/>
      <c r="P563" s="232"/>
      <c r="Q563" s="232"/>
      <c r="R563" s="232"/>
      <c r="S563" s="232"/>
      <c r="T563" s="23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34" t="s">
        <v>141</v>
      </c>
      <c r="AU563" s="234" t="s">
        <v>81</v>
      </c>
      <c r="AV563" s="13" t="s">
        <v>79</v>
      </c>
      <c r="AW563" s="13" t="s">
        <v>33</v>
      </c>
      <c r="AX563" s="13" t="s">
        <v>71</v>
      </c>
      <c r="AY563" s="234" t="s">
        <v>129</v>
      </c>
    </row>
    <row r="564" spans="1:51" s="14" customFormat="1" ht="12">
      <c r="A564" s="14"/>
      <c r="B564" s="235"/>
      <c r="C564" s="236"/>
      <c r="D564" s="226" t="s">
        <v>141</v>
      </c>
      <c r="E564" s="237" t="s">
        <v>19</v>
      </c>
      <c r="F564" s="238" t="s">
        <v>594</v>
      </c>
      <c r="G564" s="236"/>
      <c r="H564" s="239">
        <v>8.25</v>
      </c>
      <c r="I564" s="240"/>
      <c r="J564" s="236"/>
      <c r="K564" s="236"/>
      <c r="L564" s="241"/>
      <c r="M564" s="242"/>
      <c r="N564" s="243"/>
      <c r="O564" s="243"/>
      <c r="P564" s="243"/>
      <c r="Q564" s="243"/>
      <c r="R564" s="243"/>
      <c r="S564" s="243"/>
      <c r="T564" s="24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T564" s="245" t="s">
        <v>141</v>
      </c>
      <c r="AU564" s="245" t="s">
        <v>81</v>
      </c>
      <c r="AV564" s="14" t="s">
        <v>81</v>
      </c>
      <c r="AW564" s="14" t="s">
        <v>33</v>
      </c>
      <c r="AX564" s="14" t="s">
        <v>71</v>
      </c>
      <c r="AY564" s="245" t="s">
        <v>129</v>
      </c>
    </row>
    <row r="565" spans="1:51" s="14" customFormat="1" ht="12">
      <c r="A565" s="14"/>
      <c r="B565" s="235"/>
      <c r="C565" s="236"/>
      <c r="D565" s="226" t="s">
        <v>141</v>
      </c>
      <c r="E565" s="237" t="s">
        <v>19</v>
      </c>
      <c r="F565" s="238" t="s">
        <v>595</v>
      </c>
      <c r="G565" s="236"/>
      <c r="H565" s="239">
        <v>8.8</v>
      </c>
      <c r="I565" s="240"/>
      <c r="J565" s="236"/>
      <c r="K565" s="236"/>
      <c r="L565" s="241"/>
      <c r="M565" s="242"/>
      <c r="N565" s="243"/>
      <c r="O565" s="243"/>
      <c r="P565" s="243"/>
      <c r="Q565" s="243"/>
      <c r="R565" s="243"/>
      <c r="S565" s="243"/>
      <c r="T565" s="24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45" t="s">
        <v>141</v>
      </c>
      <c r="AU565" s="245" t="s">
        <v>81</v>
      </c>
      <c r="AV565" s="14" t="s">
        <v>81</v>
      </c>
      <c r="AW565" s="14" t="s">
        <v>33</v>
      </c>
      <c r="AX565" s="14" t="s">
        <v>71</v>
      </c>
      <c r="AY565" s="245" t="s">
        <v>129</v>
      </c>
    </row>
    <row r="566" spans="1:51" s="15" customFormat="1" ht="12">
      <c r="A566" s="15"/>
      <c r="B566" s="246"/>
      <c r="C566" s="247"/>
      <c r="D566" s="226" t="s">
        <v>141</v>
      </c>
      <c r="E566" s="248" t="s">
        <v>19</v>
      </c>
      <c r="F566" s="249" t="s">
        <v>144</v>
      </c>
      <c r="G566" s="247"/>
      <c r="H566" s="250">
        <v>17.05</v>
      </c>
      <c r="I566" s="251"/>
      <c r="J566" s="247"/>
      <c r="K566" s="247"/>
      <c r="L566" s="252"/>
      <c r="M566" s="253"/>
      <c r="N566" s="254"/>
      <c r="O566" s="254"/>
      <c r="P566" s="254"/>
      <c r="Q566" s="254"/>
      <c r="R566" s="254"/>
      <c r="S566" s="254"/>
      <c r="T566" s="25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T566" s="256" t="s">
        <v>141</v>
      </c>
      <c r="AU566" s="256" t="s">
        <v>81</v>
      </c>
      <c r="AV566" s="15" t="s">
        <v>137</v>
      </c>
      <c r="AW566" s="15" t="s">
        <v>33</v>
      </c>
      <c r="AX566" s="15" t="s">
        <v>79</v>
      </c>
      <c r="AY566" s="256" t="s">
        <v>129</v>
      </c>
    </row>
    <row r="567" spans="1:51" s="14" customFormat="1" ht="12">
      <c r="A567" s="14"/>
      <c r="B567" s="235"/>
      <c r="C567" s="236"/>
      <c r="D567" s="226" t="s">
        <v>141</v>
      </c>
      <c r="E567" s="236"/>
      <c r="F567" s="238" t="s">
        <v>596</v>
      </c>
      <c r="G567" s="236"/>
      <c r="H567" s="239">
        <v>20.46</v>
      </c>
      <c r="I567" s="240"/>
      <c r="J567" s="236"/>
      <c r="K567" s="236"/>
      <c r="L567" s="241"/>
      <c r="M567" s="242"/>
      <c r="N567" s="243"/>
      <c r="O567" s="243"/>
      <c r="P567" s="243"/>
      <c r="Q567" s="243"/>
      <c r="R567" s="243"/>
      <c r="S567" s="243"/>
      <c r="T567" s="24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245" t="s">
        <v>141</v>
      </c>
      <c r="AU567" s="245" t="s">
        <v>81</v>
      </c>
      <c r="AV567" s="14" t="s">
        <v>81</v>
      </c>
      <c r="AW567" s="14" t="s">
        <v>4</v>
      </c>
      <c r="AX567" s="14" t="s">
        <v>79</v>
      </c>
      <c r="AY567" s="245" t="s">
        <v>129</v>
      </c>
    </row>
    <row r="568" spans="1:65" s="2" customFormat="1" ht="16.5" customHeight="1">
      <c r="A568" s="40"/>
      <c r="B568" s="41"/>
      <c r="C568" s="206" t="s">
        <v>580</v>
      </c>
      <c r="D568" s="206" t="s">
        <v>132</v>
      </c>
      <c r="E568" s="207" t="s">
        <v>598</v>
      </c>
      <c r="F568" s="208" t="s">
        <v>599</v>
      </c>
      <c r="G568" s="209" t="s">
        <v>313</v>
      </c>
      <c r="H568" s="210">
        <v>22.248</v>
      </c>
      <c r="I568" s="211"/>
      <c r="J568" s="212">
        <f>ROUND(I568*H568,2)</f>
        <v>0</v>
      </c>
      <c r="K568" s="208" t="s">
        <v>136</v>
      </c>
      <c r="L568" s="46"/>
      <c r="M568" s="213" t="s">
        <v>19</v>
      </c>
      <c r="N568" s="214" t="s">
        <v>42</v>
      </c>
      <c r="O568" s="86"/>
      <c r="P568" s="215">
        <f>O568*H568</f>
        <v>0</v>
      </c>
      <c r="Q568" s="215">
        <v>0.0005</v>
      </c>
      <c r="R568" s="215">
        <f>Q568*H568</f>
        <v>0.011124</v>
      </c>
      <c r="S568" s="215">
        <v>0</v>
      </c>
      <c r="T568" s="216">
        <f>S568*H568</f>
        <v>0</v>
      </c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R568" s="217" t="s">
        <v>256</v>
      </c>
      <c r="AT568" s="217" t="s">
        <v>132</v>
      </c>
      <c r="AU568" s="217" t="s">
        <v>81</v>
      </c>
      <c r="AY568" s="19" t="s">
        <v>129</v>
      </c>
      <c r="BE568" s="218">
        <f>IF(N568="základní",J568,0)</f>
        <v>0</v>
      </c>
      <c r="BF568" s="218">
        <f>IF(N568="snížená",J568,0)</f>
        <v>0</v>
      </c>
      <c r="BG568" s="218">
        <f>IF(N568="zákl. přenesená",J568,0)</f>
        <v>0</v>
      </c>
      <c r="BH568" s="218">
        <f>IF(N568="sníž. přenesená",J568,0)</f>
        <v>0</v>
      </c>
      <c r="BI568" s="218">
        <f>IF(N568="nulová",J568,0)</f>
        <v>0</v>
      </c>
      <c r="BJ568" s="19" t="s">
        <v>79</v>
      </c>
      <c r="BK568" s="218">
        <f>ROUND(I568*H568,2)</f>
        <v>0</v>
      </c>
      <c r="BL568" s="19" t="s">
        <v>256</v>
      </c>
      <c r="BM568" s="217" t="s">
        <v>600</v>
      </c>
    </row>
    <row r="569" spans="1:47" s="2" customFormat="1" ht="12">
      <c r="A569" s="40"/>
      <c r="B569" s="41"/>
      <c r="C569" s="42"/>
      <c r="D569" s="219" t="s">
        <v>139</v>
      </c>
      <c r="E569" s="42"/>
      <c r="F569" s="220" t="s">
        <v>601</v>
      </c>
      <c r="G569" s="42"/>
      <c r="H569" s="42"/>
      <c r="I569" s="221"/>
      <c r="J569" s="42"/>
      <c r="K569" s="42"/>
      <c r="L569" s="46"/>
      <c r="M569" s="222"/>
      <c r="N569" s="223"/>
      <c r="O569" s="86"/>
      <c r="P569" s="86"/>
      <c r="Q569" s="86"/>
      <c r="R569" s="86"/>
      <c r="S569" s="86"/>
      <c r="T569" s="87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T569" s="19" t="s">
        <v>139</v>
      </c>
      <c r="AU569" s="19" t="s">
        <v>81</v>
      </c>
    </row>
    <row r="570" spans="1:51" s="13" customFormat="1" ht="12">
      <c r="A570" s="13"/>
      <c r="B570" s="224"/>
      <c r="C570" s="225"/>
      <c r="D570" s="226" t="s">
        <v>141</v>
      </c>
      <c r="E570" s="227" t="s">
        <v>19</v>
      </c>
      <c r="F570" s="228" t="s">
        <v>650</v>
      </c>
      <c r="G570" s="225"/>
      <c r="H570" s="227" t="s">
        <v>19</v>
      </c>
      <c r="I570" s="229"/>
      <c r="J570" s="225"/>
      <c r="K570" s="225"/>
      <c r="L570" s="230"/>
      <c r="M570" s="231"/>
      <c r="N570" s="232"/>
      <c r="O570" s="232"/>
      <c r="P570" s="232"/>
      <c r="Q570" s="232"/>
      <c r="R570" s="232"/>
      <c r="S570" s="232"/>
      <c r="T570" s="23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34" t="s">
        <v>141</v>
      </c>
      <c r="AU570" s="234" t="s">
        <v>81</v>
      </c>
      <c r="AV570" s="13" t="s">
        <v>79</v>
      </c>
      <c r="AW570" s="13" t="s">
        <v>33</v>
      </c>
      <c r="AX570" s="13" t="s">
        <v>71</v>
      </c>
      <c r="AY570" s="234" t="s">
        <v>129</v>
      </c>
    </row>
    <row r="571" spans="1:51" s="14" customFormat="1" ht="12">
      <c r="A571" s="14"/>
      <c r="B571" s="235"/>
      <c r="C571" s="236"/>
      <c r="D571" s="226" t="s">
        <v>141</v>
      </c>
      <c r="E571" s="237" t="s">
        <v>19</v>
      </c>
      <c r="F571" s="238" t="s">
        <v>602</v>
      </c>
      <c r="G571" s="236"/>
      <c r="H571" s="239">
        <v>16.46</v>
      </c>
      <c r="I571" s="240"/>
      <c r="J571" s="236"/>
      <c r="K571" s="236"/>
      <c r="L571" s="241"/>
      <c r="M571" s="242"/>
      <c r="N571" s="243"/>
      <c r="O571" s="243"/>
      <c r="P571" s="243"/>
      <c r="Q571" s="243"/>
      <c r="R571" s="243"/>
      <c r="S571" s="243"/>
      <c r="T571" s="24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T571" s="245" t="s">
        <v>141</v>
      </c>
      <c r="AU571" s="245" t="s">
        <v>81</v>
      </c>
      <c r="AV571" s="14" t="s">
        <v>81</v>
      </c>
      <c r="AW571" s="14" t="s">
        <v>33</v>
      </c>
      <c r="AX571" s="14" t="s">
        <v>71</v>
      </c>
      <c r="AY571" s="245" t="s">
        <v>129</v>
      </c>
    </row>
    <row r="572" spans="1:51" s="14" customFormat="1" ht="12">
      <c r="A572" s="14"/>
      <c r="B572" s="235"/>
      <c r="C572" s="236"/>
      <c r="D572" s="226" t="s">
        <v>141</v>
      </c>
      <c r="E572" s="237" t="s">
        <v>19</v>
      </c>
      <c r="F572" s="238" t="s">
        <v>603</v>
      </c>
      <c r="G572" s="236"/>
      <c r="H572" s="239">
        <v>-0.9</v>
      </c>
      <c r="I572" s="240"/>
      <c r="J572" s="236"/>
      <c r="K572" s="236"/>
      <c r="L572" s="241"/>
      <c r="M572" s="242"/>
      <c r="N572" s="243"/>
      <c r="O572" s="243"/>
      <c r="P572" s="243"/>
      <c r="Q572" s="243"/>
      <c r="R572" s="243"/>
      <c r="S572" s="243"/>
      <c r="T572" s="24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T572" s="245" t="s">
        <v>141</v>
      </c>
      <c r="AU572" s="245" t="s">
        <v>81</v>
      </c>
      <c r="AV572" s="14" t="s">
        <v>81</v>
      </c>
      <c r="AW572" s="14" t="s">
        <v>33</v>
      </c>
      <c r="AX572" s="14" t="s">
        <v>71</v>
      </c>
      <c r="AY572" s="245" t="s">
        <v>129</v>
      </c>
    </row>
    <row r="573" spans="1:51" s="14" customFormat="1" ht="12">
      <c r="A573" s="14"/>
      <c r="B573" s="235"/>
      <c r="C573" s="236"/>
      <c r="D573" s="226" t="s">
        <v>141</v>
      </c>
      <c r="E573" s="237" t="s">
        <v>19</v>
      </c>
      <c r="F573" s="238" t="s">
        <v>604</v>
      </c>
      <c r="G573" s="236"/>
      <c r="H573" s="239">
        <v>2.98</v>
      </c>
      <c r="I573" s="240"/>
      <c r="J573" s="236"/>
      <c r="K573" s="236"/>
      <c r="L573" s="241"/>
      <c r="M573" s="242"/>
      <c r="N573" s="243"/>
      <c r="O573" s="243"/>
      <c r="P573" s="243"/>
      <c r="Q573" s="243"/>
      <c r="R573" s="243"/>
      <c r="S573" s="243"/>
      <c r="T573" s="24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45" t="s">
        <v>141</v>
      </c>
      <c r="AU573" s="245" t="s">
        <v>81</v>
      </c>
      <c r="AV573" s="14" t="s">
        <v>81</v>
      </c>
      <c r="AW573" s="14" t="s">
        <v>33</v>
      </c>
      <c r="AX573" s="14" t="s">
        <v>71</v>
      </c>
      <c r="AY573" s="245" t="s">
        <v>129</v>
      </c>
    </row>
    <row r="574" spans="1:51" s="15" customFormat="1" ht="12">
      <c r="A574" s="15"/>
      <c r="B574" s="246"/>
      <c r="C574" s="247"/>
      <c r="D574" s="226" t="s">
        <v>141</v>
      </c>
      <c r="E574" s="248" t="s">
        <v>19</v>
      </c>
      <c r="F574" s="249" t="s">
        <v>144</v>
      </c>
      <c r="G574" s="247"/>
      <c r="H574" s="250">
        <v>18.54</v>
      </c>
      <c r="I574" s="251"/>
      <c r="J574" s="247"/>
      <c r="K574" s="247"/>
      <c r="L574" s="252"/>
      <c r="M574" s="253"/>
      <c r="N574" s="254"/>
      <c r="O574" s="254"/>
      <c r="P574" s="254"/>
      <c r="Q574" s="254"/>
      <c r="R574" s="254"/>
      <c r="S574" s="254"/>
      <c r="T574" s="25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T574" s="256" t="s">
        <v>141</v>
      </c>
      <c r="AU574" s="256" t="s">
        <v>81</v>
      </c>
      <c r="AV574" s="15" t="s">
        <v>137</v>
      </c>
      <c r="AW574" s="15" t="s">
        <v>33</v>
      </c>
      <c r="AX574" s="15" t="s">
        <v>79</v>
      </c>
      <c r="AY574" s="256" t="s">
        <v>129</v>
      </c>
    </row>
    <row r="575" spans="1:51" s="14" customFormat="1" ht="12">
      <c r="A575" s="14"/>
      <c r="B575" s="235"/>
      <c r="C575" s="236"/>
      <c r="D575" s="226" t="s">
        <v>141</v>
      </c>
      <c r="E575" s="236"/>
      <c r="F575" s="238" t="s">
        <v>605</v>
      </c>
      <c r="G575" s="236"/>
      <c r="H575" s="239">
        <v>22.248</v>
      </c>
      <c r="I575" s="240"/>
      <c r="J575" s="236"/>
      <c r="K575" s="236"/>
      <c r="L575" s="241"/>
      <c r="M575" s="242"/>
      <c r="N575" s="243"/>
      <c r="O575" s="243"/>
      <c r="P575" s="243"/>
      <c r="Q575" s="243"/>
      <c r="R575" s="243"/>
      <c r="S575" s="243"/>
      <c r="T575" s="24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45" t="s">
        <v>141</v>
      </c>
      <c r="AU575" s="245" t="s">
        <v>81</v>
      </c>
      <c r="AV575" s="14" t="s">
        <v>81</v>
      </c>
      <c r="AW575" s="14" t="s">
        <v>4</v>
      </c>
      <c r="AX575" s="14" t="s">
        <v>79</v>
      </c>
      <c r="AY575" s="245" t="s">
        <v>129</v>
      </c>
    </row>
    <row r="576" spans="1:65" s="2" customFormat="1" ht="24.15" customHeight="1">
      <c r="A576" s="40"/>
      <c r="B576" s="41"/>
      <c r="C576" s="206" t="s">
        <v>585</v>
      </c>
      <c r="D576" s="206" t="s">
        <v>132</v>
      </c>
      <c r="E576" s="207" t="s">
        <v>607</v>
      </c>
      <c r="F576" s="208" t="s">
        <v>608</v>
      </c>
      <c r="G576" s="209" t="s">
        <v>313</v>
      </c>
      <c r="H576" s="210">
        <v>8.5</v>
      </c>
      <c r="I576" s="211"/>
      <c r="J576" s="212">
        <f>ROUND(I576*H576,2)</f>
        <v>0</v>
      </c>
      <c r="K576" s="208" t="s">
        <v>136</v>
      </c>
      <c r="L576" s="46"/>
      <c r="M576" s="213" t="s">
        <v>19</v>
      </c>
      <c r="N576" s="214" t="s">
        <v>42</v>
      </c>
      <c r="O576" s="86"/>
      <c r="P576" s="215">
        <f>O576*H576</f>
        <v>0</v>
      </c>
      <c r="Q576" s="215">
        <v>0.00074</v>
      </c>
      <c r="R576" s="215">
        <f>Q576*H576</f>
        <v>0.00629</v>
      </c>
      <c r="S576" s="215">
        <v>0</v>
      </c>
      <c r="T576" s="216">
        <f>S576*H576</f>
        <v>0</v>
      </c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  <c r="AE576" s="40"/>
      <c r="AR576" s="217" t="s">
        <v>256</v>
      </c>
      <c r="AT576" s="217" t="s">
        <v>132</v>
      </c>
      <c r="AU576" s="217" t="s">
        <v>81</v>
      </c>
      <c r="AY576" s="19" t="s">
        <v>129</v>
      </c>
      <c r="BE576" s="218">
        <f>IF(N576="základní",J576,0)</f>
        <v>0</v>
      </c>
      <c r="BF576" s="218">
        <f>IF(N576="snížená",J576,0)</f>
        <v>0</v>
      </c>
      <c r="BG576" s="218">
        <f>IF(N576="zákl. přenesená",J576,0)</f>
        <v>0</v>
      </c>
      <c r="BH576" s="218">
        <f>IF(N576="sníž. přenesená",J576,0)</f>
        <v>0</v>
      </c>
      <c r="BI576" s="218">
        <f>IF(N576="nulová",J576,0)</f>
        <v>0</v>
      </c>
      <c r="BJ576" s="19" t="s">
        <v>79</v>
      </c>
      <c r="BK576" s="218">
        <f>ROUND(I576*H576,2)</f>
        <v>0</v>
      </c>
      <c r="BL576" s="19" t="s">
        <v>256</v>
      </c>
      <c r="BM576" s="217" t="s">
        <v>609</v>
      </c>
    </row>
    <row r="577" spans="1:47" s="2" customFormat="1" ht="12">
      <c r="A577" s="40"/>
      <c r="B577" s="41"/>
      <c r="C577" s="42"/>
      <c r="D577" s="219" t="s">
        <v>139</v>
      </c>
      <c r="E577" s="42"/>
      <c r="F577" s="220" t="s">
        <v>610</v>
      </c>
      <c r="G577" s="42"/>
      <c r="H577" s="42"/>
      <c r="I577" s="221"/>
      <c r="J577" s="42"/>
      <c r="K577" s="42"/>
      <c r="L577" s="46"/>
      <c r="M577" s="222"/>
      <c r="N577" s="223"/>
      <c r="O577" s="86"/>
      <c r="P577" s="86"/>
      <c r="Q577" s="86"/>
      <c r="R577" s="86"/>
      <c r="S577" s="86"/>
      <c r="T577" s="87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T577" s="19" t="s">
        <v>139</v>
      </c>
      <c r="AU577" s="19" t="s">
        <v>81</v>
      </c>
    </row>
    <row r="578" spans="1:51" s="13" customFormat="1" ht="12">
      <c r="A578" s="13"/>
      <c r="B578" s="224"/>
      <c r="C578" s="225"/>
      <c r="D578" s="226" t="s">
        <v>141</v>
      </c>
      <c r="E578" s="227" t="s">
        <v>19</v>
      </c>
      <c r="F578" s="228" t="s">
        <v>437</v>
      </c>
      <c r="G578" s="225"/>
      <c r="H578" s="227" t="s">
        <v>19</v>
      </c>
      <c r="I578" s="229"/>
      <c r="J578" s="225"/>
      <c r="K578" s="225"/>
      <c r="L578" s="230"/>
      <c r="M578" s="231"/>
      <c r="N578" s="232"/>
      <c r="O578" s="232"/>
      <c r="P578" s="232"/>
      <c r="Q578" s="232"/>
      <c r="R578" s="232"/>
      <c r="S578" s="232"/>
      <c r="T578" s="23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34" t="s">
        <v>141</v>
      </c>
      <c r="AU578" s="234" t="s">
        <v>81</v>
      </c>
      <c r="AV578" s="13" t="s">
        <v>79</v>
      </c>
      <c r="AW578" s="13" t="s">
        <v>33</v>
      </c>
      <c r="AX578" s="13" t="s">
        <v>71</v>
      </c>
      <c r="AY578" s="234" t="s">
        <v>129</v>
      </c>
    </row>
    <row r="579" spans="1:51" s="14" customFormat="1" ht="12">
      <c r="A579" s="14"/>
      <c r="B579" s="235"/>
      <c r="C579" s="236"/>
      <c r="D579" s="226" t="s">
        <v>141</v>
      </c>
      <c r="E579" s="237" t="s">
        <v>19</v>
      </c>
      <c r="F579" s="238" t="s">
        <v>611</v>
      </c>
      <c r="G579" s="236"/>
      <c r="H579" s="239">
        <v>8.5</v>
      </c>
      <c r="I579" s="240"/>
      <c r="J579" s="236"/>
      <c r="K579" s="236"/>
      <c r="L579" s="241"/>
      <c r="M579" s="242"/>
      <c r="N579" s="243"/>
      <c r="O579" s="243"/>
      <c r="P579" s="243"/>
      <c r="Q579" s="243"/>
      <c r="R579" s="243"/>
      <c r="S579" s="243"/>
      <c r="T579" s="24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45" t="s">
        <v>141</v>
      </c>
      <c r="AU579" s="245" t="s">
        <v>81</v>
      </c>
      <c r="AV579" s="14" t="s">
        <v>81</v>
      </c>
      <c r="AW579" s="14" t="s">
        <v>33</v>
      </c>
      <c r="AX579" s="14" t="s">
        <v>71</v>
      </c>
      <c r="AY579" s="245" t="s">
        <v>129</v>
      </c>
    </row>
    <row r="580" spans="1:51" s="15" customFormat="1" ht="12">
      <c r="A580" s="15"/>
      <c r="B580" s="246"/>
      <c r="C580" s="247"/>
      <c r="D580" s="226" t="s">
        <v>141</v>
      </c>
      <c r="E580" s="248" t="s">
        <v>19</v>
      </c>
      <c r="F580" s="249" t="s">
        <v>144</v>
      </c>
      <c r="G580" s="247"/>
      <c r="H580" s="250">
        <v>8.5</v>
      </c>
      <c r="I580" s="251"/>
      <c r="J580" s="247"/>
      <c r="K580" s="247"/>
      <c r="L580" s="252"/>
      <c r="M580" s="253"/>
      <c r="N580" s="254"/>
      <c r="O580" s="254"/>
      <c r="P580" s="254"/>
      <c r="Q580" s="254"/>
      <c r="R580" s="254"/>
      <c r="S580" s="254"/>
      <c r="T580" s="25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T580" s="256" t="s">
        <v>141</v>
      </c>
      <c r="AU580" s="256" t="s">
        <v>81</v>
      </c>
      <c r="AV580" s="15" t="s">
        <v>137</v>
      </c>
      <c r="AW580" s="15" t="s">
        <v>33</v>
      </c>
      <c r="AX580" s="15" t="s">
        <v>79</v>
      </c>
      <c r="AY580" s="256" t="s">
        <v>129</v>
      </c>
    </row>
    <row r="581" spans="1:65" s="2" customFormat="1" ht="16.5" customHeight="1">
      <c r="A581" s="40"/>
      <c r="B581" s="41"/>
      <c r="C581" s="257" t="s">
        <v>589</v>
      </c>
      <c r="D581" s="257" t="s">
        <v>319</v>
      </c>
      <c r="E581" s="258" t="s">
        <v>613</v>
      </c>
      <c r="F581" s="259" t="s">
        <v>565</v>
      </c>
      <c r="G581" s="260" t="s">
        <v>135</v>
      </c>
      <c r="H581" s="261">
        <v>1.403</v>
      </c>
      <c r="I581" s="262"/>
      <c r="J581" s="263">
        <f>ROUND(I581*H581,2)</f>
        <v>0</v>
      </c>
      <c r="K581" s="259" t="s">
        <v>19</v>
      </c>
      <c r="L581" s="264"/>
      <c r="M581" s="265" t="s">
        <v>19</v>
      </c>
      <c r="N581" s="266" t="s">
        <v>42</v>
      </c>
      <c r="O581" s="86"/>
      <c r="P581" s="215">
        <f>O581*H581</f>
        <v>0</v>
      </c>
      <c r="Q581" s="215">
        <v>0.0129</v>
      </c>
      <c r="R581" s="215">
        <f>Q581*H581</f>
        <v>0.0180987</v>
      </c>
      <c r="S581" s="215">
        <v>0</v>
      </c>
      <c r="T581" s="216">
        <f>S581*H581</f>
        <v>0</v>
      </c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  <c r="AE581" s="40"/>
      <c r="AR581" s="217" t="s">
        <v>322</v>
      </c>
      <c r="AT581" s="217" t="s">
        <v>319</v>
      </c>
      <c r="AU581" s="217" t="s">
        <v>81</v>
      </c>
      <c r="AY581" s="19" t="s">
        <v>129</v>
      </c>
      <c r="BE581" s="218">
        <f>IF(N581="základní",J581,0)</f>
        <v>0</v>
      </c>
      <c r="BF581" s="218">
        <f>IF(N581="snížená",J581,0)</f>
        <v>0</v>
      </c>
      <c r="BG581" s="218">
        <f>IF(N581="zákl. přenesená",J581,0)</f>
        <v>0</v>
      </c>
      <c r="BH581" s="218">
        <f>IF(N581="sníž. přenesená",J581,0)</f>
        <v>0</v>
      </c>
      <c r="BI581" s="218">
        <f>IF(N581="nulová",J581,0)</f>
        <v>0</v>
      </c>
      <c r="BJ581" s="19" t="s">
        <v>79</v>
      </c>
      <c r="BK581" s="218">
        <f>ROUND(I581*H581,2)</f>
        <v>0</v>
      </c>
      <c r="BL581" s="19" t="s">
        <v>256</v>
      </c>
      <c r="BM581" s="217" t="s">
        <v>614</v>
      </c>
    </row>
    <row r="582" spans="1:51" s="13" customFormat="1" ht="12">
      <c r="A582" s="13"/>
      <c r="B582" s="224"/>
      <c r="C582" s="225"/>
      <c r="D582" s="226" t="s">
        <v>141</v>
      </c>
      <c r="E582" s="227" t="s">
        <v>19</v>
      </c>
      <c r="F582" s="228" t="s">
        <v>437</v>
      </c>
      <c r="G582" s="225"/>
      <c r="H582" s="227" t="s">
        <v>19</v>
      </c>
      <c r="I582" s="229"/>
      <c r="J582" s="225"/>
      <c r="K582" s="225"/>
      <c r="L582" s="230"/>
      <c r="M582" s="231"/>
      <c r="N582" s="232"/>
      <c r="O582" s="232"/>
      <c r="P582" s="232"/>
      <c r="Q582" s="232"/>
      <c r="R582" s="232"/>
      <c r="S582" s="232"/>
      <c r="T582" s="23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34" t="s">
        <v>141</v>
      </c>
      <c r="AU582" s="234" t="s">
        <v>81</v>
      </c>
      <c r="AV582" s="13" t="s">
        <v>79</v>
      </c>
      <c r="AW582" s="13" t="s">
        <v>33</v>
      </c>
      <c r="AX582" s="13" t="s">
        <v>71</v>
      </c>
      <c r="AY582" s="234" t="s">
        <v>129</v>
      </c>
    </row>
    <row r="583" spans="1:51" s="14" customFormat="1" ht="12">
      <c r="A583" s="14"/>
      <c r="B583" s="235"/>
      <c r="C583" s="236"/>
      <c r="D583" s="226" t="s">
        <v>141</v>
      </c>
      <c r="E583" s="237" t="s">
        <v>19</v>
      </c>
      <c r="F583" s="238" t="s">
        <v>611</v>
      </c>
      <c r="G583" s="236"/>
      <c r="H583" s="239">
        <v>8.5</v>
      </c>
      <c r="I583" s="240"/>
      <c r="J583" s="236"/>
      <c r="K583" s="236"/>
      <c r="L583" s="241"/>
      <c r="M583" s="242"/>
      <c r="N583" s="243"/>
      <c r="O583" s="243"/>
      <c r="P583" s="243"/>
      <c r="Q583" s="243"/>
      <c r="R583" s="243"/>
      <c r="S583" s="243"/>
      <c r="T583" s="24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T583" s="245" t="s">
        <v>141</v>
      </c>
      <c r="AU583" s="245" t="s">
        <v>81</v>
      </c>
      <c r="AV583" s="14" t="s">
        <v>81</v>
      </c>
      <c r="AW583" s="14" t="s">
        <v>33</v>
      </c>
      <c r="AX583" s="14" t="s">
        <v>71</v>
      </c>
      <c r="AY583" s="245" t="s">
        <v>129</v>
      </c>
    </row>
    <row r="584" spans="1:51" s="15" customFormat="1" ht="12">
      <c r="A584" s="15"/>
      <c r="B584" s="246"/>
      <c r="C584" s="247"/>
      <c r="D584" s="226" t="s">
        <v>141</v>
      </c>
      <c r="E584" s="248" t="s">
        <v>19</v>
      </c>
      <c r="F584" s="249" t="s">
        <v>144</v>
      </c>
      <c r="G584" s="247"/>
      <c r="H584" s="250">
        <v>8.5</v>
      </c>
      <c r="I584" s="251"/>
      <c r="J584" s="247"/>
      <c r="K584" s="247"/>
      <c r="L584" s="252"/>
      <c r="M584" s="253"/>
      <c r="N584" s="254"/>
      <c r="O584" s="254"/>
      <c r="P584" s="254"/>
      <c r="Q584" s="254"/>
      <c r="R584" s="254"/>
      <c r="S584" s="254"/>
      <c r="T584" s="25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T584" s="256" t="s">
        <v>141</v>
      </c>
      <c r="AU584" s="256" t="s">
        <v>81</v>
      </c>
      <c r="AV584" s="15" t="s">
        <v>137</v>
      </c>
      <c r="AW584" s="15" t="s">
        <v>33</v>
      </c>
      <c r="AX584" s="15" t="s">
        <v>79</v>
      </c>
      <c r="AY584" s="256" t="s">
        <v>129</v>
      </c>
    </row>
    <row r="585" spans="1:51" s="14" customFormat="1" ht="12">
      <c r="A585" s="14"/>
      <c r="B585" s="235"/>
      <c r="C585" s="236"/>
      <c r="D585" s="226" t="s">
        <v>141</v>
      </c>
      <c r="E585" s="236"/>
      <c r="F585" s="238" t="s">
        <v>615</v>
      </c>
      <c r="G585" s="236"/>
      <c r="H585" s="239">
        <v>1.403</v>
      </c>
      <c r="I585" s="240"/>
      <c r="J585" s="236"/>
      <c r="K585" s="236"/>
      <c r="L585" s="241"/>
      <c r="M585" s="242"/>
      <c r="N585" s="243"/>
      <c r="O585" s="243"/>
      <c r="P585" s="243"/>
      <c r="Q585" s="243"/>
      <c r="R585" s="243"/>
      <c r="S585" s="243"/>
      <c r="T585" s="24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245" t="s">
        <v>141</v>
      </c>
      <c r="AU585" s="245" t="s">
        <v>81</v>
      </c>
      <c r="AV585" s="14" t="s">
        <v>81</v>
      </c>
      <c r="AW585" s="14" t="s">
        <v>4</v>
      </c>
      <c r="AX585" s="14" t="s">
        <v>79</v>
      </c>
      <c r="AY585" s="245" t="s">
        <v>129</v>
      </c>
    </row>
    <row r="586" spans="1:65" s="2" customFormat="1" ht="24.15" customHeight="1">
      <c r="A586" s="40"/>
      <c r="B586" s="41"/>
      <c r="C586" s="206" t="s">
        <v>597</v>
      </c>
      <c r="D586" s="206" t="s">
        <v>132</v>
      </c>
      <c r="E586" s="207" t="s">
        <v>617</v>
      </c>
      <c r="F586" s="208" t="s">
        <v>618</v>
      </c>
      <c r="G586" s="209" t="s">
        <v>368</v>
      </c>
      <c r="H586" s="267"/>
      <c r="I586" s="211"/>
      <c r="J586" s="212">
        <f>ROUND(I586*H586,2)</f>
        <v>0</v>
      </c>
      <c r="K586" s="208" t="s">
        <v>136</v>
      </c>
      <c r="L586" s="46"/>
      <c r="M586" s="213" t="s">
        <v>19</v>
      </c>
      <c r="N586" s="214" t="s">
        <v>42</v>
      </c>
      <c r="O586" s="86"/>
      <c r="P586" s="215">
        <f>O586*H586</f>
        <v>0</v>
      </c>
      <c r="Q586" s="215">
        <v>0</v>
      </c>
      <c r="R586" s="215">
        <f>Q586*H586</f>
        <v>0</v>
      </c>
      <c r="S586" s="215">
        <v>0</v>
      </c>
      <c r="T586" s="216">
        <f>S586*H586</f>
        <v>0</v>
      </c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  <c r="AE586" s="40"/>
      <c r="AR586" s="217" t="s">
        <v>256</v>
      </c>
      <c r="AT586" s="217" t="s">
        <v>132</v>
      </c>
      <c r="AU586" s="217" t="s">
        <v>81</v>
      </c>
      <c r="AY586" s="19" t="s">
        <v>129</v>
      </c>
      <c r="BE586" s="218">
        <f>IF(N586="základní",J586,0)</f>
        <v>0</v>
      </c>
      <c r="BF586" s="218">
        <f>IF(N586="snížená",J586,0)</f>
        <v>0</v>
      </c>
      <c r="BG586" s="218">
        <f>IF(N586="zákl. přenesená",J586,0)</f>
        <v>0</v>
      </c>
      <c r="BH586" s="218">
        <f>IF(N586="sníž. přenesená",J586,0)</f>
        <v>0</v>
      </c>
      <c r="BI586" s="218">
        <f>IF(N586="nulová",J586,0)</f>
        <v>0</v>
      </c>
      <c r="BJ586" s="19" t="s">
        <v>79</v>
      </c>
      <c r="BK586" s="218">
        <f>ROUND(I586*H586,2)</f>
        <v>0</v>
      </c>
      <c r="BL586" s="19" t="s">
        <v>256</v>
      </c>
      <c r="BM586" s="217" t="s">
        <v>619</v>
      </c>
    </row>
    <row r="587" spans="1:47" s="2" customFormat="1" ht="12">
      <c r="A587" s="40"/>
      <c r="B587" s="41"/>
      <c r="C587" s="42"/>
      <c r="D587" s="219" t="s">
        <v>139</v>
      </c>
      <c r="E587" s="42"/>
      <c r="F587" s="220" t="s">
        <v>620</v>
      </c>
      <c r="G587" s="42"/>
      <c r="H587" s="42"/>
      <c r="I587" s="221"/>
      <c r="J587" s="42"/>
      <c r="K587" s="42"/>
      <c r="L587" s="46"/>
      <c r="M587" s="222"/>
      <c r="N587" s="223"/>
      <c r="O587" s="86"/>
      <c r="P587" s="86"/>
      <c r="Q587" s="86"/>
      <c r="R587" s="86"/>
      <c r="S587" s="86"/>
      <c r="T587" s="87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  <c r="AE587" s="40"/>
      <c r="AT587" s="19" t="s">
        <v>139</v>
      </c>
      <c r="AU587" s="19" t="s">
        <v>81</v>
      </c>
    </row>
    <row r="588" spans="1:63" s="12" customFormat="1" ht="22.8" customHeight="1">
      <c r="A588" s="12"/>
      <c r="B588" s="190"/>
      <c r="C588" s="191"/>
      <c r="D588" s="192" t="s">
        <v>70</v>
      </c>
      <c r="E588" s="204" t="s">
        <v>621</v>
      </c>
      <c r="F588" s="204" t="s">
        <v>622</v>
      </c>
      <c r="G588" s="191"/>
      <c r="H588" s="191"/>
      <c r="I588" s="194"/>
      <c r="J588" s="205">
        <f>BK588</f>
        <v>0</v>
      </c>
      <c r="K588" s="191"/>
      <c r="L588" s="196"/>
      <c r="M588" s="197"/>
      <c r="N588" s="198"/>
      <c r="O588" s="198"/>
      <c r="P588" s="199">
        <f>SUM(P589:P603)</f>
        <v>0</v>
      </c>
      <c r="Q588" s="198"/>
      <c r="R588" s="199">
        <f>SUM(R589:R603)</f>
        <v>0.01919008</v>
      </c>
      <c r="S588" s="198"/>
      <c r="T588" s="200">
        <f>SUM(T589:T603)</f>
        <v>0</v>
      </c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R588" s="201" t="s">
        <v>81</v>
      </c>
      <c r="AT588" s="202" t="s">
        <v>70</v>
      </c>
      <c r="AU588" s="202" t="s">
        <v>79</v>
      </c>
      <c r="AY588" s="201" t="s">
        <v>129</v>
      </c>
      <c r="BK588" s="203">
        <f>SUM(BK589:BK603)</f>
        <v>0</v>
      </c>
    </row>
    <row r="589" spans="1:65" s="2" customFormat="1" ht="24.15" customHeight="1">
      <c r="A589" s="40"/>
      <c r="B589" s="41"/>
      <c r="C589" s="206" t="s">
        <v>606</v>
      </c>
      <c r="D589" s="206" t="s">
        <v>132</v>
      </c>
      <c r="E589" s="207" t="s">
        <v>624</v>
      </c>
      <c r="F589" s="208" t="s">
        <v>625</v>
      </c>
      <c r="G589" s="209" t="s">
        <v>135</v>
      </c>
      <c r="H589" s="210">
        <v>73.808</v>
      </c>
      <c r="I589" s="211"/>
      <c r="J589" s="212">
        <f>ROUND(I589*H589,2)</f>
        <v>0</v>
      </c>
      <c r="K589" s="208" t="s">
        <v>136</v>
      </c>
      <c r="L589" s="46"/>
      <c r="M589" s="213" t="s">
        <v>19</v>
      </c>
      <c r="N589" s="214" t="s">
        <v>42</v>
      </c>
      <c r="O589" s="86"/>
      <c r="P589" s="215">
        <f>O589*H589</f>
        <v>0</v>
      </c>
      <c r="Q589" s="215">
        <v>0.00026</v>
      </c>
      <c r="R589" s="215">
        <f>Q589*H589</f>
        <v>0.01919008</v>
      </c>
      <c r="S589" s="215">
        <v>0</v>
      </c>
      <c r="T589" s="216">
        <f>S589*H589</f>
        <v>0</v>
      </c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  <c r="AE589" s="40"/>
      <c r="AR589" s="217" t="s">
        <v>256</v>
      </c>
      <c r="AT589" s="217" t="s">
        <v>132</v>
      </c>
      <c r="AU589" s="217" t="s">
        <v>81</v>
      </c>
      <c r="AY589" s="19" t="s">
        <v>129</v>
      </c>
      <c r="BE589" s="218">
        <f>IF(N589="základní",J589,0)</f>
        <v>0</v>
      </c>
      <c r="BF589" s="218">
        <f>IF(N589="snížená",J589,0)</f>
        <v>0</v>
      </c>
      <c r="BG589" s="218">
        <f>IF(N589="zákl. přenesená",J589,0)</f>
        <v>0</v>
      </c>
      <c r="BH589" s="218">
        <f>IF(N589="sníž. přenesená",J589,0)</f>
        <v>0</v>
      </c>
      <c r="BI589" s="218">
        <f>IF(N589="nulová",J589,0)</f>
        <v>0</v>
      </c>
      <c r="BJ589" s="19" t="s">
        <v>79</v>
      </c>
      <c r="BK589" s="218">
        <f>ROUND(I589*H589,2)</f>
        <v>0</v>
      </c>
      <c r="BL589" s="19" t="s">
        <v>256</v>
      </c>
      <c r="BM589" s="217" t="s">
        <v>626</v>
      </c>
    </row>
    <row r="590" spans="1:47" s="2" customFormat="1" ht="12">
      <c r="A590" s="40"/>
      <c r="B590" s="41"/>
      <c r="C590" s="42"/>
      <c r="D590" s="219" t="s">
        <v>139</v>
      </c>
      <c r="E590" s="42"/>
      <c r="F590" s="220" t="s">
        <v>627</v>
      </c>
      <c r="G590" s="42"/>
      <c r="H590" s="42"/>
      <c r="I590" s="221"/>
      <c r="J590" s="42"/>
      <c r="K590" s="42"/>
      <c r="L590" s="46"/>
      <c r="M590" s="222"/>
      <c r="N590" s="223"/>
      <c r="O590" s="86"/>
      <c r="P590" s="86"/>
      <c r="Q590" s="86"/>
      <c r="R590" s="86"/>
      <c r="S590" s="86"/>
      <c r="T590" s="87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  <c r="AE590" s="40"/>
      <c r="AT590" s="19" t="s">
        <v>139</v>
      </c>
      <c r="AU590" s="19" t="s">
        <v>81</v>
      </c>
    </row>
    <row r="591" spans="1:51" s="13" customFormat="1" ht="12">
      <c r="A591" s="13"/>
      <c r="B591" s="224"/>
      <c r="C591" s="225"/>
      <c r="D591" s="226" t="s">
        <v>141</v>
      </c>
      <c r="E591" s="227" t="s">
        <v>19</v>
      </c>
      <c r="F591" s="228" t="s">
        <v>650</v>
      </c>
      <c r="G591" s="225"/>
      <c r="H591" s="227" t="s">
        <v>19</v>
      </c>
      <c r="I591" s="229"/>
      <c r="J591" s="225"/>
      <c r="K591" s="225"/>
      <c r="L591" s="230"/>
      <c r="M591" s="231"/>
      <c r="N591" s="232"/>
      <c r="O591" s="232"/>
      <c r="P591" s="232"/>
      <c r="Q591" s="232"/>
      <c r="R591" s="232"/>
      <c r="S591" s="232"/>
      <c r="T591" s="23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34" t="s">
        <v>141</v>
      </c>
      <c r="AU591" s="234" t="s">
        <v>81</v>
      </c>
      <c r="AV591" s="13" t="s">
        <v>79</v>
      </c>
      <c r="AW591" s="13" t="s">
        <v>33</v>
      </c>
      <c r="AX591" s="13" t="s">
        <v>71</v>
      </c>
      <c r="AY591" s="234" t="s">
        <v>129</v>
      </c>
    </row>
    <row r="592" spans="1:51" s="14" customFormat="1" ht="12">
      <c r="A592" s="14"/>
      <c r="B592" s="235"/>
      <c r="C592" s="236"/>
      <c r="D592" s="226" t="s">
        <v>141</v>
      </c>
      <c r="E592" s="237" t="s">
        <v>19</v>
      </c>
      <c r="F592" s="238" t="s">
        <v>211</v>
      </c>
      <c r="G592" s="236"/>
      <c r="H592" s="239">
        <v>20.069</v>
      </c>
      <c r="I592" s="240"/>
      <c r="J592" s="236"/>
      <c r="K592" s="236"/>
      <c r="L592" s="241"/>
      <c r="M592" s="242"/>
      <c r="N592" s="243"/>
      <c r="O592" s="243"/>
      <c r="P592" s="243"/>
      <c r="Q592" s="243"/>
      <c r="R592" s="243"/>
      <c r="S592" s="243"/>
      <c r="T592" s="24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45" t="s">
        <v>141</v>
      </c>
      <c r="AU592" s="245" t="s">
        <v>81</v>
      </c>
      <c r="AV592" s="14" t="s">
        <v>81</v>
      </c>
      <c r="AW592" s="14" t="s">
        <v>33</v>
      </c>
      <c r="AX592" s="14" t="s">
        <v>71</v>
      </c>
      <c r="AY592" s="245" t="s">
        <v>129</v>
      </c>
    </row>
    <row r="593" spans="1:51" s="14" customFormat="1" ht="12">
      <c r="A593" s="14"/>
      <c r="B593" s="235"/>
      <c r="C593" s="236"/>
      <c r="D593" s="226" t="s">
        <v>141</v>
      </c>
      <c r="E593" s="237" t="s">
        <v>19</v>
      </c>
      <c r="F593" s="238" t="s">
        <v>212</v>
      </c>
      <c r="G593" s="236"/>
      <c r="H593" s="239">
        <v>3.078</v>
      </c>
      <c r="I593" s="240"/>
      <c r="J593" s="236"/>
      <c r="K593" s="236"/>
      <c r="L593" s="241"/>
      <c r="M593" s="242"/>
      <c r="N593" s="243"/>
      <c r="O593" s="243"/>
      <c r="P593" s="243"/>
      <c r="Q593" s="243"/>
      <c r="R593" s="243"/>
      <c r="S593" s="243"/>
      <c r="T593" s="24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45" t="s">
        <v>141</v>
      </c>
      <c r="AU593" s="245" t="s">
        <v>81</v>
      </c>
      <c r="AV593" s="14" t="s">
        <v>81</v>
      </c>
      <c r="AW593" s="14" t="s">
        <v>33</v>
      </c>
      <c r="AX593" s="14" t="s">
        <v>71</v>
      </c>
      <c r="AY593" s="245" t="s">
        <v>129</v>
      </c>
    </row>
    <row r="594" spans="1:51" s="14" customFormat="1" ht="12">
      <c r="A594" s="14"/>
      <c r="B594" s="235"/>
      <c r="C594" s="236"/>
      <c r="D594" s="226" t="s">
        <v>141</v>
      </c>
      <c r="E594" s="237" t="s">
        <v>19</v>
      </c>
      <c r="F594" s="238" t="s">
        <v>710</v>
      </c>
      <c r="G594" s="236"/>
      <c r="H594" s="239">
        <v>-0.45</v>
      </c>
      <c r="I594" s="240"/>
      <c r="J594" s="236"/>
      <c r="K594" s="236"/>
      <c r="L594" s="241"/>
      <c r="M594" s="242"/>
      <c r="N594" s="243"/>
      <c r="O594" s="243"/>
      <c r="P594" s="243"/>
      <c r="Q594" s="243"/>
      <c r="R594" s="243"/>
      <c r="S594" s="243"/>
      <c r="T594" s="24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T594" s="245" t="s">
        <v>141</v>
      </c>
      <c r="AU594" s="245" t="s">
        <v>81</v>
      </c>
      <c r="AV594" s="14" t="s">
        <v>81</v>
      </c>
      <c r="AW594" s="14" t="s">
        <v>33</v>
      </c>
      <c r="AX594" s="14" t="s">
        <v>71</v>
      </c>
      <c r="AY594" s="245" t="s">
        <v>129</v>
      </c>
    </row>
    <row r="595" spans="1:51" s="14" customFormat="1" ht="12">
      <c r="A595" s="14"/>
      <c r="B595" s="235"/>
      <c r="C595" s="236"/>
      <c r="D595" s="226" t="s">
        <v>141</v>
      </c>
      <c r="E595" s="237" t="s">
        <v>19</v>
      </c>
      <c r="F595" s="238" t="s">
        <v>213</v>
      </c>
      <c r="G595" s="236"/>
      <c r="H595" s="239">
        <v>2.744</v>
      </c>
      <c r="I595" s="240"/>
      <c r="J595" s="236"/>
      <c r="K595" s="236"/>
      <c r="L595" s="241"/>
      <c r="M595" s="242"/>
      <c r="N595" s="243"/>
      <c r="O595" s="243"/>
      <c r="P595" s="243"/>
      <c r="Q595" s="243"/>
      <c r="R595" s="243"/>
      <c r="S595" s="243"/>
      <c r="T595" s="24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T595" s="245" t="s">
        <v>141</v>
      </c>
      <c r="AU595" s="245" t="s">
        <v>81</v>
      </c>
      <c r="AV595" s="14" t="s">
        <v>81</v>
      </c>
      <c r="AW595" s="14" t="s">
        <v>33</v>
      </c>
      <c r="AX595" s="14" t="s">
        <v>71</v>
      </c>
      <c r="AY595" s="245" t="s">
        <v>129</v>
      </c>
    </row>
    <row r="596" spans="1:51" s="14" customFormat="1" ht="12">
      <c r="A596" s="14"/>
      <c r="B596" s="235"/>
      <c r="C596" s="236"/>
      <c r="D596" s="226" t="s">
        <v>141</v>
      </c>
      <c r="E596" s="237" t="s">
        <v>19</v>
      </c>
      <c r="F596" s="238" t="s">
        <v>214</v>
      </c>
      <c r="G596" s="236"/>
      <c r="H596" s="239">
        <v>0.068</v>
      </c>
      <c r="I596" s="240"/>
      <c r="J596" s="236"/>
      <c r="K596" s="236"/>
      <c r="L596" s="241"/>
      <c r="M596" s="242"/>
      <c r="N596" s="243"/>
      <c r="O596" s="243"/>
      <c r="P596" s="243"/>
      <c r="Q596" s="243"/>
      <c r="R596" s="243"/>
      <c r="S596" s="243"/>
      <c r="T596" s="24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45" t="s">
        <v>141</v>
      </c>
      <c r="AU596" s="245" t="s">
        <v>81</v>
      </c>
      <c r="AV596" s="14" t="s">
        <v>81</v>
      </c>
      <c r="AW596" s="14" t="s">
        <v>33</v>
      </c>
      <c r="AX596" s="14" t="s">
        <v>71</v>
      </c>
      <c r="AY596" s="245" t="s">
        <v>129</v>
      </c>
    </row>
    <row r="597" spans="1:51" s="14" customFormat="1" ht="12">
      <c r="A597" s="14"/>
      <c r="B597" s="235"/>
      <c r="C597" s="236"/>
      <c r="D597" s="226" t="s">
        <v>141</v>
      </c>
      <c r="E597" s="237" t="s">
        <v>19</v>
      </c>
      <c r="F597" s="238" t="s">
        <v>215</v>
      </c>
      <c r="G597" s="236"/>
      <c r="H597" s="239">
        <v>17.731</v>
      </c>
      <c r="I597" s="240"/>
      <c r="J597" s="236"/>
      <c r="K597" s="236"/>
      <c r="L597" s="241"/>
      <c r="M597" s="242"/>
      <c r="N597" s="243"/>
      <c r="O597" s="243"/>
      <c r="P597" s="243"/>
      <c r="Q597" s="243"/>
      <c r="R597" s="243"/>
      <c r="S597" s="243"/>
      <c r="T597" s="24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T597" s="245" t="s">
        <v>141</v>
      </c>
      <c r="AU597" s="245" t="s">
        <v>81</v>
      </c>
      <c r="AV597" s="14" t="s">
        <v>81</v>
      </c>
      <c r="AW597" s="14" t="s">
        <v>33</v>
      </c>
      <c r="AX597" s="14" t="s">
        <v>71</v>
      </c>
      <c r="AY597" s="245" t="s">
        <v>129</v>
      </c>
    </row>
    <row r="598" spans="1:51" s="14" customFormat="1" ht="12">
      <c r="A598" s="14"/>
      <c r="B598" s="235"/>
      <c r="C598" s="236"/>
      <c r="D598" s="226" t="s">
        <v>141</v>
      </c>
      <c r="E598" s="237" t="s">
        <v>19</v>
      </c>
      <c r="F598" s="238" t="s">
        <v>216</v>
      </c>
      <c r="G598" s="236"/>
      <c r="H598" s="239">
        <v>-1.773</v>
      </c>
      <c r="I598" s="240"/>
      <c r="J598" s="236"/>
      <c r="K598" s="236"/>
      <c r="L598" s="241"/>
      <c r="M598" s="242"/>
      <c r="N598" s="243"/>
      <c r="O598" s="243"/>
      <c r="P598" s="243"/>
      <c r="Q598" s="243"/>
      <c r="R598" s="243"/>
      <c r="S598" s="243"/>
      <c r="T598" s="24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45" t="s">
        <v>141</v>
      </c>
      <c r="AU598" s="245" t="s">
        <v>81</v>
      </c>
      <c r="AV598" s="14" t="s">
        <v>81</v>
      </c>
      <c r="AW598" s="14" t="s">
        <v>33</v>
      </c>
      <c r="AX598" s="14" t="s">
        <v>71</v>
      </c>
      <c r="AY598" s="245" t="s">
        <v>129</v>
      </c>
    </row>
    <row r="599" spans="1:51" s="14" customFormat="1" ht="12">
      <c r="A599" s="14"/>
      <c r="B599" s="235"/>
      <c r="C599" s="236"/>
      <c r="D599" s="226" t="s">
        <v>141</v>
      </c>
      <c r="E599" s="237" t="s">
        <v>19</v>
      </c>
      <c r="F599" s="238" t="s">
        <v>654</v>
      </c>
      <c r="G599" s="236"/>
      <c r="H599" s="239">
        <v>4.174</v>
      </c>
      <c r="I599" s="240"/>
      <c r="J599" s="236"/>
      <c r="K599" s="236"/>
      <c r="L599" s="241"/>
      <c r="M599" s="242"/>
      <c r="N599" s="243"/>
      <c r="O599" s="243"/>
      <c r="P599" s="243"/>
      <c r="Q599" s="243"/>
      <c r="R599" s="243"/>
      <c r="S599" s="243"/>
      <c r="T599" s="24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T599" s="245" t="s">
        <v>141</v>
      </c>
      <c r="AU599" s="245" t="s">
        <v>81</v>
      </c>
      <c r="AV599" s="14" t="s">
        <v>81</v>
      </c>
      <c r="AW599" s="14" t="s">
        <v>33</v>
      </c>
      <c r="AX599" s="14" t="s">
        <v>71</v>
      </c>
      <c r="AY599" s="245" t="s">
        <v>129</v>
      </c>
    </row>
    <row r="600" spans="1:51" s="16" customFormat="1" ht="12">
      <c r="A600" s="16"/>
      <c r="B600" s="268"/>
      <c r="C600" s="269"/>
      <c r="D600" s="226" t="s">
        <v>141</v>
      </c>
      <c r="E600" s="270" t="s">
        <v>19</v>
      </c>
      <c r="F600" s="271" t="s">
        <v>628</v>
      </c>
      <c r="G600" s="269"/>
      <c r="H600" s="272">
        <v>45.641</v>
      </c>
      <c r="I600" s="273"/>
      <c r="J600" s="269"/>
      <c r="K600" s="269"/>
      <c r="L600" s="274"/>
      <c r="M600" s="275"/>
      <c r="N600" s="276"/>
      <c r="O600" s="276"/>
      <c r="P600" s="276"/>
      <c r="Q600" s="276"/>
      <c r="R600" s="276"/>
      <c r="S600" s="276"/>
      <c r="T600" s="277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  <c r="AE600" s="16"/>
      <c r="AT600" s="278" t="s">
        <v>141</v>
      </c>
      <c r="AU600" s="278" t="s">
        <v>81</v>
      </c>
      <c r="AV600" s="16" t="s">
        <v>130</v>
      </c>
      <c r="AW600" s="16" t="s">
        <v>33</v>
      </c>
      <c r="AX600" s="16" t="s">
        <v>71</v>
      </c>
      <c r="AY600" s="278" t="s">
        <v>129</v>
      </c>
    </row>
    <row r="601" spans="1:51" s="14" customFormat="1" ht="12">
      <c r="A601" s="14"/>
      <c r="B601" s="235"/>
      <c r="C601" s="236"/>
      <c r="D601" s="226" t="s">
        <v>141</v>
      </c>
      <c r="E601" s="237" t="s">
        <v>19</v>
      </c>
      <c r="F601" s="238" t="s">
        <v>711</v>
      </c>
      <c r="G601" s="236"/>
      <c r="H601" s="239">
        <v>28.167</v>
      </c>
      <c r="I601" s="240"/>
      <c r="J601" s="236"/>
      <c r="K601" s="236"/>
      <c r="L601" s="241"/>
      <c r="M601" s="242"/>
      <c r="N601" s="243"/>
      <c r="O601" s="243"/>
      <c r="P601" s="243"/>
      <c r="Q601" s="243"/>
      <c r="R601" s="243"/>
      <c r="S601" s="243"/>
      <c r="T601" s="24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T601" s="245" t="s">
        <v>141</v>
      </c>
      <c r="AU601" s="245" t="s">
        <v>81</v>
      </c>
      <c r="AV601" s="14" t="s">
        <v>81</v>
      </c>
      <c r="AW601" s="14" t="s">
        <v>33</v>
      </c>
      <c r="AX601" s="14" t="s">
        <v>71</v>
      </c>
      <c r="AY601" s="245" t="s">
        <v>129</v>
      </c>
    </row>
    <row r="602" spans="1:51" s="16" customFormat="1" ht="12">
      <c r="A602" s="16"/>
      <c r="B602" s="268"/>
      <c r="C602" s="269"/>
      <c r="D602" s="226" t="s">
        <v>141</v>
      </c>
      <c r="E602" s="270" t="s">
        <v>19</v>
      </c>
      <c r="F602" s="271" t="s">
        <v>628</v>
      </c>
      <c r="G602" s="269"/>
      <c r="H602" s="272">
        <v>28.167</v>
      </c>
      <c r="I602" s="273"/>
      <c r="J602" s="269"/>
      <c r="K602" s="269"/>
      <c r="L602" s="274"/>
      <c r="M602" s="275"/>
      <c r="N602" s="276"/>
      <c r="O602" s="276"/>
      <c r="P602" s="276"/>
      <c r="Q602" s="276"/>
      <c r="R602" s="276"/>
      <c r="S602" s="276"/>
      <c r="T602" s="277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  <c r="AE602" s="16"/>
      <c r="AT602" s="278" t="s">
        <v>141</v>
      </c>
      <c r="AU602" s="278" t="s">
        <v>81</v>
      </c>
      <c r="AV602" s="16" t="s">
        <v>130</v>
      </c>
      <c r="AW602" s="16" t="s">
        <v>33</v>
      </c>
      <c r="AX602" s="16" t="s">
        <v>71</v>
      </c>
      <c r="AY602" s="278" t="s">
        <v>129</v>
      </c>
    </row>
    <row r="603" spans="1:51" s="15" customFormat="1" ht="12">
      <c r="A603" s="15"/>
      <c r="B603" s="246"/>
      <c r="C603" s="247"/>
      <c r="D603" s="226" t="s">
        <v>141</v>
      </c>
      <c r="E603" s="248" t="s">
        <v>19</v>
      </c>
      <c r="F603" s="249" t="s">
        <v>144</v>
      </c>
      <c r="G603" s="247"/>
      <c r="H603" s="250">
        <v>73.80799999999999</v>
      </c>
      <c r="I603" s="251"/>
      <c r="J603" s="247"/>
      <c r="K603" s="247"/>
      <c r="L603" s="252"/>
      <c r="M603" s="253"/>
      <c r="N603" s="254"/>
      <c r="O603" s="254"/>
      <c r="P603" s="254"/>
      <c r="Q603" s="254"/>
      <c r="R603" s="254"/>
      <c r="S603" s="254"/>
      <c r="T603" s="25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T603" s="256" t="s">
        <v>141</v>
      </c>
      <c r="AU603" s="256" t="s">
        <v>81</v>
      </c>
      <c r="AV603" s="15" t="s">
        <v>137</v>
      </c>
      <c r="AW603" s="15" t="s">
        <v>33</v>
      </c>
      <c r="AX603" s="15" t="s">
        <v>79</v>
      </c>
      <c r="AY603" s="256" t="s">
        <v>129</v>
      </c>
    </row>
    <row r="604" spans="1:63" s="12" customFormat="1" ht="25.9" customHeight="1">
      <c r="A604" s="12"/>
      <c r="B604" s="190"/>
      <c r="C604" s="191"/>
      <c r="D604" s="192" t="s">
        <v>70</v>
      </c>
      <c r="E604" s="193" t="s">
        <v>630</v>
      </c>
      <c r="F604" s="193" t="s">
        <v>631</v>
      </c>
      <c r="G604" s="191"/>
      <c r="H604" s="191"/>
      <c r="I604" s="194"/>
      <c r="J604" s="195">
        <f>BK604</f>
        <v>0</v>
      </c>
      <c r="K604" s="191"/>
      <c r="L604" s="196"/>
      <c r="M604" s="197"/>
      <c r="N604" s="198"/>
      <c r="O604" s="198"/>
      <c r="P604" s="199">
        <f>SUM(P605:P608)</f>
        <v>0</v>
      </c>
      <c r="Q604" s="198"/>
      <c r="R604" s="199">
        <f>SUM(R605:R608)</f>
        <v>0</v>
      </c>
      <c r="S604" s="198"/>
      <c r="T604" s="200">
        <f>SUM(T605:T608)</f>
        <v>0</v>
      </c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R604" s="201" t="s">
        <v>137</v>
      </c>
      <c r="AT604" s="202" t="s">
        <v>70</v>
      </c>
      <c r="AU604" s="202" t="s">
        <v>71</v>
      </c>
      <c r="AY604" s="201" t="s">
        <v>129</v>
      </c>
      <c r="BK604" s="203">
        <f>SUM(BK605:BK608)</f>
        <v>0</v>
      </c>
    </row>
    <row r="605" spans="1:65" s="2" customFormat="1" ht="16.5" customHeight="1">
      <c r="A605" s="40"/>
      <c r="B605" s="41"/>
      <c r="C605" s="206" t="s">
        <v>612</v>
      </c>
      <c r="D605" s="206" t="s">
        <v>132</v>
      </c>
      <c r="E605" s="207" t="s">
        <v>712</v>
      </c>
      <c r="F605" s="208" t="s">
        <v>713</v>
      </c>
      <c r="G605" s="209" t="s">
        <v>635</v>
      </c>
      <c r="H605" s="210">
        <v>1</v>
      </c>
      <c r="I605" s="211"/>
      <c r="J605" s="212">
        <f>ROUND(I605*H605,2)</f>
        <v>0</v>
      </c>
      <c r="K605" s="208" t="s">
        <v>457</v>
      </c>
      <c r="L605" s="46"/>
      <c r="M605" s="213" t="s">
        <v>19</v>
      </c>
      <c r="N605" s="214" t="s">
        <v>42</v>
      </c>
      <c r="O605" s="86"/>
      <c r="P605" s="215">
        <f>O605*H605</f>
        <v>0</v>
      </c>
      <c r="Q605" s="215">
        <v>0</v>
      </c>
      <c r="R605" s="215">
        <f>Q605*H605</f>
        <v>0</v>
      </c>
      <c r="S605" s="215">
        <v>0</v>
      </c>
      <c r="T605" s="216">
        <f>S605*H605</f>
        <v>0</v>
      </c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R605" s="217" t="s">
        <v>636</v>
      </c>
      <c r="AT605" s="217" t="s">
        <v>132</v>
      </c>
      <c r="AU605" s="217" t="s">
        <v>79</v>
      </c>
      <c r="AY605" s="19" t="s">
        <v>129</v>
      </c>
      <c r="BE605" s="218">
        <f>IF(N605="základní",J605,0)</f>
        <v>0</v>
      </c>
      <c r="BF605" s="218">
        <f>IF(N605="snížená",J605,0)</f>
        <v>0</v>
      </c>
      <c r="BG605" s="218">
        <f>IF(N605="zákl. přenesená",J605,0)</f>
        <v>0</v>
      </c>
      <c r="BH605" s="218">
        <f>IF(N605="sníž. přenesená",J605,0)</f>
        <v>0</v>
      </c>
      <c r="BI605" s="218">
        <f>IF(N605="nulová",J605,0)</f>
        <v>0</v>
      </c>
      <c r="BJ605" s="19" t="s">
        <v>79</v>
      </c>
      <c r="BK605" s="218">
        <f>ROUND(I605*H605,2)</f>
        <v>0</v>
      </c>
      <c r="BL605" s="19" t="s">
        <v>636</v>
      </c>
      <c r="BM605" s="217" t="s">
        <v>714</v>
      </c>
    </row>
    <row r="606" spans="1:65" s="2" customFormat="1" ht="16.5" customHeight="1">
      <c r="A606" s="40"/>
      <c r="B606" s="41"/>
      <c r="C606" s="206" t="s">
        <v>616</v>
      </c>
      <c r="D606" s="206" t="s">
        <v>132</v>
      </c>
      <c r="E606" s="207" t="s">
        <v>633</v>
      </c>
      <c r="F606" s="208" t="s">
        <v>634</v>
      </c>
      <c r="G606" s="209" t="s">
        <v>635</v>
      </c>
      <c r="H606" s="210">
        <v>1</v>
      </c>
      <c r="I606" s="211"/>
      <c r="J606" s="212">
        <f>ROUND(I606*H606,2)</f>
        <v>0</v>
      </c>
      <c r="K606" s="208" t="s">
        <v>457</v>
      </c>
      <c r="L606" s="46"/>
      <c r="M606" s="213" t="s">
        <v>19</v>
      </c>
      <c r="N606" s="214" t="s">
        <v>42</v>
      </c>
      <c r="O606" s="86"/>
      <c r="P606" s="215">
        <f>O606*H606</f>
        <v>0</v>
      </c>
      <c r="Q606" s="215">
        <v>0</v>
      </c>
      <c r="R606" s="215">
        <f>Q606*H606</f>
        <v>0</v>
      </c>
      <c r="S606" s="215">
        <v>0</v>
      </c>
      <c r="T606" s="216">
        <f>S606*H606</f>
        <v>0</v>
      </c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  <c r="AR606" s="217" t="s">
        <v>636</v>
      </c>
      <c r="AT606" s="217" t="s">
        <v>132</v>
      </c>
      <c r="AU606" s="217" t="s">
        <v>79</v>
      </c>
      <c r="AY606" s="19" t="s">
        <v>129</v>
      </c>
      <c r="BE606" s="218">
        <f>IF(N606="základní",J606,0)</f>
        <v>0</v>
      </c>
      <c r="BF606" s="218">
        <f>IF(N606="snížená",J606,0)</f>
        <v>0</v>
      </c>
      <c r="BG606" s="218">
        <f>IF(N606="zákl. přenesená",J606,0)</f>
        <v>0</v>
      </c>
      <c r="BH606" s="218">
        <f>IF(N606="sníž. přenesená",J606,0)</f>
        <v>0</v>
      </c>
      <c r="BI606" s="218">
        <f>IF(N606="nulová",J606,0)</f>
        <v>0</v>
      </c>
      <c r="BJ606" s="19" t="s">
        <v>79</v>
      </c>
      <c r="BK606" s="218">
        <f>ROUND(I606*H606,2)</f>
        <v>0</v>
      </c>
      <c r="BL606" s="19" t="s">
        <v>636</v>
      </c>
      <c r="BM606" s="217" t="s">
        <v>715</v>
      </c>
    </row>
    <row r="607" spans="1:51" s="14" customFormat="1" ht="12">
      <c r="A607" s="14"/>
      <c r="B607" s="235"/>
      <c r="C607" s="236"/>
      <c r="D607" s="226" t="s">
        <v>141</v>
      </c>
      <c r="E607" s="237" t="s">
        <v>19</v>
      </c>
      <c r="F607" s="238" t="s">
        <v>79</v>
      </c>
      <c r="G607" s="236"/>
      <c r="H607" s="239">
        <v>1</v>
      </c>
      <c r="I607" s="240"/>
      <c r="J607" s="236"/>
      <c r="K607" s="236"/>
      <c r="L607" s="241"/>
      <c r="M607" s="242"/>
      <c r="N607" s="243"/>
      <c r="O607" s="243"/>
      <c r="P607" s="243"/>
      <c r="Q607" s="243"/>
      <c r="R607" s="243"/>
      <c r="S607" s="243"/>
      <c r="T607" s="24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T607" s="245" t="s">
        <v>141</v>
      </c>
      <c r="AU607" s="245" t="s">
        <v>79</v>
      </c>
      <c r="AV607" s="14" t="s">
        <v>81</v>
      </c>
      <c r="AW607" s="14" t="s">
        <v>33</v>
      </c>
      <c r="AX607" s="14" t="s">
        <v>71</v>
      </c>
      <c r="AY607" s="245" t="s">
        <v>129</v>
      </c>
    </row>
    <row r="608" spans="1:51" s="15" customFormat="1" ht="12">
      <c r="A608" s="15"/>
      <c r="B608" s="246"/>
      <c r="C608" s="247"/>
      <c r="D608" s="226" t="s">
        <v>141</v>
      </c>
      <c r="E608" s="248" t="s">
        <v>19</v>
      </c>
      <c r="F608" s="249" t="s">
        <v>144</v>
      </c>
      <c r="G608" s="247"/>
      <c r="H608" s="250">
        <v>1</v>
      </c>
      <c r="I608" s="251"/>
      <c r="J608" s="247"/>
      <c r="K608" s="247"/>
      <c r="L608" s="252"/>
      <c r="M608" s="253"/>
      <c r="N608" s="254"/>
      <c r="O608" s="254"/>
      <c r="P608" s="254"/>
      <c r="Q608" s="254"/>
      <c r="R608" s="254"/>
      <c r="S608" s="254"/>
      <c r="T608" s="25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T608" s="256" t="s">
        <v>141</v>
      </c>
      <c r="AU608" s="256" t="s">
        <v>79</v>
      </c>
      <c r="AV608" s="15" t="s">
        <v>137</v>
      </c>
      <c r="AW608" s="15" t="s">
        <v>33</v>
      </c>
      <c r="AX608" s="15" t="s">
        <v>79</v>
      </c>
      <c r="AY608" s="256" t="s">
        <v>129</v>
      </c>
    </row>
    <row r="609" spans="1:63" s="12" customFormat="1" ht="25.9" customHeight="1">
      <c r="A609" s="12"/>
      <c r="B609" s="190"/>
      <c r="C609" s="191"/>
      <c r="D609" s="192" t="s">
        <v>70</v>
      </c>
      <c r="E609" s="193" t="s">
        <v>638</v>
      </c>
      <c r="F609" s="193" t="s">
        <v>639</v>
      </c>
      <c r="G609" s="191"/>
      <c r="H609" s="191"/>
      <c r="I609" s="194"/>
      <c r="J609" s="195">
        <f>BK609</f>
        <v>0</v>
      </c>
      <c r="K609" s="191"/>
      <c r="L609" s="196"/>
      <c r="M609" s="197"/>
      <c r="N609" s="198"/>
      <c r="O609" s="198"/>
      <c r="P609" s="199">
        <f>SUM(P610:P611)</f>
        <v>0</v>
      </c>
      <c r="Q609" s="198"/>
      <c r="R609" s="199">
        <f>SUM(R610:R611)</f>
        <v>0</v>
      </c>
      <c r="S609" s="198"/>
      <c r="T609" s="200">
        <f>SUM(T610:T611)</f>
        <v>0</v>
      </c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R609" s="201" t="s">
        <v>165</v>
      </c>
      <c r="AT609" s="202" t="s">
        <v>70</v>
      </c>
      <c r="AU609" s="202" t="s">
        <v>71</v>
      </c>
      <c r="AY609" s="201" t="s">
        <v>129</v>
      </c>
      <c r="BK609" s="203">
        <f>SUM(BK610:BK611)</f>
        <v>0</v>
      </c>
    </row>
    <row r="610" spans="1:65" s="2" customFormat="1" ht="16.5" customHeight="1">
      <c r="A610" s="40"/>
      <c r="B610" s="41"/>
      <c r="C610" s="206" t="s">
        <v>623</v>
      </c>
      <c r="D610" s="206" t="s">
        <v>132</v>
      </c>
      <c r="E610" s="207" t="s">
        <v>641</v>
      </c>
      <c r="F610" s="208" t="s">
        <v>642</v>
      </c>
      <c r="G610" s="209" t="s">
        <v>368</v>
      </c>
      <c r="H610" s="267"/>
      <c r="I610" s="211"/>
      <c r="J610" s="212">
        <f>ROUND(I610*H610,2)</f>
        <v>0</v>
      </c>
      <c r="K610" s="208" t="s">
        <v>19</v>
      </c>
      <c r="L610" s="46"/>
      <c r="M610" s="213" t="s">
        <v>19</v>
      </c>
      <c r="N610" s="214" t="s">
        <v>42</v>
      </c>
      <c r="O610" s="86"/>
      <c r="P610" s="215">
        <f>O610*H610</f>
        <v>0</v>
      </c>
      <c r="Q610" s="215">
        <v>0</v>
      </c>
      <c r="R610" s="215">
        <f>Q610*H610</f>
        <v>0</v>
      </c>
      <c r="S610" s="215">
        <v>0</v>
      </c>
      <c r="T610" s="216">
        <f>S610*H610</f>
        <v>0</v>
      </c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  <c r="AE610" s="40"/>
      <c r="AR610" s="217" t="s">
        <v>137</v>
      </c>
      <c r="AT610" s="217" t="s">
        <v>132</v>
      </c>
      <c r="AU610" s="217" t="s">
        <v>79</v>
      </c>
      <c r="AY610" s="19" t="s">
        <v>129</v>
      </c>
      <c r="BE610" s="218">
        <f>IF(N610="základní",J610,0)</f>
        <v>0</v>
      </c>
      <c r="BF610" s="218">
        <f>IF(N610="snížená",J610,0)</f>
        <v>0</v>
      </c>
      <c r="BG610" s="218">
        <f>IF(N610="zákl. přenesená",J610,0)</f>
        <v>0</v>
      </c>
      <c r="BH610" s="218">
        <f>IF(N610="sníž. přenesená",J610,0)</f>
        <v>0</v>
      </c>
      <c r="BI610" s="218">
        <f>IF(N610="nulová",J610,0)</f>
        <v>0</v>
      </c>
      <c r="BJ610" s="19" t="s">
        <v>79</v>
      </c>
      <c r="BK610" s="218">
        <f>ROUND(I610*H610,2)</f>
        <v>0</v>
      </c>
      <c r="BL610" s="19" t="s">
        <v>137</v>
      </c>
      <c r="BM610" s="217" t="s">
        <v>643</v>
      </c>
    </row>
    <row r="611" spans="1:65" s="2" customFormat="1" ht="16.5" customHeight="1">
      <c r="A611" s="40"/>
      <c r="B611" s="41"/>
      <c r="C611" s="206" t="s">
        <v>632</v>
      </c>
      <c r="D611" s="206" t="s">
        <v>132</v>
      </c>
      <c r="E611" s="207" t="s">
        <v>645</v>
      </c>
      <c r="F611" s="208" t="s">
        <v>646</v>
      </c>
      <c r="G611" s="209" t="s">
        <v>368</v>
      </c>
      <c r="H611" s="267"/>
      <c r="I611" s="211"/>
      <c r="J611" s="212">
        <f>ROUND(I611*H611,2)</f>
        <v>0</v>
      </c>
      <c r="K611" s="208" t="s">
        <v>19</v>
      </c>
      <c r="L611" s="46"/>
      <c r="M611" s="279" t="s">
        <v>19</v>
      </c>
      <c r="N611" s="280" t="s">
        <v>42</v>
      </c>
      <c r="O611" s="281"/>
      <c r="P611" s="282">
        <f>O611*H611</f>
        <v>0</v>
      </c>
      <c r="Q611" s="282">
        <v>0</v>
      </c>
      <c r="R611" s="282">
        <f>Q611*H611</f>
        <v>0</v>
      </c>
      <c r="S611" s="282">
        <v>0</v>
      </c>
      <c r="T611" s="283">
        <f>S611*H611</f>
        <v>0</v>
      </c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R611" s="217" t="s">
        <v>137</v>
      </c>
      <c r="AT611" s="217" t="s">
        <v>132</v>
      </c>
      <c r="AU611" s="217" t="s">
        <v>79</v>
      </c>
      <c r="AY611" s="19" t="s">
        <v>129</v>
      </c>
      <c r="BE611" s="218">
        <f>IF(N611="základní",J611,0)</f>
        <v>0</v>
      </c>
      <c r="BF611" s="218">
        <f>IF(N611="snížená",J611,0)</f>
        <v>0</v>
      </c>
      <c r="BG611" s="218">
        <f>IF(N611="zákl. přenesená",J611,0)</f>
        <v>0</v>
      </c>
      <c r="BH611" s="218">
        <f>IF(N611="sníž. přenesená",J611,0)</f>
        <v>0</v>
      </c>
      <c r="BI611" s="218">
        <f>IF(N611="nulová",J611,0)</f>
        <v>0</v>
      </c>
      <c r="BJ611" s="19" t="s">
        <v>79</v>
      </c>
      <c r="BK611" s="218">
        <f>ROUND(I611*H611,2)</f>
        <v>0</v>
      </c>
      <c r="BL611" s="19" t="s">
        <v>137</v>
      </c>
      <c r="BM611" s="217" t="s">
        <v>647</v>
      </c>
    </row>
    <row r="612" spans="1:31" s="2" customFormat="1" ht="6.95" customHeight="1">
      <c r="A612" s="40"/>
      <c r="B612" s="61"/>
      <c r="C612" s="62"/>
      <c r="D612" s="62"/>
      <c r="E612" s="62"/>
      <c r="F612" s="62"/>
      <c r="G612" s="62"/>
      <c r="H612" s="62"/>
      <c r="I612" s="62"/>
      <c r="J612" s="62"/>
      <c r="K612" s="62"/>
      <c r="L612" s="46"/>
      <c r="M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</row>
  </sheetData>
  <sheetProtection password="CC35" sheet="1" objects="1" scenarios="1" formatColumns="0" formatRows="0" autoFilter="0"/>
  <autoFilter ref="C93:K611"/>
  <mergeCells count="9">
    <mergeCell ref="E7:H7"/>
    <mergeCell ref="E9:H9"/>
    <mergeCell ref="E18:H18"/>
    <mergeCell ref="E27:H27"/>
    <mergeCell ref="E48:H48"/>
    <mergeCell ref="E50:H50"/>
    <mergeCell ref="E84:H84"/>
    <mergeCell ref="E86:H86"/>
    <mergeCell ref="L2:V2"/>
  </mergeCells>
  <hyperlinks>
    <hyperlink ref="F98" r:id="rId1" display="https://podminky.urs.cz/item/CS_URS_2022_02/340271045"/>
    <hyperlink ref="F104" r:id="rId2" display="https://podminky.urs.cz/item/CS_URS_2022_02/342272225"/>
    <hyperlink ref="F110" r:id="rId3" display="https://podminky.urs.cz/item/CS_URS_2022_02/342272245"/>
    <hyperlink ref="F119" r:id="rId4" display="https://podminky.urs.cz/item/CS_URS_2022_02/346244354"/>
    <hyperlink ref="F125" r:id="rId5" display="https://podminky.urs.cz/item/CS_URS_2022_02/346272256"/>
    <hyperlink ref="F132" r:id="rId6" display="https://podminky.urs.cz/item/CS_URS_2022_02/612131101"/>
    <hyperlink ref="F139" r:id="rId7" display="https://podminky.urs.cz/item/CS_URS_2022_02/612131121"/>
    <hyperlink ref="F153" r:id="rId8" display="https://podminky.urs.cz/item/CS_URS_2022_02/612142001"/>
    <hyperlink ref="F167" r:id="rId9" display="https://podminky.urs.cz/item/CS_URS_2022_02/612321121"/>
    <hyperlink ref="F174" r:id="rId10" display="https://podminky.urs.cz/item/CS_URS_2022_02/612321131"/>
    <hyperlink ref="F185" r:id="rId11" display="https://podminky.urs.cz/item/CS_URS_2022_02/619991001"/>
    <hyperlink ref="F192" r:id="rId12" display="https://podminky.urs.cz/item/CS_URS_2022_02/619991011"/>
    <hyperlink ref="F199" r:id="rId13" display="https://podminky.urs.cz/item/CS_URS_2022_02/949101111"/>
    <hyperlink ref="F210" r:id="rId14" display="https://podminky.urs.cz/item/CS_URS_2022_02/952901111"/>
    <hyperlink ref="F221" r:id="rId15" display="https://podminky.urs.cz/item/CS_URS_2022_02/962031132"/>
    <hyperlink ref="F226" r:id="rId16" display="https://podminky.urs.cz/item/CS_URS_2022_02/962032230"/>
    <hyperlink ref="F232" r:id="rId17" display="https://podminky.urs.cz/item/CS_URS_2022_02/968072455"/>
    <hyperlink ref="F240" r:id="rId18" display="https://podminky.urs.cz/item/CS_URS_2022_02/978013191"/>
    <hyperlink ref="F249" r:id="rId19" display="https://podminky.urs.cz/item/CS_URS_2022_02/997013211"/>
    <hyperlink ref="F251" r:id="rId20" display="https://podminky.urs.cz/item/CS_URS_2022_02/997013501"/>
    <hyperlink ref="F253" r:id="rId21" display="https://podminky.urs.cz/item/CS_URS_2022_02/997013509"/>
    <hyperlink ref="F257" r:id="rId22" display="https://podminky.urs.cz/item/CS_URS_2022_02/997013631"/>
    <hyperlink ref="F260" r:id="rId23" display="https://podminky.urs.cz/item/CS_URS_2022_02/998018001"/>
    <hyperlink ref="F264" r:id="rId24" display="https://podminky.urs.cz/item/CS_URS_2022_02/763131451"/>
    <hyperlink ref="F273" r:id="rId25" display="https://podminky.urs.cz/item/CS_URS_2022_02/763131551"/>
    <hyperlink ref="F278" r:id="rId26" display="https://podminky.urs.cz/item/CS_URS_2022_02/763131714"/>
    <hyperlink ref="F289" r:id="rId27" display="https://podminky.urs.cz/item/CS_URS_2022_02/763131721"/>
    <hyperlink ref="F294" r:id="rId28" display="https://podminky.urs.cz/item/CS_URS_2022_02/763131771"/>
    <hyperlink ref="F305" r:id="rId29" display="https://podminky.urs.cz/item/CS_URS_2022_02/763411211"/>
    <hyperlink ref="F310" r:id="rId30" display="https://podminky.urs.cz/item/CS_URS_2022_02/998763401"/>
    <hyperlink ref="F313" r:id="rId31" display="https://podminky.urs.cz/item/CS_URS_2022_02/766411811"/>
    <hyperlink ref="F318" r:id="rId32" display="https://podminky.urs.cz/item/CS_URS_2022_02/766431811"/>
    <hyperlink ref="F323" r:id="rId33" display="https://podminky.urs.cz/item/CS_URS_2022_02/766660172"/>
    <hyperlink ref="F334" r:id="rId34" display="https://podminky.urs.cz/item/CS_URS_2022_02/766660728"/>
    <hyperlink ref="F350" r:id="rId35" display="https://podminky.urs.cz/item/CS_URS_2022_02/766660729"/>
    <hyperlink ref="F366" r:id="rId36" display="https://podminky.urs.cz/item/CS_URS_2022_02/766682111"/>
    <hyperlink ref="F377" r:id="rId37" display="https://podminky.urs.cz/item/CS_URS_2022_02/766694115"/>
    <hyperlink ref="F386" r:id="rId38" display="https://podminky.urs.cz/item/CS_URS_2022_02/766825821"/>
    <hyperlink ref="F390" r:id="rId39" display="https://podminky.urs.cz/item/CS_URS_2022_02/998766201"/>
    <hyperlink ref="F399" r:id="rId40" display="https://podminky.urs.cz/item/CS_URS_2022_02/776111116"/>
    <hyperlink ref="F410" r:id="rId41" display="https://podminky.urs.cz/item/CS_URS_2022_02/776111311"/>
    <hyperlink ref="F421" r:id="rId42" display="https://podminky.urs.cz/item/CS_URS_2022_02/776121321"/>
    <hyperlink ref="F432" r:id="rId43" display="https://podminky.urs.cz/item/CS_URS_2022_02/776141122"/>
    <hyperlink ref="F443" r:id="rId44" display="https://podminky.urs.cz/item/CS_URS_2022_02/776201812"/>
    <hyperlink ref="F451" r:id="rId45" display="https://podminky.urs.cz/item/CS_URS_2022_02/776241121"/>
    <hyperlink ref="F473" r:id="rId46" display="https://podminky.urs.cz/item/CS_URS_2022_02/776410811"/>
    <hyperlink ref="F477" r:id="rId47" display="https://podminky.urs.cz/item/CS_URS_2022_02/776411111"/>
    <hyperlink ref="F487" r:id="rId48" display="https://podminky.urs.cz/item/CS_URS_2022_02/776991121"/>
    <hyperlink ref="F498" r:id="rId49" display="https://podminky.urs.cz/item/CS_URS_2022_02/998776201"/>
    <hyperlink ref="F501" r:id="rId50" display="https://podminky.urs.cz/item/CS_URS_2022_02/781131207"/>
    <hyperlink ref="F511" r:id="rId51" display="https://podminky.urs.cz/item/CS_URS_2022_02/781474113"/>
    <hyperlink ref="F543" r:id="rId52" display="https://podminky.urs.cz/item/CS_URS_2022_02/781491012"/>
    <hyperlink ref="F553" r:id="rId53" display="https://podminky.urs.cz/item/CS_URS_2022_02/781493611"/>
    <hyperlink ref="F562" r:id="rId54" display="https://podminky.urs.cz/item/CS_URS_2022_02/781494111"/>
    <hyperlink ref="F569" r:id="rId55" display="https://podminky.urs.cz/item/CS_URS_2022_02/781494511"/>
    <hyperlink ref="F577" r:id="rId56" display="https://podminky.urs.cz/item/CS_URS_2022_02/781674112"/>
    <hyperlink ref="F587" r:id="rId57" display="https://podminky.urs.cz/item/CS_URS_2022_02/998781202"/>
    <hyperlink ref="F590" r:id="rId58" display="https://podminky.urs.cz/item/CS_URS_2022_02/784211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87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81</v>
      </c>
    </row>
    <row r="4" spans="2:46" s="1" customFormat="1" ht="24.95" customHeight="1">
      <c r="B4" s="22"/>
      <c r="D4" s="132" t="s">
        <v>91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Stavební úpravy sociálního zařízení v MŠ Dolní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92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716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13. 9. 2022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tr">
        <f>IF('Rekapitulace stavby'!AN10="","",'Rekapitulace stavby'!AN10)</f>
        <v/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tr">
        <f>IF('Rekapitulace stavby'!E11="","",'Rekapitulace stavby'!E11)</f>
        <v>Město Frenštát p.R.,náměstí Míru 1,744 01</v>
      </c>
      <c r="F15" s="40"/>
      <c r="G15" s="40"/>
      <c r="H15" s="40"/>
      <c r="I15" s="134" t="s">
        <v>28</v>
      </c>
      <c r="J15" s="138" t="str">
        <f>IF('Rekapitulace stavby'!AN11="","",'Rekapitulace stavby'!AN11)</f>
        <v/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tr">
        <f>IF('Rekapitulace stavby'!AN16="","",'Rekapitulace stavby'!AN16)</f>
        <v/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tr">
        <f>IF('Rekapitulace stavby'!E17="","",'Rekapitulace stavby'!E17)</f>
        <v>Jaromír Bartoš</v>
      </c>
      <c r="F21" s="40"/>
      <c r="G21" s="40"/>
      <c r="H21" s="40"/>
      <c r="I21" s="134" t="s">
        <v>28</v>
      </c>
      <c r="J21" s="138" t="str">
        <f>IF('Rekapitulace stavby'!AN17="","",'Rekapitulace stavby'!AN17)</f>
        <v/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tr">
        <f>IF('Rekapitulace stavby'!AN19="","",'Rekapitulace stavby'!AN19)</f>
        <v/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tr">
        <f>IF('Rekapitulace stavby'!E20="","",'Rekapitulace stavby'!E20)</f>
        <v xml:space="preserve"> </v>
      </c>
      <c r="F24" s="40"/>
      <c r="G24" s="40"/>
      <c r="H24" s="40"/>
      <c r="I24" s="134" t="s">
        <v>28</v>
      </c>
      <c r="J24" s="138" t="str">
        <f>IF('Rekapitulace stavby'!AN20="","",'Rekapitulace stavby'!AN20)</f>
        <v/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35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37</v>
      </c>
      <c r="E30" s="40"/>
      <c r="F30" s="40"/>
      <c r="G30" s="40"/>
      <c r="H30" s="40"/>
      <c r="I30" s="40"/>
      <c r="J30" s="146">
        <f>ROUND(J96,2)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39</v>
      </c>
      <c r="G32" s="40"/>
      <c r="H32" s="40"/>
      <c r="I32" s="147" t="s">
        <v>38</v>
      </c>
      <c r="J32" s="147" t="s">
        <v>40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41</v>
      </c>
      <c r="E33" s="134" t="s">
        <v>42</v>
      </c>
      <c r="F33" s="149">
        <f>ROUND((SUM(BE96:BE146)),2)</f>
        <v>0</v>
      </c>
      <c r="G33" s="40"/>
      <c r="H33" s="40"/>
      <c r="I33" s="150">
        <v>0.21</v>
      </c>
      <c r="J33" s="149">
        <f>ROUND(((SUM(BE96:BE146))*I33),2)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43</v>
      </c>
      <c r="F34" s="149">
        <f>ROUND((SUM(BF96:BF146)),2)</f>
        <v>0</v>
      </c>
      <c r="G34" s="40"/>
      <c r="H34" s="40"/>
      <c r="I34" s="150">
        <v>0.15</v>
      </c>
      <c r="J34" s="149">
        <f>ROUND(((SUM(BF96:BF146))*I34),2)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44</v>
      </c>
      <c r="F35" s="149">
        <f>ROUND((SUM(BG96:BG146)),2)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45</v>
      </c>
      <c r="F36" s="149">
        <f>ROUND((SUM(BH96:BH146)),2)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46</v>
      </c>
      <c r="F37" s="149">
        <f>ROUND((SUM(BI96:BI146)),2)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47</v>
      </c>
      <c r="E39" s="153"/>
      <c r="F39" s="153"/>
      <c r="G39" s="154" t="s">
        <v>48</v>
      </c>
      <c r="H39" s="155" t="s">
        <v>49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94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Stavební úpravy sociálního zařízení v MŠ Dolní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92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03 - Elektroinstalace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</v>
      </c>
      <c r="G52" s="42"/>
      <c r="H52" s="42"/>
      <c r="I52" s="34" t="s">
        <v>23</v>
      </c>
      <c r="J52" s="74" t="str">
        <f>IF(J12="","",J12)</f>
        <v>13. 9. 2022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Město Frenštát p.R.,náměstí Míru 1,744 01</v>
      </c>
      <c r="G54" s="42"/>
      <c r="H54" s="42"/>
      <c r="I54" s="34" t="s">
        <v>31</v>
      </c>
      <c r="J54" s="38" t="str">
        <f>E21</f>
        <v>Jaromír Bartoš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95</v>
      </c>
      <c r="D57" s="164"/>
      <c r="E57" s="164"/>
      <c r="F57" s="164"/>
      <c r="G57" s="164"/>
      <c r="H57" s="164"/>
      <c r="I57" s="164"/>
      <c r="J57" s="165" t="s">
        <v>96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69</v>
      </c>
      <c r="D59" s="42"/>
      <c r="E59" s="42"/>
      <c r="F59" s="42"/>
      <c r="G59" s="42"/>
      <c r="H59" s="42"/>
      <c r="I59" s="42"/>
      <c r="J59" s="104">
        <f>J96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97</v>
      </c>
    </row>
    <row r="60" spans="1:31" s="9" customFormat="1" ht="24.95" customHeight="1">
      <c r="A60" s="9"/>
      <c r="B60" s="167"/>
      <c r="C60" s="168"/>
      <c r="D60" s="169" t="s">
        <v>717</v>
      </c>
      <c r="E60" s="170"/>
      <c r="F60" s="170"/>
      <c r="G60" s="170"/>
      <c r="H60" s="170"/>
      <c r="I60" s="170"/>
      <c r="J60" s="171">
        <f>J97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718</v>
      </c>
      <c r="E61" s="176"/>
      <c r="F61" s="176"/>
      <c r="G61" s="176"/>
      <c r="H61" s="176"/>
      <c r="I61" s="176"/>
      <c r="J61" s="177">
        <f>J98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719</v>
      </c>
      <c r="E62" s="176"/>
      <c r="F62" s="176"/>
      <c r="G62" s="176"/>
      <c r="H62" s="176"/>
      <c r="I62" s="176"/>
      <c r="J62" s="177">
        <f>J101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720</v>
      </c>
      <c r="E63" s="176"/>
      <c r="F63" s="176"/>
      <c r="G63" s="176"/>
      <c r="H63" s="176"/>
      <c r="I63" s="176"/>
      <c r="J63" s="177">
        <f>J105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721</v>
      </c>
      <c r="E64" s="176"/>
      <c r="F64" s="176"/>
      <c r="G64" s="176"/>
      <c r="H64" s="176"/>
      <c r="I64" s="176"/>
      <c r="J64" s="177">
        <f>J108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722</v>
      </c>
      <c r="E65" s="176"/>
      <c r="F65" s="176"/>
      <c r="G65" s="176"/>
      <c r="H65" s="176"/>
      <c r="I65" s="176"/>
      <c r="J65" s="177">
        <f>J110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723</v>
      </c>
      <c r="E66" s="176"/>
      <c r="F66" s="176"/>
      <c r="G66" s="176"/>
      <c r="H66" s="176"/>
      <c r="I66" s="176"/>
      <c r="J66" s="177">
        <f>J112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722</v>
      </c>
      <c r="E67" s="176"/>
      <c r="F67" s="176"/>
      <c r="G67" s="176"/>
      <c r="H67" s="176"/>
      <c r="I67" s="176"/>
      <c r="J67" s="177">
        <f>J114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3"/>
      <c r="C68" s="174"/>
      <c r="D68" s="175" t="s">
        <v>724</v>
      </c>
      <c r="E68" s="176"/>
      <c r="F68" s="176"/>
      <c r="G68" s="176"/>
      <c r="H68" s="176"/>
      <c r="I68" s="176"/>
      <c r="J68" s="177">
        <f>J116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3"/>
      <c r="C69" s="174"/>
      <c r="D69" s="175" t="s">
        <v>725</v>
      </c>
      <c r="E69" s="176"/>
      <c r="F69" s="176"/>
      <c r="G69" s="176"/>
      <c r="H69" s="176"/>
      <c r="I69" s="176"/>
      <c r="J69" s="177">
        <f>J121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3"/>
      <c r="C70" s="174"/>
      <c r="D70" s="175" t="s">
        <v>726</v>
      </c>
      <c r="E70" s="176"/>
      <c r="F70" s="176"/>
      <c r="G70" s="176"/>
      <c r="H70" s="176"/>
      <c r="I70" s="176"/>
      <c r="J70" s="177">
        <f>J123</f>
        <v>0</v>
      </c>
      <c r="K70" s="174"/>
      <c r="L70" s="17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3"/>
      <c r="C71" s="174"/>
      <c r="D71" s="175" t="s">
        <v>727</v>
      </c>
      <c r="E71" s="176"/>
      <c r="F71" s="176"/>
      <c r="G71" s="176"/>
      <c r="H71" s="176"/>
      <c r="I71" s="176"/>
      <c r="J71" s="177">
        <f>J125</f>
        <v>0</v>
      </c>
      <c r="K71" s="174"/>
      <c r="L71" s="17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3"/>
      <c r="C72" s="174"/>
      <c r="D72" s="175" t="s">
        <v>728</v>
      </c>
      <c r="E72" s="176"/>
      <c r="F72" s="176"/>
      <c r="G72" s="176"/>
      <c r="H72" s="176"/>
      <c r="I72" s="176"/>
      <c r="J72" s="177">
        <f>J128</f>
        <v>0</v>
      </c>
      <c r="K72" s="174"/>
      <c r="L72" s="17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3"/>
      <c r="C73" s="174"/>
      <c r="D73" s="175" t="s">
        <v>729</v>
      </c>
      <c r="E73" s="176"/>
      <c r="F73" s="176"/>
      <c r="G73" s="176"/>
      <c r="H73" s="176"/>
      <c r="I73" s="176"/>
      <c r="J73" s="177">
        <f>J130</f>
        <v>0</v>
      </c>
      <c r="K73" s="174"/>
      <c r="L73" s="178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3"/>
      <c r="C74" s="174"/>
      <c r="D74" s="175" t="s">
        <v>730</v>
      </c>
      <c r="E74" s="176"/>
      <c r="F74" s="176"/>
      <c r="G74" s="176"/>
      <c r="H74" s="176"/>
      <c r="I74" s="176"/>
      <c r="J74" s="177">
        <f>J134</f>
        <v>0</v>
      </c>
      <c r="K74" s="174"/>
      <c r="L74" s="178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9" customFormat="1" ht="24.95" customHeight="1">
      <c r="A75" s="9"/>
      <c r="B75" s="167"/>
      <c r="C75" s="168"/>
      <c r="D75" s="169" t="s">
        <v>731</v>
      </c>
      <c r="E75" s="170"/>
      <c r="F75" s="170"/>
      <c r="G75" s="170"/>
      <c r="H75" s="170"/>
      <c r="I75" s="170"/>
      <c r="J75" s="171">
        <f>J136</f>
        <v>0</v>
      </c>
      <c r="K75" s="168"/>
      <c r="L75" s="172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pans="1:31" s="10" customFormat="1" ht="19.9" customHeight="1">
      <c r="A76" s="10"/>
      <c r="B76" s="173"/>
      <c r="C76" s="174"/>
      <c r="D76" s="175" t="s">
        <v>732</v>
      </c>
      <c r="E76" s="176"/>
      <c r="F76" s="176"/>
      <c r="G76" s="176"/>
      <c r="H76" s="176"/>
      <c r="I76" s="176"/>
      <c r="J76" s="177">
        <f>J140</f>
        <v>0</v>
      </c>
      <c r="K76" s="174"/>
      <c r="L76" s="178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2" customFormat="1" ht="21.8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61"/>
      <c r="C78" s="62"/>
      <c r="D78" s="62"/>
      <c r="E78" s="62"/>
      <c r="F78" s="62"/>
      <c r="G78" s="62"/>
      <c r="H78" s="62"/>
      <c r="I78" s="62"/>
      <c r="J78" s="62"/>
      <c r="K78" s="6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82" spans="1:31" s="2" customFormat="1" ht="6.95" customHeight="1">
      <c r="A82" s="40"/>
      <c r="B82" s="63"/>
      <c r="C82" s="64"/>
      <c r="D82" s="64"/>
      <c r="E82" s="64"/>
      <c r="F82" s="64"/>
      <c r="G82" s="64"/>
      <c r="H82" s="64"/>
      <c r="I82" s="64"/>
      <c r="J82" s="64"/>
      <c r="K82" s="64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24.95" customHeight="1">
      <c r="A83" s="40"/>
      <c r="B83" s="41"/>
      <c r="C83" s="25" t="s">
        <v>114</v>
      </c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6.95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4" t="s">
        <v>16</v>
      </c>
      <c r="D85" s="42"/>
      <c r="E85" s="42"/>
      <c r="F85" s="42"/>
      <c r="G85" s="42"/>
      <c r="H85" s="42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6.5" customHeight="1">
      <c r="A86" s="40"/>
      <c r="B86" s="41"/>
      <c r="C86" s="42"/>
      <c r="D86" s="42"/>
      <c r="E86" s="162" t="str">
        <f>E7</f>
        <v>Stavební úpravy sociálního zařízení v MŠ Dolní</v>
      </c>
      <c r="F86" s="34"/>
      <c r="G86" s="34"/>
      <c r="H86" s="34"/>
      <c r="I86" s="42"/>
      <c r="J86" s="42"/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4" t="s">
        <v>92</v>
      </c>
      <c r="D87" s="42"/>
      <c r="E87" s="42"/>
      <c r="F87" s="42"/>
      <c r="G87" s="42"/>
      <c r="H87" s="42"/>
      <c r="I87" s="42"/>
      <c r="J87" s="42"/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6.5" customHeight="1">
      <c r="A88" s="40"/>
      <c r="B88" s="41"/>
      <c r="C88" s="42"/>
      <c r="D88" s="42"/>
      <c r="E88" s="71" t="str">
        <f>E9</f>
        <v>03 - Elektroinstalace</v>
      </c>
      <c r="F88" s="42"/>
      <c r="G88" s="42"/>
      <c r="H88" s="42"/>
      <c r="I88" s="42"/>
      <c r="J88" s="42"/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6.95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3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2" customHeight="1">
      <c r="A90" s="40"/>
      <c r="B90" s="41"/>
      <c r="C90" s="34" t="s">
        <v>21</v>
      </c>
      <c r="D90" s="42"/>
      <c r="E90" s="42"/>
      <c r="F90" s="29" t="str">
        <f>F12</f>
        <v xml:space="preserve"> </v>
      </c>
      <c r="G90" s="42"/>
      <c r="H90" s="42"/>
      <c r="I90" s="34" t="s">
        <v>23</v>
      </c>
      <c r="J90" s="74" t="str">
        <f>IF(J12="","",J12)</f>
        <v>13. 9. 2022</v>
      </c>
      <c r="K90" s="42"/>
      <c r="L90" s="13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6.95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13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5.15" customHeight="1">
      <c r="A92" s="40"/>
      <c r="B92" s="41"/>
      <c r="C92" s="34" t="s">
        <v>25</v>
      </c>
      <c r="D92" s="42"/>
      <c r="E92" s="42"/>
      <c r="F92" s="29" t="str">
        <f>E15</f>
        <v>Město Frenštát p.R.,náměstí Míru 1,744 01</v>
      </c>
      <c r="G92" s="42"/>
      <c r="H92" s="42"/>
      <c r="I92" s="34" t="s">
        <v>31</v>
      </c>
      <c r="J92" s="38" t="str">
        <f>E21</f>
        <v>Jaromír Bartoš</v>
      </c>
      <c r="K92" s="42"/>
      <c r="L92" s="136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5.15" customHeight="1">
      <c r="A93" s="40"/>
      <c r="B93" s="41"/>
      <c r="C93" s="34" t="s">
        <v>29</v>
      </c>
      <c r="D93" s="42"/>
      <c r="E93" s="42"/>
      <c r="F93" s="29" t="str">
        <f>IF(E18="","",E18)</f>
        <v>Vyplň údaj</v>
      </c>
      <c r="G93" s="42"/>
      <c r="H93" s="42"/>
      <c r="I93" s="34" t="s">
        <v>34</v>
      </c>
      <c r="J93" s="38" t="str">
        <f>E24</f>
        <v xml:space="preserve"> </v>
      </c>
      <c r="K93" s="42"/>
      <c r="L93" s="136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0.3" customHeight="1">
      <c r="A94" s="40"/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136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11" customFormat="1" ht="29.25" customHeight="1">
      <c r="A95" s="179"/>
      <c r="B95" s="180"/>
      <c r="C95" s="181" t="s">
        <v>115</v>
      </c>
      <c r="D95" s="182" t="s">
        <v>56</v>
      </c>
      <c r="E95" s="182" t="s">
        <v>52</v>
      </c>
      <c r="F95" s="182" t="s">
        <v>53</v>
      </c>
      <c r="G95" s="182" t="s">
        <v>116</v>
      </c>
      <c r="H95" s="182" t="s">
        <v>117</v>
      </c>
      <c r="I95" s="182" t="s">
        <v>118</v>
      </c>
      <c r="J95" s="182" t="s">
        <v>96</v>
      </c>
      <c r="K95" s="183" t="s">
        <v>119</v>
      </c>
      <c r="L95" s="184"/>
      <c r="M95" s="94" t="s">
        <v>19</v>
      </c>
      <c r="N95" s="95" t="s">
        <v>41</v>
      </c>
      <c r="O95" s="95" t="s">
        <v>120</v>
      </c>
      <c r="P95" s="95" t="s">
        <v>121</v>
      </c>
      <c r="Q95" s="95" t="s">
        <v>122</v>
      </c>
      <c r="R95" s="95" t="s">
        <v>123</v>
      </c>
      <c r="S95" s="95" t="s">
        <v>124</v>
      </c>
      <c r="T95" s="96" t="s">
        <v>125</v>
      </c>
      <c r="U95" s="179"/>
      <c r="V95" s="179"/>
      <c r="W95" s="179"/>
      <c r="X95" s="179"/>
      <c r="Y95" s="179"/>
      <c r="Z95" s="179"/>
      <c r="AA95" s="179"/>
      <c r="AB95" s="179"/>
      <c r="AC95" s="179"/>
      <c r="AD95" s="179"/>
      <c r="AE95" s="179"/>
    </row>
    <row r="96" spans="1:63" s="2" customFormat="1" ht="22.8" customHeight="1">
      <c r="A96" s="40"/>
      <c r="B96" s="41"/>
      <c r="C96" s="101" t="s">
        <v>126</v>
      </c>
      <c r="D96" s="42"/>
      <c r="E96" s="42"/>
      <c r="F96" s="42"/>
      <c r="G96" s="42"/>
      <c r="H96" s="42"/>
      <c r="I96" s="42"/>
      <c r="J96" s="185">
        <f>BK96</f>
        <v>0</v>
      </c>
      <c r="K96" s="42"/>
      <c r="L96" s="46"/>
      <c r="M96" s="97"/>
      <c r="N96" s="186"/>
      <c r="O96" s="98"/>
      <c r="P96" s="187">
        <f>P97+P136</f>
        <v>0</v>
      </c>
      <c r="Q96" s="98"/>
      <c r="R96" s="187">
        <f>R97+R136</f>
        <v>0</v>
      </c>
      <c r="S96" s="98"/>
      <c r="T96" s="188">
        <f>T97+T136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70</v>
      </c>
      <c r="AU96" s="19" t="s">
        <v>97</v>
      </c>
      <c r="BK96" s="189">
        <f>BK97+BK136</f>
        <v>0</v>
      </c>
    </row>
    <row r="97" spans="1:63" s="12" customFormat="1" ht="25.9" customHeight="1">
      <c r="A97" s="12"/>
      <c r="B97" s="190"/>
      <c r="C97" s="191"/>
      <c r="D97" s="192" t="s">
        <v>70</v>
      </c>
      <c r="E97" s="193" t="s">
        <v>391</v>
      </c>
      <c r="F97" s="193" t="s">
        <v>733</v>
      </c>
      <c r="G97" s="191"/>
      <c r="H97" s="191"/>
      <c r="I97" s="194"/>
      <c r="J97" s="195">
        <f>BK97</f>
        <v>0</v>
      </c>
      <c r="K97" s="191"/>
      <c r="L97" s="196"/>
      <c r="M97" s="197"/>
      <c r="N97" s="198"/>
      <c r="O97" s="198"/>
      <c r="P97" s="199">
        <f>P98+P101+P105+P108+P110+P112+P114+P116+P121+P123+P125+P128+P130+P134</f>
        <v>0</v>
      </c>
      <c r="Q97" s="198"/>
      <c r="R97" s="199">
        <f>R98+R101+R105+R108+R110+R112+R114+R116+R121+R123+R125+R128+R130+R134</f>
        <v>0</v>
      </c>
      <c r="S97" s="198"/>
      <c r="T97" s="200">
        <f>T98+T101+T105+T108+T110+T112+T114+T116+T121+T123+T125+T128+T130+T134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1" t="s">
        <v>79</v>
      </c>
      <c r="AT97" s="202" t="s">
        <v>70</v>
      </c>
      <c r="AU97" s="202" t="s">
        <v>71</v>
      </c>
      <c r="AY97" s="201" t="s">
        <v>129</v>
      </c>
      <c r="BK97" s="203">
        <f>BK98+BK101+BK105+BK108+BK110+BK112+BK114+BK116+BK121+BK123+BK125+BK128+BK130+BK134</f>
        <v>0</v>
      </c>
    </row>
    <row r="98" spans="1:63" s="12" customFormat="1" ht="22.8" customHeight="1">
      <c r="A98" s="12"/>
      <c r="B98" s="190"/>
      <c r="C98" s="191"/>
      <c r="D98" s="192" t="s">
        <v>70</v>
      </c>
      <c r="E98" s="204" t="s">
        <v>734</v>
      </c>
      <c r="F98" s="204" t="s">
        <v>735</v>
      </c>
      <c r="G98" s="191"/>
      <c r="H98" s="191"/>
      <c r="I98" s="194"/>
      <c r="J98" s="205">
        <f>BK98</f>
        <v>0</v>
      </c>
      <c r="K98" s="191"/>
      <c r="L98" s="196"/>
      <c r="M98" s="197"/>
      <c r="N98" s="198"/>
      <c r="O98" s="198"/>
      <c r="P98" s="199">
        <f>SUM(P99:P100)</f>
        <v>0</v>
      </c>
      <c r="Q98" s="198"/>
      <c r="R98" s="199">
        <f>SUM(R99:R100)</f>
        <v>0</v>
      </c>
      <c r="S98" s="198"/>
      <c r="T98" s="200">
        <f>SUM(T99:T100)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1" t="s">
        <v>79</v>
      </c>
      <c r="AT98" s="202" t="s">
        <v>70</v>
      </c>
      <c r="AU98" s="202" t="s">
        <v>79</v>
      </c>
      <c r="AY98" s="201" t="s">
        <v>129</v>
      </c>
      <c r="BK98" s="203">
        <f>SUM(BK99:BK100)</f>
        <v>0</v>
      </c>
    </row>
    <row r="99" spans="1:65" s="2" customFormat="1" ht="16.5" customHeight="1">
      <c r="A99" s="40"/>
      <c r="B99" s="41"/>
      <c r="C99" s="206" t="s">
        <v>79</v>
      </c>
      <c r="D99" s="206" t="s">
        <v>132</v>
      </c>
      <c r="E99" s="207" t="s">
        <v>736</v>
      </c>
      <c r="F99" s="208" t="s">
        <v>737</v>
      </c>
      <c r="G99" s="209" t="s">
        <v>738</v>
      </c>
      <c r="H99" s="210">
        <v>10</v>
      </c>
      <c r="I99" s="211"/>
      <c r="J99" s="212">
        <f>ROUND(I99*H99,2)</f>
        <v>0</v>
      </c>
      <c r="K99" s="208" t="s">
        <v>19</v>
      </c>
      <c r="L99" s="46"/>
      <c r="M99" s="213" t="s">
        <v>19</v>
      </c>
      <c r="N99" s="214" t="s">
        <v>42</v>
      </c>
      <c r="O99" s="86"/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7" t="s">
        <v>137</v>
      </c>
      <c r="AT99" s="217" t="s">
        <v>132</v>
      </c>
      <c r="AU99" s="217" t="s">
        <v>81</v>
      </c>
      <c r="AY99" s="19" t="s">
        <v>129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9" t="s">
        <v>79</v>
      </c>
      <c r="BK99" s="218">
        <f>ROUND(I99*H99,2)</f>
        <v>0</v>
      </c>
      <c r="BL99" s="19" t="s">
        <v>137</v>
      </c>
      <c r="BM99" s="217" t="s">
        <v>81</v>
      </c>
    </row>
    <row r="100" spans="1:65" s="2" customFormat="1" ht="16.5" customHeight="1">
      <c r="A100" s="40"/>
      <c r="B100" s="41"/>
      <c r="C100" s="206" t="s">
        <v>81</v>
      </c>
      <c r="D100" s="206" t="s">
        <v>132</v>
      </c>
      <c r="E100" s="207" t="s">
        <v>739</v>
      </c>
      <c r="F100" s="208" t="s">
        <v>740</v>
      </c>
      <c r="G100" s="209" t="s">
        <v>738</v>
      </c>
      <c r="H100" s="210">
        <v>10</v>
      </c>
      <c r="I100" s="211"/>
      <c r="J100" s="212">
        <f>ROUND(I100*H100,2)</f>
        <v>0</v>
      </c>
      <c r="K100" s="208" t="s">
        <v>19</v>
      </c>
      <c r="L100" s="46"/>
      <c r="M100" s="213" t="s">
        <v>19</v>
      </c>
      <c r="N100" s="214" t="s">
        <v>42</v>
      </c>
      <c r="O100" s="86"/>
      <c r="P100" s="215">
        <f>O100*H100</f>
        <v>0</v>
      </c>
      <c r="Q100" s="215">
        <v>0</v>
      </c>
      <c r="R100" s="215">
        <f>Q100*H100</f>
        <v>0</v>
      </c>
      <c r="S100" s="215">
        <v>0</v>
      </c>
      <c r="T100" s="21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7" t="s">
        <v>137</v>
      </c>
      <c r="AT100" s="217" t="s">
        <v>132</v>
      </c>
      <c r="AU100" s="217" t="s">
        <v>81</v>
      </c>
      <c r="AY100" s="19" t="s">
        <v>129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9" t="s">
        <v>79</v>
      </c>
      <c r="BK100" s="218">
        <f>ROUND(I100*H100,2)</f>
        <v>0</v>
      </c>
      <c r="BL100" s="19" t="s">
        <v>137</v>
      </c>
      <c r="BM100" s="217" t="s">
        <v>137</v>
      </c>
    </row>
    <row r="101" spans="1:63" s="12" customFormat="1" ht="22.8" customHeight="1">
      <c r="A101" s="12"/>
      <c r="B101" s="190"/>
      <c r="C101" s="191"/>
      <c r="D101" s="192" t="s">
        <v>70</v>
      </c>
      <c r="E101" s="204" t="s">
        <v>741</v>
      </c>
      <c r="F101" s="204" t="s">
        <v>742</v>
      </c>
      <c r="G101" s="191"/>
      <c r="H101" s="191"/>
      <c r="I101" s="194"/>
      <c r="J101" s="205">
        <f>BK101</f>
        <v>0</v>
      </c>
      <c r="K101" s="191"/>
      <c r="L101" s="196"/>
      <c r="M101" s="197"/>
      <c r="N101" s="198"/>
      <c r="O101" s="198"/>
      <c r="P101" s="199">
        <f>SUM(P102:P104)</f>
        <v>0</v>
      </c>
      <c r="Q101" s="198"/>
      <c r="R101" s="199">
        <f>SUM(R102:R104)</f>
        <v>0</v>
      </c>
      <c r="S101" s="198"/>
      <c r="T101" s="200">
        <f>SUM(T102:T104)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1" t="s">
        <v>79</v>
      </c>
      <c r="AT101" s="202" t="s">
        <v>70</v>
      </c>
      <c r="AU101" s="202" t="s">
        <v>79</v>
      </c>
      <c r="AY101" s="201" t="s">
        <v>129</v>
      </c>
      <c r="BK101" s="203">
        <f>SUM(BK102:BK104)</f>
        <v>0</v>
      </c>
    </row>
    <row r="102" spans="1:65" s="2" customFormat="1" ht="16.5" customHeight="1">
      <c r="A102" s="40"/>
      <c r="B102" s="41"/>
      <c r="C102" s="206" t="s">
        <v>130</v>
      </c>
      <c r="D102" s="206" t="s">
        <v>132</v>
      </c>
      <c r="E102" s="207" t="s">
        <v>743</v>
      </c>
      <c r="F102" s="208" t="s">
        <v>744</v>
      </c>
      <c r="G102" s="209" t="s">
        <v>313</v>
      </c>
      <c r="H102" s="210">
        <v>150</v>
      </c>
      <c r="I102" s="211"/>
      <c r="J102" s="212">
        <f>ROUND(I102*H102,2)</f>
        <v>0</v>
      </c>
      <c r="K102" s="208" t="s">
        <v>19</v>
      </c>
      <c r="L102" s="46"/>
      <c r="M102" s="213" t="s">
        <v>19</v>
      </c>
      <c r="N102" s="214" t="s">
        <v>42</v>
      </c>
      <c r="O102" s="86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137</v>
      </c>
      <c r="AT102" s="217" t="s">
        <v>132</v>
      </c>
      <c r="AU102" s="217" t="s">
        <v>81</v>
      </c>
      <c r="AY102" s="19" t="s">
        <v>129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9" t="s">
        <v>79</v>
      </c>
      <c r="BK102" s="218">
        <f>ROUND(I102*H102,2)</f>
        <v>0</v>
      </c>
      <c r="BL102" s="19" t="s">
        <v>137</v>
      </c>
      <c r="BM102" s="217" t="s">
        <v>172</v>
      </c>
    </row>
    <row r="103" spans="1:65" s="2" customFormat="1" ht="16.5" customHeight="1">
      <c r="A103" s="40"/>
      <c r="B103" s="41"/>
      <c r="C103" s="206" t="s">
        <v>137</v>
      </c>
      <c r="D103" s="206" t="s">
        <v>132</v>
      </c>
      <c r="E103" s="207" t="s">
        <v>745</v>
      </c>
      <c r="F103" s="208" t="s">
        <v>746</v>
      </c>
      <c r="G103" s="209" t="s">
        <v>313</v>
      </c>
      <c r="H103" s="210">
        <v>30</v>
      </c>
      <c r="I103" s="211"/>
      <c r="J103" s="212">
        <f>ROUND(I103*H103,2)</f>
        <v>0</v>
      </c>
      <c r="K103" s="208" t="s">
        <v>19</v>
      </c>
      <c r="L103" s="46"/>
      <c r="M103" s="213" t="s">
        <v>19</v>
      </c>
      <c r="N103" s="214" t="s">
        <v>42</v>
      </c>
      <c r="O103" s="86"/>
      <c r="P103" s="215">
        <f>O103*H103</f>
        <v>0</v>
      </c>
      <c r="Q103" s="215">
        <v>0</v>
      </c>
      <c r="R103" s="215">
        <f>Q103*H103</f>
        <v>0</v>
      </c>
      <c r="S103" s="215">
        <v>0</v>
      </c>
      <c r="T103" s="21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7" t="s">
        <v>137</v>
      </c>
      <c r="AT103" s="217" t="s">
        <v>132</v>
      </c>
      <c r="AU103" s="217" t="s">
        <v>81</v>
      </c>
      <c r="AY103" s="19" t="s">
        <v>129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9" t="s">
        <v>79</v>
      </c>
      <c r="BK103" s="218">
        <f>ROUND(I103*H103,2)</f>
        <v>0</v>
      </c>
      <c r="BL103" s="19" t="s">
        <v>137</v>
      </c>
      <c r="BM103" s="217" t="s">
        <v>196</v>
      </c>
    </row>
    <row r="104" spans="1:65" s="2" customFormat="1" ht="16.5" customHeight="1">
      <c r="A104" s="40"/>
      <c r="B104" s="41"/>
      <c r="C104" s="206" t="s">
        <v>165</v>
      </c>
      <c r="D104" s="206" t="s">
        <v>132</v>
      </c>
      <c r="E104" s="207" t="s">
        <v>747</v>
      </c>
      <c r="F104" s="208" t="s">
        <v>748</v>
      </c>
      <c r="G104" s="209" t="s">
        <v>313</v>
      </c>
      <c r="H104" s="210">
        <v>20</v>
      </c>
      <c r="I104" s="211"/>
      <c r="J104" s="212">
        <f>ROUND(I104*H104,2)</f>
        <v>0</v>
      </c>
      <c r="K104" s="208" t="s">
        <v>19</v>
      </c>
      <c r="L104" s="46"/>
      <c r="M104" s="213" t="s">
        <v>19</v>
      </c>
      <c r="N104" s="214" t="s">
        <v>42</v>
      </c>
      <c r="O104" s="86"/>
      <c r="P104" s="215">
        <f>O104*H104</f>
        <v>0</v>
      </c>
      <c r="Q104" s="215">
        <v>0</v>
      </c>
      <c r="R104" s="215">
        <f>Q104*H104</f>
        <v>0</v>
      </c>
      <c r="S104" s="215">
        <v>0</v>
      </c>
      <c r="T104" s="21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137</v>
      </c>
      <c r="AT104" s="217" t="s">
        <v>132</v>
      </c>
      <c r="AU104" s="217" t="s">
        <v>81</v>
      </c>
      <c r="AY104" s="19" t="s">
        <v>129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79</v>
      </c>
      <c r="BK104" s="218">
        <f>ROUND(I104*H104,2)</f>
        <v>0</v>
      </c>
      <c r="BL104" s="19" t="s">
        <v>137</v>
      </c>
      <c r="BM104" s="217" t="s">
        <v>206</v>
      </c>
    </row>
    <row r="105" spans="1:63" s="12" customFormat="1" ht="22.8" customHeight="1">
      <c r="A105" s="12"/>
      <c r="B105" s="190"/>
      <c r="C105" s="191"/>
      <c r="D105" s="192" t="s">
        <v>70</v>
      </c>
      <c r="E105" s="204" t="s">
        <v>749</v>
      </c>
      <c r="F105" s="204" t="s">
        <v>750</v>
      </c>
      <c r="G105" s="191"/>
      <c r="H105" s="191"/>
      <c r="I105" s="194"/>
      <c r="J105" s="205">
        <f>BK105</f>
        <v>0</v>
      </c>
      <c r="K105" s="191"/>
      <c r="L105" s="196"/>
      <c r="M105" s="197"/>
      <c r="N105" s="198"/>
      <c r="O105" s="198"/>
      <c r="P105" s="199">
        <f>SUM(P106:P107)</f>
        <v>0</v>
      </c>
      <c r="Q105" s="198"/>
      <c r="R105" s="199">
        <f>SUM(R106:R107)</f>
        <v>0</v>
      </c>
      <c r="S105" s="198"/>
      <c r="T105" s="200">
        <f>SUM(T106:T107)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01" t="s">
        <v>79</v>
      </c>
      <c r="AT105" s="202" t="s">
        <v>70</v>
      </c>
      <c r="AU105" s="202" t="s">
        <v>79</v>
      </c>
      <c r="AY105" s="201" t="s">
        <v>129</v>
      </c>
      <c r="BK105" s="203">
        <f>SUM(BK106:BK107)</f>
        <v>0</v>
      </c>
    </row>
    <row r="106" spans="1:65" s="2" customFormat="1" ht="16.5" customHeight="1">
      <c r="A106" s="40"/>
      <c r="B106" s="41"/>
      <c r="C106" s="206" t="s">
        <v>172</v>
      </c>
      <c r="D106" s="206" t="s">
        <v>132</v>
      </c>
      <c r="E106" s="207" t="s">
        <v>751</v>
      </c>
      <c r="F106" s="208" t="s">
        <v>752</v>
      </c>
      <c r="G106" s="209" t="s">
        <v>738</v>
      </c>
      <c r="H106" s="210">
        <v>4</v>
      </c>
      <c r="I106" s="211"/>
      <c r="J106" s="212">
        <f>ROUND(I106*H106,2)</f>
        <v>0</v>
      </c>
      <c r="K106" s="208" t="s">
        <v>19</v>
      </c>
      <c r="L106" s="46"/>
      <c r="M106" s="213" t="s">
        <v>19</v>
      </c>
      <c r="N106" s="214" t="s">
        <v>42</v>
      </c>
      <c r="O106" s="86"/>
      <c r="P106" s="215">
        <f>O106*H106</f>
        <v>0</v>
      </c>
      <c r="Q106" s="215">
        <v>0</v>
      </c>
      <c r="R106" s="215">
        <f>Q106*H106</f>
        <v>0</v>
      </c>
      <c r="S106" s="215">
        <v>0</v>
      </c>
      <c r="T106" s="21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7" t="s">
        <v>137</v>
      </c>
      <c r="AT106" s="217" t="s">
        <v>132</v>
      </c>
      <c r="AU106" s="217" t="s">
        <v>81</v>
      </c>
      <c r="AY106" s="19" t="s">
        <v>129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9" t="s">
        <v>79</v>
      </c>
      <c r="BK106" s="218">
        <f>ROUND(I106*H106,2)</f>
        <v>0</v>
      </c>
      <c r="BL106" s="19" t="s">
        <v>137</v>
      </c>
      <c r="BM106" s="217" t="s">
        <v>226</v>
      </c>
    </row>
    <row r="107" spans="1:65" s="2" customFormat="1" ht="16.5" customHeight="1">
      <c r="A107" s="40"/>
      <c r="B107" s="41"/>
      <c r="C107" s="206" t="s">
        <v>182</v>
      </c>
      <c r="D107" s="206" t="s">
        <v>132</v>
      </c>
      <c r="E107" s="207" t="s">
        <v>753</v>
      </c>
      <c r="F107" s="208" t="s">
        <v>754</v>
      </c>
      <c r="G107" s="209" t="s">
        <v>738</v>
      </c>
      <c r="H107" s="210">
        <v>4</v>
      </c>
      <c r="I107" s="211"/>
      <c r="J107" s="212">
        <f>ROUND(I107*H107,2)</f>
        <v>0</v>
      </c>
      <c r="K107" s="208" t="s">
        <v>19</v>
      </c>
      <c r="L107" s="46"/>
      <c r="M107" s="213" t="s">
        <v>19</v>
      </c>
      <c r="N107" s="214" t="s">
        <v>42</v>
      </c>
      <c r="O107" s="86"/>
      <c r="P107" s="215">
        <f>O107*H107</f>
        <v>0</v>
      </c>
      <c r="Q107" s="215">
        <v>0</v>
      </c>
      <c r="R107" s="215">
        <f>Q107*H107</f>
        <v>0</v>
      </c>
      <c r="S107" s="215">
        <v>0</v>
      </c>
      <c r="T107" s="21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7" t="s">
        <v>137</v>
      </c>
      <c r="AT107" s="217" t="s">
        <v>132</v>
      </c>
      <c r="AU107" s="217" t="s">
        <v>81</v>
      </c>
      <c r="AY107" s="19" t="s">
        <v>129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9" t="s">
        <v>79</v>
      </c>
      <c r="BK107" s="218">
        <f>ROUND(I107*H107,2)</f>
        <v>0</v>
      </c>
      <c r="BL107" s="19" t="s">
        <v>137</v>
      </c>
      <c r="BM107" s="217" t="s">
        <v>245</v>
      </c>
    </row>
    <row r="108" spans="1:63" s="12" customFormat="1" ht="22.8" customHeight="1">
      <c r="A108" s="12"/>
      <c r="B108" s="190"/>
      <c r="C108" s="191"/>
      <c r="D108" s="192" t="s">
        <v>70</v>
      </c>
      <c r="E108" s="204" t="s">
        <v>755</v>
      </c>
      <c r="F108" s="204" t="s">
        <v>756</v>
      </c>
      <c r="G108" s="191"/>
      <c r="H108" s="191"/>
      <c r="I108" s="194"/>
      <c r="J108" s="205">
        <f>BK108</f>
        <v>0</v>
      </c>
      <c r="K108" s="191"/>
      <c r="L108" s="196"/>
      <c r="M108" s="197"/>
      <c r="N108" s="198"/>
      <c r="O108" s="198"/>
      <c r="P108" s="199">
        <f>P109</f>
        <v>0</v>
      </c>
      <c r="Q108" s="198"/>
      <c r="R108" s="199">
        <f>R109</f>
        <v>0</v>
      </c>
      <c r="S108" s="198"/>
      <c r="T108" s="200">
        <f>T109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01" t="s">
        <v>79</v>
      </c>
      <c r="AT108" s="202" t="s">
        <v>70</v>
      </c>
      <c r="AU108" s="202" t="s">
        <v>79</v>
      </c>
      <c r="AY108" s="201" t="s">
        <v>129</v>
      </c>
      <c r="BK108" s="203">
        <f>BK109</f>
        <v>0</v>
      </c>
    </row>
    <row r="109" spans="1:65" s="2" customFormat="1" ht="16.5" customHeight="1">
      <c r="A109" s="40"/>
      <c r="B109" s="41"/>
      <c r="C109" s="206" t="s">
        <v>196</v>
      </c>
      <c r="D109" s="206" t="s">
        <v>132</v>
      </c>
      <c r="E109" s="207" t="s">
        <v>757</v>
      </c>
      <c r="F109" s="208" t="s">
        <v>758</v>
      </c>
      <c r="G109" s="209" t="s">
        <v>738</v>
      </c>
      <c r="H109" s="210">
        <v>8</v>
      </c>
      <c r="I109" s="211"/>
      <c r="J109" s="212">
        <f>ROUND(I109*H109,2)</f>
        <v>0</v>
      </c>
      <c r="K109" s="208" t="s">
        <v>19</v>
      </c>
      <c r="L109" s="46"/>
      <c r="M109" s="213" t="s">
        <v>19</v>
      </c>
      <c r="N109" s="214" t="s">
        <v>42</v>
      </c>
      <c r="O109" s="86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7" t="s">
        <v>137</v>
      </c>
      <c r="AT109" s="217" t="s">
        <v>132</v>
      </c>
      <c r="AU109" s="217" t="s">
        <v>81</v>
      </c>
      <c r="AY109" s="19" t="s">
        <v>129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9" t="s">
        <v>79</v>
      </c>
      <c r="BK109" s="218">
        <f>ROUND(I109*H109,2)</f>
        <v>0</v>
      </c>
      <c r="BL109" s="19" t="s">
        <v>137</v>
      </c>
      <c r="BM109" s="217" t="s">
        <v>256</v>
      </c>
    </row>
    <row r="110" spans="1:63" s="12" customFormat="1" ht="22.8" customHeight="1">
      <c r="A110" s="12"/>
      <c r="B110" s="190"/>
      <c r="C110" s="191"/>
      <c r="D110" s="192" t="s">
        <v>70</v>
      </c>
      <c r="E110" s="204" t="s">
        <v>759</v>
      </c>
      <c r="F110" s="204" t="s">
        <v>760</v>
      </c>
      <c r="G110" s="191"/>
      <c r="H110" s="191"/>
      <c r="I110" s="194"/>
      <c r="J110" s="205">
        <f>BK110</f>
        <v>0</v>
      </c>
      <c r="K110" s="191"/>
      <c r="L110" s="196"/>
      <c r="M110" s="197"/>
      <c r="N110" s="198"/>
      <c r="O110" s="198"/>
      <c r="P110" s="199">
        <f>P111</f>
        <v>0</v>
      </c>
      <c r="Q110" s="198"/>
      <c r="R110" s="199">
        <f>R111</f>
        <v>0</v>
      </c>
      <c r="S110" s="198"/>
      <c r="T110" s="200">
        <f>T111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201" t="s">
        <v>79</v>
      </c>
      <c r="AT110" s="202" t="s">
        <v>70</v>
      </c>
      <c r="AU110" s="202" t="s">
        <v>79</v>
      </c>
      <c r="AY110" s="201" t="s">
        <v>129</v>
      </c>
      <c r="BK110" s="203">
        <f>BK111</f>
        <v>0</v>
      </c>
    </row>
    <row r="111" spans="1:65" s="2" customFormat="1" ht="16.5" customHeight="1">
      <c r="A111" s="40"/>
      <c r="B111" s="41"/>
      <c r="C111" s="206" t="s">
        <v>201</v>
      </c>
      <c r="D111" s="206" t="s">
        <v>132</v>
      </c>
      <c r="E111" s="207" t="s">
        <v>761</v>
      </c>
      <c r="F111" s="208" t="s">
        <v>762</v>
      </c>
      <c r="G111" s="209" t="s">
        <v>738</v>
      </c>
      <c r="H111" s="210">
        <v>8</v>
      </c>
      <c r="I111" s="211"/>
      <c r="J111" s="212">
        <f>ROUND(I111*H111,2)</f>
        <v>0</v>
      </c>
      <c r="K111" s="208" t="s">
        <v>19</v>
      </c>
      <c r="L111" s="46"/>
      <c r="M111" s="213" t="s">
        <v>19</v>
      </c>
      <c r="N111" s="214" t="s">
        <v>42</v>
      </c>
      <c r="O111" s="86"/>
      <c r="P111" s="215">
        <f>O111*H111</f>
        <v>0</v>
      </c>
      <c r="Q111" s="215">
        <v>0</v>
      </c>
      <c r="R111" s="215">
        <f>Q111*H111</f>
        <v>0</v>
      </c>
      <c r="S111" s="215">
        <v>0</v>
      </c>
      <c r="T111" s="21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7" t="s">
        <v>137</v>
      </c>
      <c r="AT111" s="217" t="s">
        <v>132</v>
      </c>
      <c r="AU111" s="217" t="s">
        <v>81</v>
      </c>
      <c r="AY111" s="19" t="s">
        <v>129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9" t="s">
        <v>79</v>
      </c>
      <c r="BK111" s="218">
        <f>ROUND(I111*H111,2)</f>
        <v>0</v>
      </c>
      <c r="BL111" s="19" t="s">
        <v>137</v>
      </c>
      <c r="BM111" s="217" t="s">
        <v>269</v>
      </c>
    </row>
    <row r="112" spans="1:63" s="12" customFormat="1" ht="22.8" customHeight="1">
      <c r="A112" s="12"/>
      <c r="B112" s="190"/>
      <c r="C112" s="191"/>
      <c r="D112" s="192" t="s">
        <v>70</v>
      </c>
      <c r="E112" s="204" t="s">
        <v>763</v>
      </c>
      <c r="F112" s="204" t="s">
        <v>764</v>
      </c>
      <c r="G112" s="191"/>
      <c r="H112" s="191"/>
      <c r="I112" s="194"/>
      <c r="J112" s="205">
        <f>BK112</f>
        <v>0</v>
      </c>
      <c r="K112" s="191"/>
      <c r="L112" s="196"/>
      <c r="M112" s="197"/>
      <c r="N112" s="198"/>
      <c r="O112" s="198"/>
      <c r="P112" s="199">
        <f>P113</f>
        <v>0</v>
      </c>
      <c r="Q112" s="198"/>
      <c r="R112" s="199">
        <f>R113</f>
        <v>0</v>
      </c>
      <c r="S112" s="198"/>
      <c r="T112" s="200">
        <f>T113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201" t="s">
        <v>79</v>
      </c>
      <c r="AT112" s="202" t="s">
        <v>70</v>
      </c>
      <c r="AU112" s="202" t="s">
        <v>79</v>
      </c>
      <c r="AY112" s="201" t="s">
        <v>129</v>
      </c>
      <c r="BK112" s="203">
        <f>BK113</f>
        <v>0</v>
      </c>
    </row>
    <row r="113" spans="1:65" s="2" customFormat="1" ht="16.5" customHeight="1">
      <c r="A113" s="40"/>
      <c r="B113" s="41"/>
      <c r="C113" s="206" t="s">
        <v>206</v>
      </c>
      <c r="D113" s="206" t="s">
        <v>132</v>
      </c>
      <c r="E113" s="207" t="s">
        <v>765</v>
      </c>
      <c r="F113" s="208" t="s">
        <v>766</v>
      </c>
      <c r="G113" s="209" t="s">
        <v>738</v>
      </c>
      <c r="H113" s="210">
        <v>2</v>
      </c>
      <c r="I113" s="211"/>
      <c r="J113" s="212">
        <f>ROUND(I113*H113,2)</f>
        <v>0</v>
      </c>
      <c r="K113" s="208" t="s">
        <v>19</v>
      </c>
      <c r="L113" s="46"/>
      <c r="M113" s="213" t="s">
        <v>19</v>
      </c>
      <c r="N113" s="214" t="s">
        <v>42</v>
      </c>
      <c r="O113" s="86"/>
      <c r="P113" s="215">
        <f>O113*H113</f>
        <v>0</v>
      </c>
      <c r="Q113" s="215">
        <v>0</v>
      </c>
      <c r="R113" s="215">
        <f>Q113*H113</f>
        <v>0</v>
      </c>
      <c r="S113" s="215">
        <v>0</v>
      </c>
      <c r="T113" s="21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7" t="s">
        <v>137</v>
      </c>
      <c r="AT113" s="217" t="s">
        <v>132</v>
      </c>
      <c r="AU113" s="217" t="s">
        <v>81</v>
      </c>
      <c r="AY113" s="19" t="s">
        <v>129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9" t="s">
        <v>79</v>
      </c>
      <c r="BK113" s="218">
        <f>ROUND(I113*H113,2)</f>
        <v>0</v>
      </c>
      <c r="BL113" s="19" t="s">
        <v>137</v>
      </c>
      <c r="BM113" s="217" t="s">
        <v>284</v>
      </c>
    </row>
    <row r="114" spans="1:63" s="12" customFormat="1" ht="22.8" customHeight="1">
      <c r="A114" s="12"/>
      <c r="B114" s="190"/>
      <c r="C114" s="191"/>
      <c r="D114" s="192" t="s">
        <v>70</v>
      </c>
      <c r="E114" s="204" t="s">
        <v>759</v>
      </c>
      <c r="F114" s="204" t="s">
        <v>760</v>
      </c>
      <c r="G114" s="191"/>
      <c r="H114" s="191"/>
      <c r="I114" s="194"/>
      <c r="J114" s="205">
        <f>BK114</f>
        <v>0</v>
      </c>
      <c r="K114" s="191"/>
      <c r="L114" s="196"/>
      <c r="M114" s="197"/>
      <c r="N114" s="198"/>
      <c r="O114" s="198"/>
      <c r="P114" s="199">
        <f>P115</f>
        <v>0</v>
      </c>
      <c r="Q114" s="198"/>
      <c r="R114" s="199">
        <f>R115</f>
        <v>0</v>
      </c>
      <c r="S114" s="198"/>
      <c r="T114" s="200">
        <f>T115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01" t="s">
        <v>79</v>
      </c>
      <c r="AT114" s="202" t="s">
        <v>70</v>
      </c>
      <c r="AU114" s="202" t="s">
        <v>79</v>
      </c>
      <c r="AY114" s="201" t="s">
        <v>129</v>
      </c>
      <c r="BK114" s="203">
        <f>BK115</f>
        <v>0</v>
      </c>
    </row>
    <row r="115" spans="1:65" s="2" customFormat="1" ht="16.5" customHeight="1">
      <c r="A115" s="40"/>
      <c r="B115" s="41"/>
      <c r="C115" s="206" t="s">
        <v>218</v>
      </c>
      <c r="D115" s="206" t="s">
        <v>132</v>
      </c>
      <c r="E115" s="207" t="s">
        <v>761</v>
      </c>
      <c r="F115" s="208" t="s">
        <v>762</v>
      </c>
      <c r="G115" s="209" t="s">
        <v>738</v>
      </c>
      <c r="H115" s="210">
        <v>2</v>
      </c>
      <c r="I115" s="211"/>
      <c r="J115" s="212">
        <f>ROUND(I115*H115,2)</f>
        <v>0</v>
      </c>
      <c r="K115" s="208" t="s">
        <v>19</v>
      </c>
      <c r="L115" s="46"/>
      <c r="M115" s="213" t="s">
        <v>19</v>
      </c>
      <c r="N115" s="214" t="s">
        <v>42</v>
      </c>
      <c r="O115" s="86"/>
      <c r="P115" s="215">
        <f>O115*H115</f>
        <v>0</v>
      </c>
      <c r="Q115" s="215">
        <v>0</v>
      </c>
      <c r="R115" s="215">
        <f>Q115*H115</f>
        <v>0</v>
      </c>
      <c r="S115" s="215">
        <v>0</v>
      </c>
      <c r="T115" s="21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7" t="s">
        <v>137</v>
      </c>
      <c r="AT115" s="217" t="s">
        <v>132</v>
      </c>
      <c r="AU115" s="217" t="s">
        <v>81</v>
      </c>
      <c r="AY115" s="19" t="s">
        <v>129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9" t="s">
        <v>79</v>
      </c>
      <c r="BK115" s="218">
        <f>ROUND(I115*H115,2)</f>
        <v>0</v>
      </c>
      <c r="BL115" s="19" t="s">
        <v>137</v>
      </c>
      <c r="BM115" s="217" t="s">
        <v>294</v>
      </c>
    </row>
    <row r="116" spans="1:63" s="12" customFormat="1" ht="22.8" customHeight="1">
      <c r="A116" s="12"/>
      <c r="B116" s="190"/>
      <c r="C116" s="191"/>
      <c r="D116" s="192" t="s">
        <v>70</v>
      </c>
      <c r="E116" s="204" t="s">
        <v>767</v>
      </c>
      <c r="F116" s="204" t="s">
        <v>768</v>
      </c>
      <c r="G116" s="191"/>
      <c r="H116" s="191"/>
      <c r="I116" s="194"/>
      <c r="J116" s="205">
        <f>BK116</f>
        <v>0</v>
      </c>
      <c r="K116" s="191"/>
      <c r="L116" s="196"/>
      <c r="M116" s="197"/>
      <c r="N116" s="198"/>
      <c r="O116" s="198"/>
      <c r="P116" s="199">
        <f>SUM(P117:P120)</f>
        <v>0</v>
      </c>
      <c r="Q116" s="198"/>
      <c r="R116" s="199">
        <f>SUM(R117:R120)</f>
        <v>0</v>
      </c>
      <c r="S116" s="198"/>
      <c r="T116" s="200">
        <f>SUM(T117:T120)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01" t="s">
        <v>79</v>
      </c>
      <c r="AT116" s="202" t="s">
        <v>70</v>
      </c>
      <c r="AU116" s="202" t="s">
        <v>79</v>
      </c>
      <c r="AY116" s="201" t="s">
        <v>129</v>
      </c>
      <c r="BK116" s="203">
        <f>SUM(BK117:BK120)</f>
        <v>0</v>
      </c>
    </row>
    <row r="117" spans="1:65" s="2" customFormat="1" ht="16.5" customHeight="1">
      <c r="A117" s="40"/>
      <c r="B117" s="41"/>
      <c r="C117" s="206" t="s">
        <v>226</v>
      </c>
      <c r="D117" s="206" t="s">
        <v>132</v>
      </c>
      <c r="E117" s="207" t="s">
        <v>769</v>
      </c>
      <c r="F117" s="208" t="s">
        <v>770</v>
      </c>
      <c r="G117" s="209" t="s">
        <v>738</v>
      </c>
      <c r="H117" s="210">
        <v>18</v>
      </c>
      <c r="I117" s="211"/>
      <c r="J117" s="212">
        <f>ROUND(I117*H117,2)</f>
        <v>0</v>
      </c>
      <c r="K117" s="208" t="s">
        <v>19</v>
      </c>
      <c r="L117" s="46"/>
      <c r="M117" s="213" t="s">
        <v>19</v>
      </c>
      <c r="N117" s="214" t="s">
        <v>42</v>
      </c>
      <c r="O117" s="86"/>
      <c r="P117" s="215">
        <f>O117*H117</f>
        <v>0</v>
      </c>
      <c r="Q117" s="215">
        <v>0</v>
      </c>
      <c r="R117" s="215">
        <f>Q117*H117</f>
        <v>0</v>
      </c>
      <c r="S117" s="215">
        <v>0</v>
      </c>
      <c r="T117" s="21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7" t="s">
        <v>137</v>
      </c>
      <c r="AT117" s="217" t="s">
        <v>132</v>
      </c>
      <c r="AU117" s="217" t="s">
        <v>81</v>
      </c>
      <c r="AY117" s="19" t="s">
        <v>129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9" t="s">
        <v>79</v>
      </c>
      <c r="BK117" s="218">
        <f>ROUND(I117*H117,2)</f>
        <v>0</v>
      </c>
      <c r="BL117" s="19" t="s">
        <v>137</v>
      </c>
      <c r="BM117" s="217" t="s">
        <v>310</v>
      </c>
    </row>
    <row r="118" spans="1:65" s="2" customFormat="1" ht="16.5" customHeight="1">
      <c r="A118" s="40"/>
      <c r="B118" s="41"/>
      <c r="C118" s="206" t="s">
        <v>233</v>
      </c>
      <c r="D118" s="206" t="s">
        <v>132</v>
      </c>
      <c r="E118" s="207" t="s">
        <v>771</v>
      </c>
      <c r="F118" s="208" t="s">
        <v>772</v>
      </c>
      <c r="G118" s="209" t="s">
        <v>738</v>
      </c>
      <c r="H118" s="210">
        <v>2</v>
      </c>
      <c r="I118" s="211"/>
      <c r="J118" s="212">
        <f>ROUND(I118*H118,2)</f>
        <v>0</v>
      </c>
      <c r="K118" s="208" t="s">
        <v>19</v>
      </c>
      <c r="L118" s="46"/>
      <c r="M118" s="213" t="s">
        <v>19</v>
      </c>
      <c r="N118" s="214" t="s">
        <v>42</v>
      </c>
      <c r="O118" s="86"/>
      <c r="P118" s="215">
        <f>O118*H118</f>
        <v>0</v>
      </c>
      <c r="Q118" s="215">
        <v>0</v>
      </c>
      <c r="R118" s="215">
        <f>Q118*H118</f>
        <v>0</v>
      </c>
      <c r="S118" s="215">
        <v>0</v>
      </c>
      <c r="T118" s="21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7" t="s">
        <v>137</v>
      </c>
      <c r="AT118" s="217" t="s">
        <v>132</v>
      </c>
      <c r="AU118" s="217" t="s">
        <v>81</v>
      </c>
      <c r="AY118" s="19" t="s">
        <v>129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9" t="s">
        <v>79</v>
      </c>
      <c r="BK118" s="218">
        <f>ROUND(I118*H118,2)</f>
        <v>0</v>
      </c>
      <c r="BL118" s="19" t="s">
        <v>137</v>
      </c>
      <c r="BM118" s="217" t="s">
        <v>324</v>
      </c>
    </row>
    <row r="119" spans="1:65" s="2" customFormat="1" ht="16.5" customHeight="1">
      <c r="A119" s="40"/>
      <c r="B119" s="41"/>
      <c r="C119" s="206" t="s">
        <v>245</v>
      </c>
      <c r="D119" s="206" t="s">
        <v>132</v>
      </c>
      <c r="E119" s="207" t="s">
        <v>773</v>
      </c>
      <c r="F119" s="208" t="s">
        <v>774</v>
      </c>
      <c r="G119" s="209" t="s">
        <v>738</v>
      </c>
      <c r="H119" s="210">
        <v>2</v>
      </c>
      <c r="I119" s="211"/>
      <c r="J119" s="212">
        <f>ROUND(I119*H119,2)</f>
        <v>0</v>
      </c>
      <c r="K119" s="208" t="s">
        <v>19</v>
      </c>
      <c r="L119" s="46"/>
      <c r="M119" s="213" t="s">
        <v>19</v>
      </c>
      <c r="N119" s="214" t="s">
        <v>42</v>
      </c>
      <c r="O119" s="86"/>
      <c r="P119" s="215">
        <f>O119*H119</f>
        <v>0</v>
      </c>
      <c r="Q119" s="215">
        <v>0</v>
      </c>
      <c r="R119" s="215">
        <f>Q119*H119</f>
        <v>0</v>
      </c>
      <c r="S119" s="215">
        <v>0</v>
      </c>
      <c r="T119" s="216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7" t="s">
        <v>137</v>
      </c>
      <c r="AT119" s="217" t="s">
        <v>132</v>
      </c>
      <c r="AU119" s="217" t="s">
        <v>81</v>
      </c>
      <c r="AY119" s="19" t="s">
        <v>129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9" t="s">
        <v>79</v>
      </c>
      <c r="BK119" s="218">
        <f>ROUND(I119*H119,2)</f>
        <v>0</v>
      </c>
      <c r="BL119" s="19" t="s">
        <v>137</v>
      </c>
      <c r="BM119" s="217" t="s">
        <v>341</v>
      </c>
    </row>
    <row r="120" spans="1:65" s="2" customFormat="1" ht="16.5" customHeight="1">
      <c r="A120" s="40"/>
      <c r="B120" s="41"/>
      <c r="C120" s="206" t="s">
        <v>8</v>
      </c>
      <c r="D120" s="206" t="s">
        <v>132</v>
      </c>
      <c r="E120" s="207" t="s">
        <v>775</v>
      </c>
      <c r="F120" s="208" t="s">
        <v>776</v>
      </c>
      <c r="G120" s="209" t="s">
        <v>738</v>
      </c>
      <c r="H120" s="210">
        <v>2</v>
      </c>
      <c r="I120" s="211"/>
      <c r="J120" s="212">
        <f>ROUND(I120*H120,2)</f>
        <v>0</v>
      </c>
      <c r="K120" s="208" t="s">
        <v>19</v>
      </c>
      <c r="L120" s="46"/>
      <c r="M120" s="213" t="s">
        <v>19</v>
      </c>
      <c r="N120" s="214" t="s">
        <v>42</v>
      </c>
      <c r="O120" s="86"/>
      <c r="P120" s="215">
        <f>O120*H120</f>
        <v>0</v>
      </c>
      <c r="Q120" s="215">
        <v>0</v>
      </c>
      <c r="R120" s="215">
        <f>Q120*H120</f>
        <v>0</v>
      </c>
      <c r="S120" s="215">
        <v>0</v>
      </c>
      <c r="T120" s="216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7" t="s">
        <v>137</v>
      </c>
      <c r="AT120" s="217" t="s">
        <v>132</v>
      </c>
      <c r="AU120" s="217" t="s">
        <v>81</v>
      </c>
      <c r="AY120" s="19" t="s">
        <v>129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9" t="s">
        <v>79</v>
      </c>
      <c r="BK120" s="218">
        <f>ROUND(I120*H120,2)</f>
        <v>0</v>
      </c>
      <c r="BL120" s="19" t="s">
        <v>137</v>
      </c>
      <c r="BM120" s="217" t="s">
        <v>354</v>
      </c>
    </row>
    <row r="121" spans="1:63" s="12" customFormat="1" ht="22.8" customHeight="1">
      <c r="A121" s="12"/>
      <c r="B121" s="190"/>
      <c r="C121" s="191"/>
      <c r="D121" s="192" t="s">
        <v>70</v>
      </c>
      <c r="E121" s="204" t="s">
        <v>777</v>
      </c>
      <c r="F121" s="204" t="s">
        <v>778</v>
      </c>
      <c r="G121" s="191"/>
      <c r="H121" s="191"/>
      <c r="I121" s="194"/>
      <c r="J121" s="205">
        <f>BK121</f>
        <v>0</v>
      </c>
      <c r="K121" s="191"/>
      <c r="L121" s="196"/>
      <c r="M121" s="197"/>
      <c r="N121" s="198"/>
      <c r="O121" s="198"/>
      <c r="P121" s="199">
        <f>P122</f>
        <v>0</v>
      </c>
      <c r="Q121" s="198"/>
      <c r="R121" s="199">
        <f>R122</f>
        <v>0</v>
      </c>
      <c r="S121" s="198"/>
      <c r="T121" s="200">
        <f>T122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01" t="s">
        <v>79</v>
      </c>
      <c r="AT121" s="202" t="s">
        <v>70</v>
      </c>
      <c r="AU121" s="202" t="s">
        <v>79</v>
      </c>
      <c r="AY121" s="201" t="s">
        <v>129</v>
      </c>
      <c r="BK121" s="203">
        <f>BK122</f>
        <v>0</v>
      </c>
    </row>
    <row r="122" spans="1:65" s="2" customFormat="1" ht="16.5" customHeight="1">
      <c r="A122" s="40"/>
      <c r="B122" s="41"/>
      <c r="C122" s="206" t="s">
        <v>256</v>
      </c>
      <c r="D122" s="206" t="s">
        <v>132</v>
      </c>
      <c r="E122" s="207" t="s">
        <v>779</v>
      </c>
      <c r="F122" s="208" t="s">
        <v>780</v>
      </c>
      <c r="G122" s="209" t="s">
        <v>738</v>
      </c>
      <c r="H122" s="210">
        <v>2</v>
      </c>
      <c r="I122" s="211"/>
      <c r="J122" s="212">
        <f>ROUND(I122*H122,2)</f>
        <v>0</v>
      </c>
      <c r="K122" s="208" t="s">
        <v>19</v>
      </c>
      <c r="L122" s="46"/>
      <c r="M122" s="213" t="s">
        <v>19</v>
      </c>
      <c r="N122" s="214" t="s">
        <v>42</v>
      </c>
      <c r="O122" s="86"/>
      <c r="P122" s="215">
        <f>O122*H122</f>
        <v>0</v>
      </c>
      <c r="Q122" s="215">
        <v>0</v>
      </c>
      <c r="R122" s="215">
        <f>Q122*H122</f>
        <v>0</v>
      </c>
      <c r="S122" s="215">
        <v>0</v>
      </c>
      <c r="T122" s="21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7" t="s">
        <v>137</v>
      </c>
      <c r="AT122" s="217" t="s">
        <v>132</v>
      </c>
      <c r="AU122" s="217" t="s">
        <v>81</v>
      </c>
      <c r="AY122" s="19" t="s">
        <v>129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9" t="s">
        <v>79</v>
      </c>
      <c r="BK122" s="218">
        <f>ROUND(I122*H122,2)</f>
        <v>0</v>
      </c>
      <c r="BL122" s="19" t="s">
        <v>137</v>
      </c>
      <c r="BM122" s="217" t="s">
        <v>322</v>
      </c>
    </row>
    <row r="123" spans="1:63" s="12" customFormat="1" ht="22.8" customHeight="1">
      <c r="A123" s="12"/>
      <c r="B123" s="190"/>
      <c r="C123" s="191"/>
      <c r="D123" s="192" t="s">
        <v>70</v>
      </c>
      <c r="E123" s="204" t="s">
        <v>781</v>
      </c>
      <c r="F123" s="204" t="s">
        <v>782</v>
      </c>
      <c r="G123" s="191"/>
      <c r="H123" s="191"/>
      <c r="I123" s="194"/>
      <c r="J123" s="205">
        <f>BK123</f>
        <v>0</v>
      </c>
      <c r="K123" s="191"/>
      <c r="L123" s="196"/>
      <c r="M123" s="197"/>
      <c r="N123" s="198"/>
      <c r="O123" s="198"/>
      <c r="P123" s="199">
        <f>P124</f>
        <v>0</v>
      </c>
      <c r="Q123" s="198"/>
      <c r="R123" s="199">
        <f>R124</f>
        <v>0</v>
      </c>
      <c r="S123" s="198"/>
      <c r="T123" s="200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01" t="s">
        <v>79</v>
      </c>
      <c r="AT123" s="202" t="s">
        <v>70</v>
      </c>
      <c r="AU123" s="202" t="s">
        <v>79</v>
      </c>
      <c r="AY123" s="201" t="s">
        <v>129</v>
      </c>
      <c r="BK123" s="203">
        <f>BK124</f>
        <v>0</v>
      </c>
    </row>
    <row r="124" spans="1:65" s="2" customFormat="1" ht="16.5" customHeight="1">
      <c r="A124" s="40"/>
      <c r="B124" s="41"/>
      <c r="C124" s="206" t="s">
        <v>263</v>
      </c>
      <c r="D124" s="206" t="s">
        <v>132</v>
      </c>
      <c r="E124" s="207" t="s">
        <v>783</v>
      </c>
      <c r="F124" s="208" t="s">
        <v>784</v>
      </c>
      <c r="G124" s="209" t="s">
        <v>738</v>
      </c>
      <c r="H124" s="210">
        <v>8</v>
      </c>
      <c r="I124" s="211"/>
      <c r="J124" s="212">
        <f>ROUND(I124*H124,2)</f>
        <v>0</v>
      </c>
      <c r="K124" s="208" t="s">
        <v>19</v>
      </c>
      <c r="L124" s="46"/>
      <c r="M124" s="213" t="s">
        <v>19</v>
      </c>
      <c r="N124" s="214" t="s">
        <v>42</v>
      </c>
      <c r="O124" s="86"/>
      <c r="P124" s="215">
        <f>O124*H124</f>
        <v>0</v>
      </c>
      <c r="Q124" s="215">
        <v>0</v>
      </c>
      <c r="R124" s="215">
        <f>Q124*H124</f>
        <v>0</v>
      </c>
      <c r="S124" s="215">
        <v>0</v>
      </c>
      <c r="T124" s="21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7" t="s">
        <v>137</v>
      </c>
      <c r="AT124" s="217" t="s">
        <v>132</v>
      </c>
      <c r="AU124" s="217" t="s">
        <v>81</v>
      </c>
      <c r="AY124" s="19" t="s">
        <v>129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9" t="s">
        <v>79</v>
      </c>
      <c r="BK124" s="218">
        <f>ROUND(I124*H124,2)</f>
        <v>0</v>
      </c>
      <c r="BL124" s="19" t="s">
        <v>137</v>
      </c>
      <c r="BM124" s="217" t="s">
        <v>379</v>
      </c>
    </row>
    <row r="125" spans="1:63" s="12" customFormat="1" ht="22.8" customHeight="1">
      <c r="A125" s="12"/>
      <c r="B125" s="190"/>
      <c r="C125" s="191"/>
      <c r="D125" s="192" t="s">
        <v>70</v>
      </c>
      <c r="E125" s="204" t="s">
        <v>785</v>
      </c>
      <c r="F125" s="204" t="s">
        <v>786</v>
      </c>
      <c r="G125" s="191"/>
      <c r="H125" s="191"/>
      <c r="I125" s="194"/>
      <c r="J125" s="205">
        <f>BK125</f>
        <v>0</v>
      </c>
      <c r="K125" s="191"/>
      <c r="L125" s="196"/>
      <c r="M125" s="197"/>
      <c r="N125" s="198"/>
      <c r="O125" s="198"/>
      <c r="P125" s="199">
        <f>SUM(P126:P127)</f>
        <v>0</v>
      </c>
      <c r="Q125" s="198"/>
      <c r="R125" s="199">
        <f>SUM(R126:R127)</f>
        <v>0</v>
      </c>
      <c r="S125" s="198"/>
      <c r="T125" s="200">
        <f>SUM(T126:T127)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01" t="s">
        <v>79</v>
      </c>
      <c r="AT125" s="202" t="s">
        <v>70</v>
      </c>
      <c r="AU125" s="202" t="s">
        <v>79</v>
      </c>
      <c r="AY125" s="201" t="s">
        <v>129</v>
      </c>
      <c r="BK125" s="203">
        <f>SUM(BK126:BK127)</f>
        <v>0</v>
      </c>
    </row>
    <row r="126" spans="1:65" s="2" customFormat="1" ht="16.5" customHeight="1">
      <c r="A126" s="40"/>
      <c r="B126" s="41"/>
      <c r="C126" s="206" t="s">
        <v>269</v>
      </c>
      <c r="D126" s="206" t="s">
        <v>132</v>
      </c>
      <c r="E126" s="207" t="s">
        <v>787</v>
      </c>
      <c r="F126" s="208" t="s">
        <v>788</v>
      </c>
      <c r="G126" s="209" t="s">
        <v>738</v>
      </c>
      <c r="H126" s="210">
        <v>8</v>
      </c>
      <c r="I126" s="211"/>
      <c r="J126" s="212">
        <f>ROUND(I126*H126,2)</f>
        <v>0</v>
      </c>
      <c r="K126" s="208" t="s">
        <v>19</v>
      </c>
      <c r="L126" s="46"/>
      <c r="M126" s="213" t="s">
        <v>19</v>
      </c>
      <c r="N126" s="214" t="s">
        <v>42</v>
      </c>
      <c r="O126" s="86"/>
      <c r="P126" s="215">
        <f>O126*H126</f>
        <v>0</v>
      </c>
      <c r="Q126" s="215">
        <v>0</v>
      </c>
      <c r="R126" s="215">
        <f>Q126*H126</f>
        <v>0</v>
      </c>
      <c r="S126" s="215">
        <v>0</v>
      </c>
      <c r="T126" s="21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7" t="s">
        <v>137</v>
      </c>
      <c r="AT126" s="217" t="s">
        <v>132</v>
      </c>
      <c r="AU126" s="217" t="s">
        <v>81</v>
      </c>
      <c r="AY126" s="19" t="s">
        <v>129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9" t="s">
        <v>79</v>
      </c>
      <c r="BK126" s="218">
        <f>ROUND(I126*H126,2)</f>
        <v>0</v>
      </c>
      <c r="BL126" s="19" t="s">
        <v>137</v>
      </c>
      <c r="BM126" s="217" t="s">
        <v>393</v>
      </c>
    </row>
    <row r="127" spans="1:65" s="2" customFormat="1" ht="16.5" customHeight="1">
      <c r="A127" s="40"/>
      <c r="B127" s="41"/>
      <c r="C127" s="206" t="s">
        <v>278</v>
      </c>
      <c r="D127" s="206" t="s">
        <v>132</v>
      </c>
      <c r="E127" s="207" t="s">
        <v>789</v>
      </c>
      <c r="F127" s="208" t="s">
        <v>790</v>
      </c>
      <c r="G127" s="209" t="s">
        <v>738</v>
      </c>
      <c r="H127" s="210">
        <v>4</v>
      </c>
      <c r="I127" s="211"/>
      <c r="J127" s="212">
        <f>ROUND(I127*H127,2)</f>
        <v>0</v>
      </c>
      <c r="K127" s="208" t="s">
        <v>19</v>
      </c>
      <c r="L127" s="46"/>
      <c r="M127" s="213" t="s">
        <v>19</v>
      </c>
      <c r="N127" s="214" t="s">
        <v>42</v>
      </c>
      <c r="O127" s="86"/>
      <c r="P127" s="215">
        <f>O127*H127</f>
        <v>0</v>
      </c>
      <c r="Q127" s="215">
        <v>0</v>
      </c>
      <c r="R127" s="215">
        <f>Q127*H127</f>
        <v>0</v>
      </c>
      <c r="S127" s="215">
        <v>0</v>
      </c>
      <c r="T127" s="216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17" t="s">
        <v>137</v>
      </c>
      <c r="AT127" s="217" t="s">
        <v>132</v>
      </c>
      <c r="AU127" s="217" t="s">
        <v>81</v>
      </c>
      <c r="AY127" s="19" t="s">
        <v>129</v>
      </c>
      <c r="BE127" s="218">
        <f>IF(N127="základní",J127,0)</f>
        <v>0</v>
      </c>
      <c r="BF127" s="218">
        <f>IF(N127="snížená",J127,0)</f>
        <v>0</v>
      </c>
      <c r="BG127" s="218">
        <f>IF(N127="zákl. přenesená",J127,0)</f>
        <v>0</v>
      </c>
      <c r="BH127" s="218">
        <f>IF(N127="sníž. přenesená",J127,0)</f>
        <v>0</v>
      </c>
      <c r="BI127" s="218">
        <f>IF(N127="nulová",J127,0)</f>
        <v>0</v>
      </c>
      <c r="BJ127" s="19" t="s">
        <v>79</v>
      </c>
      <c r="BK127" s="218">
        <f>ROUND(I127*H127,2)</f>
        <v>0</v>
      </c>
      <c r="BL127" s="19" t="s">
        <v>137</v>
      </c>
      <c r="BM127" s="217" t="s">
        <v>402</v>
      </c>
    </row>
    <row r="128" spans="1:63" s="12" customFormat="1" ht="22.8" customHeight="1">
      <c r="A128" s="12"/>
      <c r="B128" s="190"/>
      <c r="C128" s="191"/>
      <c r="D128" s="192" t="s">
        <v>70</v>
      </c>
      <c r="E128" s="204" t="s">
        <v>791</v>
      </c>
      <c r="F128" s="204" t="s">
        <v>792</v>
      </c>
      <c r="G128" s="191"/>
      <c r="H128" s="191"/>
      <c r="I128" s="194"/>
      <c r="J128" s="205">
        <f>BK128</f>
        <v>0</v>
      </c>
      <c r="K128" s="191"/>
      <c r="L128" s="196"/>
      <c r="M128" s="197"/>
      <c r="N128" s="198"/>
      <c r="O128" s="198"/>
      <c r="P128" s="199">
        <f>P129</f>
        <v>0</v>
      </c>
      <c r="Q128" s="198"/>
      <c r="R128" s="199">
        <f>R129</f>
        <v>0</v>
      </c>
      <c r="S128" s="198"/>
      <c r="T128" s="200">
        <f>T129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01" t="s">
        <v>79</v>
      </c>
      <c r="AT128" s="202" t="s">
        <v>70</v>
      </c>
      <c r="AU128" s="202" t="s">
        <v>79</v>
      </c>
      <c r="AY128" s="201" t="s">
        <v>129</v>
      </c>
      <c r="BK128" s="203">
        <f>BK129</f>
        <v>0</v>
      </c>
    </row>
    <row r="129" spans="1:65" s="2" customFormat="1" ht="16.5" customHeight="1">
      <c r="A129" s="40"/>
      <c r="B129" s="41"/>
      <c r="C129" s="206" t="s">
        <v>284</v>
      </c>
      <c r="D129" s="206" t="s">
        <v>132</v>
      </c>
      <c r="E129" s="207" t="s">
        <v>793</v>
      </c>
      <c r="F129" s="208" t="s">
        <v>794</v>
      </c>
      <c r="G129" s="209" t="s">
        <v>313</v>
      </c>
      <c r="H129" s="210">
        <v>30</v>
      </c>
      <c r="I129" s="211"/>
      <c r="J129" s="212">
        <f>ROUND(I129*H129,2)</f>
        <v>0</v>
      </c>
      <c r="K129" s="208" t="s">
        <v>19</v>
      </c>
      <c r="L129" s="46"/>
      <c r="M129" s="213" t="s">
        <v>19</v>
      </c>
      <c r="N129" s="214" t="s">
        <v>42</v>
      </c>
      <c r="O129" s="86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17" t="s">
        <v>137</v>
      </c>
      <c r="AT129" s="217" t="s">
        <v>132</v>
      </c>
      <c r="AU129" s="217" t="s">
        <v>81</v>
      </c>
      <c r="AY129" s="19" t="s">
        <v>129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9" t="s">
        <v>79</v>
      </c>
      <c r="BK129" s="218">
        <f>ROUND(I129*H129,2)</f>
        <v>0</v>
      </c>
      <c r="BL129" s="19" t="s">
        <v>137</v>
      </c>
      <c r="BM129" s="217" t="s">
        <v>410</v>
      </c>
    </row>
    <row r="130" spans="1:63" s="12" customFormat="1" ht="22.8" customHeight="1">
      <c r="A130" s="12"/>
      <c r="B130" s="190"/>
      <c r="C130" s="191"/>
      <c r="D130" s="192" t="s">
        <v>70</v>
      </c>
      <c r="E130" s="204" t="s">
        <v>795</v>
      </c>
      <c r="F130" s="204" t="s">
        <v>796</v>
      </c>
      <c r="G130" s="191"/>
      <c r="H130" s="191"/>
      <c r="I130" s="194"/>
      <c r="J130" s="205">
        <f>BK130</f>
        <v>0</v>
      </c>
      <c r="K130" s="191"/>
      <c r="L130" s="196"/>
      <c r="M130" s="197"/>
      <c r="N130" s="198"/>
      <c r="O130" s="198"/>
      <c r="P130" s="199">
        <f>SUM(P131:P133)</f>
        <v>0</v>
      </c>
      <c r="Q130" s="198"/>
      <c r="R130" s="199">
        <f>SUM(R131:R133)</f>
        <v>0</v>
      </c>
      <c r="S130" s="198"/>
      <c r="T130" s="200">
        <f>SUM(T131:T133)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01" t="s">
        <v>79</v>
      </c>
      <c r="AT130" s="202" t="s">
        <v>70</v>
      </c>
      <c r="AU130" s="202" t="s">
        <v>79</v>
      </c>
      <c r="AY130" s="201" t="s">
        <v>129</v>
      </c>
      <c r="BK130" s="203">
        <f>SUM(BK131:BK133)</f>
        <v>0</v>
      </c>
    </row>
    <row r="131" spans="1:65" s="2" customFormat="1" ht="16.5" customHeight="1">
      <c r="A131" s="40"/>
      <c r="B131" s="41"/>
      <c r="C131" s="206" t="s">
        <v>7</v>
      </c>
      <c r="D131" s="206" t="s">
        <v>132</v>
      </c>
      <c r="E131" s="207" t="s">
        <v>797</v>
      </c>
      <c r="F131" s="208" t="s">
        <v>798</v>
      </c>
      <c r="G131" s="209" t="s">
        <v>799</v>
      </c>
      <c r="H131" s="210">
        <v>16</v>
      </c>
      <c r="I131" s="211"/>
      <c r="J131" s="212">
        <f>ROUND(I131*H131,2)</f>
        <v>0</v>
      </c>
      <c r="K131" s="208" t="s">
        <v>19</v>
      </c>
      <c r="L131" s="46"/>
      <c r="M131" s="213" t="s">
        <v>19</v>
      </c>
      <c r="N131" s="214" t="s">
        <v>42</v>
      </c>
      <c r="O131" s="86"/>
      <c r="P131" s="215">
        <f>O131*H131</f>
        <v>0</v>
      </c>
      <c r="Q131" s="215">
        <v>0</v>
      </c>
      <c r="R131" s="215">
        <f>Q131*H131</f>
        <v>0</v>
      </c>
      <c r="S131" s="215">
        <v>0</v>
      </c>
      <c r="T131" s="21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7" t="s">
        <v>137</v>
      </c>
      <c r="AT131" s="217" t="s">
        <v>132</v>
      </c>
      <c r="AU131" s="217" t="s">
        <v>81</v>
      </c>
      <c r="AY131" s="19" t="s">
        <v>129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9" t="s">
        <v>79</v>
      </c>
      <c r="BK131" s="218">
        <f>ROUND(I131*H131,2)</f>
        <v>0</v>
      </c>
      <c r="BL131" s="19" t="s">
        <v>137</v>
      </c>
      <c r="BM131" s="217" t="s">
        <v>419</v>
      </c>
    </row>
    <row r="132" spans="1:65" s="2" customFormat="1" ht="16.5" customHeight="1">
      <c r="A132" s="40"/>
      <c r="B132" s="41"/>
      <c r="C132" s="206" t="s">
        <v>294</v>
      </c>
      <c r="D132" s="206" t="s">
        <v>132</v>
      </c>
      <c r="E132" s="207" t="s">
        <v>800</v>
      </c>
      <c r="F132" s="208" t="s">
        <v>801</v>
      </c>
      <c r="G132" s="209" t="s">
        <v>799</v>
      </c>
      <c r="H132" s="210">
        <v>3</v>
      </c>
      <c r="I132" s="211"/>
      <c r="J132" s="212">
        <f>ROUND(I132*H132,2)</f>
        <v>0</v>
      </c>
      <c r="K132" s="208" t="s">
        <v>19</v>
      </c>
      <c r="L132" s="46"/>
      <c r="M132" s="213" t="s">
        <v>19</v>
      </c>
      <c r="N132" s="214" t="s">
        <v>42</v>
      </c>
      <c r="O132" s="86"/>
      <c r="P132" s="215">
        <f>O132*H132</f>
        <v>0</v>
      </c>
      <c r="Q132" s="215">
        <v>0</v>
      </c>
      <c r="R132" s="215">
        <f>Q132*H132</f>
        <v>0</v>
      </c>
      <c r="S132" s="215">
        <v>0</v>
      </c>
      <c r="T132" s="216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7" t="s">
        <v>137</v>
      </c>
      <c r="AT132" s="217" t="s">
        <v>132</v>
      </c>
      <c r="AU132" s="217" t="s">
        <v>81</v>
      </c>
      <c r="AY132" s="19" t="s">
        <v>129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9" t="s">
        <v>79</v>
      </c>
      <c r="BK132" s="218">
        <f>ROUND(I132*H132,2)</f>
        <v>0</v>
      </c>
      <c r="BL132" s="19" t="s">
        <v>137</v>
      </c>
      <c r="BM132" s="217" t="s">
        <v>428</v>
      </c>
    </row>
    <row r="133" spans="1:65" s="2" customFormat="1" ht="16.5" customHeight="1">
      <c r="A133" s="40"/>
      <c r="B133" s="41"/>
      <c r="C133" s="206" t="s">
        <v>301</v>
      </c>
      <c r="D133" s="206" t="s">
        <v>132</v>
      </c>
      <c r="E133" s="207" t="s">
        <v>802</v>
      </c>
      <c r="F133" s="208" t="s">
        <v>803</v>
      </c>
      <c r="G133" s="209" t="s">
        <v>799</v>
      </c>
      <c r="H133" s="210">
        <v>3</v>
      </c>
      <c r="I133" s="211"/>
      <c r="J133" s="212">
        <f>ROUND(I133*H133,2)</f>
        <v>0</v>
      </c>
      <c r="K133" s="208" t="s">
        <v>19</v>
      </c>
      <c r="L133" s="46"/>
      <c r="M133" s="213" t="s">
        <v>19</v>
      </c>
      <c r="N133" s="214" t="s">
        <v>42</v>
      </c>
      <c r="O133" s="86"/>
      <c r="P133" s="215">
        <f>O133*H133</f>
        <v>0</v>
      </c>
      <c r="Q133" s="215">
        <v>0</v>
      </c>
      <c r="R133" s="215">
        <f>Q133*H133</f>
        <v>0</v>
      </c>
      <c r="S133" s="215">
        <v>0</v>
      </c>
      <c r="T133" s="216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7" t="s">
        <v>137</v>
      </c>
      <c r="AT133" s="217" t="s">
        <v>132</v>
      </c>
      <c r="AU133" s="217" t="s">
        <v>81</v>
      </c>
      <c r="AY133" s="19" t="s">
        <v>129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9" t="s">
        <v>79</v>
      </c>
      <c r="BK133" s="218">
        <f>ROUND(I133*H133,2)</f>
        <v>0</v>
      </c>
      <c r="BL133" s="19" t="s">
        <v>137</v>
      </c>
      <c r="BM133" s="217" t="s">
        <v>438</v>
      </c>
    </row>
    <row r="134" spans="1:63" s="12" customFormat="1" ht="22.8" customHeight="1">
      <c r="A134" s="12"/>
      <c r="B134" s="190"/>
      <c r="C134" s="191"/>
      <c r="D134" s="192" t="s">
        <v>70</v>
      </c>
      <c r="E134" s="204" t="s">
        <v>804</v>
      </c>
      <c r="F134" s="204" t="s">
        <v>805</v>
      </c>
      <c r="G134" s="191"/>
      <c r="H134" s="191"/>
      <c r="I134" s="194"/>
      <c r="J134" s="205">
        <f>BK134</f>
        <v>0</v>
      </c>
      <c r="K134" s="191"/>
      <c r="L134" s="196"/>
      <c r="M134" s="197"/>
      <c r="N134" s="198"/>
      <c r="O134" s="198"/>
      <c r="P134" s="199">
        <f>P135</f>
        <v>0</v>
      </c>
      <c r="Q134" s="198"/>
      <c r="R134" s="199">
        <f>R135</f>
        <v>0</v>
      </c>
      <c r="S134" s="198"/>
      <c r="T134" s="200">
        <f>T135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01" t="s">
        <v>79</v>
      </c>
      <c r="AT134" s="202" t="s">
        <v>70</v>
      </c>
      <c r="AU134" s="202" t="s">
        <v>79</v>
      </c>
      <c r="AY134" s="201" t="s">
        <v>129</v>
      </c>
      <c r="BK134" s="203">
        <f>BK135</f>
        <v>0</v>
      </c>
    </row>
    <row r="135" spans="1:65" s="2" customFormat="1" ht="16.5" customHeight="1">
      <c r="A135" s="40"/>
      <c r="B135" s="41"/>
      <c r="C135" s="206" t="s">
        <v>310</v>
      </c>
      <c r="D135" s="206" t="s">
        <v>132</v>
      </c>
      <c r="E135" s="207" t="s">
        <v>806</v>
      </c>
      <c r="F135" s="208" t="s">
        <v>807</v>
      </c>
      <c r="G135" s="209" t="s">
        <v>799</v>
      </c>
      <c r="H135" s="210">
        <v>8</v>
      </c>
      <c r="I135" s="211"/>
      <c r="J135" s="212">
        <f>ROUND(I135*H135,2)</f>
        <v>0</v>
      </c>
      <c r="K135" s="208" t="s">
        <v>19</v>
      </c>
      <c r="L135" s="46"/>
      <c r="M135" s="213" t="s">
        <v>19</v>
      </c>
      <c r="N135" s="214" t="s">
        <v>42</v>
      </c>
      <c r="O135" s="86"/>
      <c r="P135" s="215">
        <f>O135*H135</f>
        <v>0</v>
      </c>
      <c r="Q135" s="215">
        <v>0</v>
      </c>
      <c r="R135" s="215">
        <f>Q135*H135</f>
        <v>0</v>
      </c>
      <c r="S135" s="215">
        <v>0</v>
      </c>
      <c r="T135" s="216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17" t="s">
        <v>137</v>
      </c>
      <c r="AT135" s="217" t="s">
        <v>132</v>
      </c>
      <c r="AU135" s="217" t="s">
        <v>81</v>
      </c>
      <c r="AY135" s="19" t="s">
        <v>129</v>
      </c>
      <c r="BE135" s="218">
        <f>IF(N135="základní",J135,0)</f>
        <v>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9" t="s">
        <v>79</v>
      </c>
      <c r="BK135" s="218">
        <f>ROUND(I135*H135,2)</f>
        <v>0</v>
      </c>
      <c r="BL135" s="19" t="s">
        <v>137</v>
      </c>
      <c r="BM135" s="217" t="s">
        <v>447</v>
      </c>
    </row>
    <row r="136" spans="1:63" s="12" customFormat="1" ht="25.9" customHeight="1">
      <c r="A136" s="12"/>
      <c r="B136" s="190"/>
      <c r="C136" s="191"/>
      <c r="D136" s="192" t="s">
        <v>70</v>
      </c>
      <c r="E136" s="193" t="s">
        <v>808</v>
      </c>
      <c r="F136" s="193" t="s">
        <v>809</v>
      </c>
      <c r="G136" s="191"/>
      <c r="H136" s="191"/>
      <c r="I136" s="194"/>
      <c r="J136" s="195">
        <f>BK136</f>
        <v>0</v>
      </c>
      <c r="K136" s="191"/>
      <c r="L136" s="196"/>
      <c r="M136" s="197"/>
      <c r="N136" s="198"/>
      <c r="O136" s="198"/>
      <c r="P136" s="199">
        <f>P137+SUM(P138:P140)</f>
        <v>0</v>
      </c>
      <c r="Q136" s="198"/>
      <c r="R136" s="199">
        <f>R137+SUM(R138:R140)</f>
        <v>0</v>
      </c>
      <c r="S136" s="198"/>
      <c r="T136" s="200">
        <f>T137+SUM(T138:T140)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01" t="s">
        <v>79</v>
      </c>
      <c r="AT136" s="202" t="s">
        <v>70</v>
      </c>
      <c r="AU136" s="202" t="s">
        <v>71</v>
      </c>
      <c r="AY136" s="201" t="s">
        <v>129</v>
      </c>
      <c r="BK136" s="203">
        <f>BK137+SUM(BK138:BK140)</f>
        <v>0</v>
      </c>
    </row>
    <row r="137" spans="1:65" s="2" customFormat="1" ht="16.5" customHeight="1">
      <c r="A137" s="40"/>
      <c r="B137" s="41"/>
      <c r="C137" s="206" t="s">
        <v>318</v>
      </c>
      <c r="D137" s="206" t="s">
        <v>132</v>
      </c>
      <c r="E137" s="207" t="s">
        <v>810</v>
      </c>
      <c r="F137" s="208" t="s">
        <v>811</v>
      </c>
      <c r="G137" s="209" t="s">
        <v>812</v>
      </c>
      <c r="H137" s="210">
        <v>1</v>
      </c>
      <c r="I137" s="211"/>
      <c r="J137" s="212">
        <f>ROUND(I137*H137,2)</f>
        <v>0</v>
      </c>
      <c r="K137" s="208" t="s">
        <v>19</v>
      </c>
      <c r="L137" s="46"/>
      <c r="M137" s="213" t="s">
        <v>19</v>
      </c>
      <c r="N137" s="214" t="s">
        <v>42</v>
      </c>
      <c r="O137" s="86"/>
      <c r="P137" s="215">
        <f>O137*H137</f>
        <v>0</v>
      </c>
      <c r="Q137" s="215">
        <v>0</v>
      </c>
      <c r="R137" s="215">
        <f>Q137*H137</f>
        <v>0</v>
      </c>
      <c r="S137" s="215">
        <v>0</v>
      </c>
      <c r="T137" s="216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17" t="s">
        <v>137</v>
      </c>
      <c r="AT137" s="217" t="s">
        <v>132</v>
      </c>
      <c r="AU137" s="217" t="s">
        <v>79</v>
      </c>
      <c r="AY137" s="19" t="s">
        <v>129</v>
      </c>
      <c r="BE137" s="218">
        <f>IF(N137="základní",J137,0)</f>
        <v>0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9" t="s">
        <v>79</v>
      </c>
      <c r="BK137" s="218">
        <f>ROUND(I137*H137,2)</f>
        <v>0</v>
      </c>
      <c r="BL137" s="19" t="s">
        <v>137</v>
      </c>
      <c r="BM137" s="217" t="s">
        <v>813</v>
      </c>
    </row>
    <row r="138" spans="1:51" s="14" customFormat="1" ht="12">
      <c r="A138" s="14"/>
      <c r="B138" s="235"/>
      <c r="C138" s="236"/>
      <c r="D138" s="226" t="s">
        <v>141</v>
      </c>
      <c r="E138" s="237" t="s">
        <v>19</v>
      </c>
      <c r="F138" s="238" t="s">
        <v>79</v>
      </c>
      <c r="G138" s="236"/>
      <c r="H138" s="239">
        <v>1</v>
      </c>
      <c r="I138" s="240"/>
      <c r="J138" s="236"/>
      <c r="K138" s="236"/>
      <c r="L138" s="241"/>
      <c r="M138" s="242"/>
      <c r="N138" s="243"/>
      <c r="O138" s="243"/>
      <c r="P138" s="243"/>
      <c r="Q138" s="243"/>
      <c r="R138" s="243"/>
      <c r="S138" s="243"/>
      <c r="T138" s="24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5" t="s">
        <v>141</v>
      </c>
      <c r="AU138" s="245" t="s">
        <v>79</v>
      </c>
      <c r="AV138" s="14" t="s">
        <v>81</v>
      </c>
      <c r="AW138" s="14" t="s">
        <v>33</v>
      </c>
      <c r="AX138" s="14" t="s">
        <v>71</v>
      </c>
      <c r="AY138" s="245" t="s">
        <v>129</v>
      </c>
    </row>
    <row r="139" spans="1:51" s="15" customFormat="1" ht="12">
      <c r="A139" s="15"/>
      <c r="B139" s="246"/>
      <c r="C139" s="247"/>
      <c r="D139" s="226" t="s">
        <v>141</v>
      </c>
      <c r="E139" s="248" t="s">
        <v>19</v>
      </c>
      <c r="F139" s="249" t="s">
        <v>144</v>
      </c>
      <c r="G139" s="247"/>
      <c r="H139" s="250">
        <v>1</v>
      </c>
      <c r="I139" s="251"/>
      <c r="J139" s="247"/>
      <c r="K139" s="247"/>
      <c r="L139" s="252"/>
      <c r="M139" s="253"/>
      <c r="N139" s="254"/>
      <c r="O139" s="254"/>
      <c r="P139" s="254"/>
      <c r="Q139" s="254"/>
      <c r="R139" s="254"/>
      <c r="S139" s="254"/>
      <c r="T139" s="25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56" t="s">
        <v>141</v>
      </c>
      <c r="AU139" s="256" t="s">
        <v>79</v>
      </c>
      <c r="AV139" s="15" t="s">
        <v>137</v>
      </c>
      <c r="AW139" s="15" t="s">
        <v>33</v>
      </c>
      <c r="AX139" s="15" t="s">
        <v>79</v>
      </c>
      <c r="AY139" s="256" t="s">
        <v>129</v>
      </c>
    </row>
    <row r="140" spans="1:63" s="12" customFormat="1" ht="22.8" customHeight="1">
      <c r="A140" s="12"/>
      <c r="B140" s="190"/>
      <c r="C140" s="191"/>
      <c r="D140" s="192" t="s">
        <v>70</v>
      </c>
      <c r="E140" s="204" t="s">
        <v>814</v>
      </c>
      <c r="F140" s="204" t="s">
        <v>815</v>
      </c>
      <c r="G140" s="191"/>
      <c r="H140" s="191"/>
      <c r="I140" s="194"/>
      <c r="J140" s="205">
        <f>BK140</f>
        <v>0</v>
      </c>
      <c r="K140" s="191"/>
      <c r="L140" s="196"/>
      <c r="M140" s="197"/>
      <c r="N140" s="198"/>
      <c r="O140" s="198"/>
      <c r="P140" s="199">
        <f>SUM(P141:P146)</f>
        <v>0</v>
      </c>
      <c r="Q140" s="198"/>
      <c r="R140" s="199">
        <f>SUM(R141:R146)</f>
        <v>0</v>
      </c>
      <c r="S140" s="198"/>
      <c r="T140" s="200">
        <f>SUM(T141:T146)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01" t="s">
        <v>79</v>
      </c>
      <c r="AT140" s="202" t="s">
        <v>70</v>
      </c>
      <c r="AU140" s="202" t="s">
        <v>79</v>
      </c>
      <c r="AY140" s="201" t="s">
        <v>129</v>
      </c>
      <c r="BK140" s="203">
        <f>SUM(BK141:BK146)</f>
        <v>0</v>
      </c>
    </row>
    <row r="141" spans="1:65" s="2" customFormat="1" ht="16.5" customHeight="1">
      <c r="A141" s="40"/>
      <c r="B141" s="41"/>
      <c r="C141" s="206" t="s">
        <v>324</v>
      </c>
      <c r="D141" s="206" t="s">
        <v>132</v>
      </c>
      <c r="E141" s="207" t="s">
        <v>816</v>
      </c>
      <c r="F141" s="208" t="s">
        <v>817</v>
      </c>
      <c r="G141" s="209" t="s">
        <v>812</v>
      </c>
      <c r="H141" s="210">
        <v>1</v>
      </c>
      <c r="I141" s="211"/>
      <c r="J141" s="212">
        <f>ROUND(I141*H141,2)</f>
        <v>0</v>
      </c>
      <c r="K141" s="208" t="s">
        <v>19</v>
      </c>
      <c r="L141" s="46"/>
      <c r="M141" s="213" t="s">
        <v>19</v>
      </c>
      <c r="N141" s="214" t="s">
        <v>42</v>
      </c>
      <c r="O141" s="86"/>
      <c r="P141" s="215">
        <f>O141*H141</f>
        <v>0</v>
      </c>
      <c r="Q141" s="215">
        <v>0</v>
      </c>
      <c r="R141" s="215">
        <f>Q141*H141</f>
        <v>0</v>
      </c>
      <c r="S141" s="215">
        <v>0</v>
      </c>
      <c r="T141" s="216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7" t="s">
        <v>137</v>
      </c>
      <c r="AT141" s="217" t="s">
        <v>132</v>
      </c>
      <c r="AU141" s="217" t="s">
        <v>81</v>
      </c>
      <c r="AY141" s="19" t="s">
        <v>129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9" t="s">
        <v>79</v>
      </c>
      <c r="BK141" s="218">
        <f>ROUND(I141*H141,2)</f>
        <v>0</v>
      </c>
      <c r="BL141" s="19" t="s">
        <v>137</v>
      </c>
      <c r="BM141" s="217" t="s">
        <v>818</v>
      </c>
    </row>
    <row r="142" spans="1:51" s="14" customFormat="1" ht="12">
      <c r="A142" s="14"/>
      <c r="B142" s="235"/>
      <c r="C142" s="236"/>
      <c r="D142" s="226" t="s">
        <v>141</v>
      </c>
      <c r="E142" s="237" t="s">
        <v>19</v>
      </c>
      <c r="F142" s="238" t="s">
        <v>79</v>
      </c>
      <c r="G142" s="236"/>
      <c r="H142" s="239">
        <v>1</v>
      </c>
      <c r="I142" s="240"/>
      <c r="J142" s="236"/>
      <c r="K142" s="236"/>
      <c r="L142" s="241"/>
      <c r="M142" s="242"/>
      <c r="N142" s="243"/>
      <c r="O142" s="243"/>
      <c r="P142" s="243"/>
      <c r="Q142" s="243"/>
      <c r="R142" s="243"/>
      <c r="S142" s="243"/>
      <c r="T142" s="24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5" t="s">
        <v>141</v>
      </c>
      <c r="AU142" s="245" t="s">
        <v>81</v>
      </c>
      <c r="AV142" s="14" t="s">
        <v>81</v>
      </c>
      <c r="AW142" s="14" t="s">
        <v>33</v>
      </c>
      <c r="AX142" s="14" t="s">
        <v>71</v>
      </c>
      <c r="AY142" s="245" t="s">
        <v>129</v>
      </c>
    </row>
    <row r="143" spans="1:51" s="15" customFormat="1" ht="12">
      <c r="A143" s="15"/>
      <c r="B143" s="246"/>
      <c r="C143" s="247"/>
      <c r="D143" s="226" t="s">
        <v>141</v>
      </c>
      <c r="E143" s="248" t="s">
        <v>19</v>
      </c>
      <c r="F143" s="249" t="s">
        <v>144</v>
      </c>
      <c r="G143" s="247"/>
      <c r="H143" s="250">
        <v>1</v>
      </c>
      <c r="I143" s="251"/>
      <c r="J143" s="247"/>
      <c r="K143" s="247"/>
      <c r="L143" s="252"/>
      <c r="M143" s="253"/>
      <c r="N143" s="254"/>
      <c r="O143" s="254"/>
      <c r="P143" s="254"/>
      <c r="Q143" s="254"/>
      <c r="R143" s="254"/>
      <c r="S143" s="254"/>
      <c r="T143" s="25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56" t="s">
        <v>141</v>
      </c>
      <c r="AU143" s="256" t="s">
        <v>81</v>
      </c>
      <c r="AV143" s="15" t="s">
        <v>137</v>
      </c>
      <c r="AW143" s="15" t="s">
        <v>33</v>
      </c>
      <c r="AX143" s="15" t="s">
        <v>79</v>
      </c>
      <c r="AY143" s="256" t="s">
        <v>129</v>
      </c>
    </row>
    <row r="144" spans="1:65" s="2" customFormat="1" ht="16.5" customHeight="1">
      <c r="A144" s="40"/>
      <c r="B144" s="41"/>
      <c r="C144" s="206" t="s">
        <v>334</v>
      </c>
      <c r="D144" s="206" t="s">
        <v>132</v>
      </c>
      <c r="E144" s="207" t="s">
        <v>819</v>
      </c>
      <c r="F144" s="208" t="s">
        <v>820</v>
      </c>
      <c r="G144" s="209" t="s">
        <v>812</v>
      </c>
      <c r="H144" s="210">
        <v>1</v>
      </c>
      <c r="I144" s="211"/>
      <c r="J144" s="212">
        <f>ROUND(I144*H144,2)</f>
        <v>0</v>
      </c>
      <c r="K144" s="208" t="s">
        <v>19</v>
      </c>
      <c r="L144" s="46"/>
      <c r="M144" s="213" t="s">
        <v>19</v>
      </c>
      <c r="N144" s="214" t="s">
        <v>42</v>
      </c>
      <c r="O144" s="86"/>
      <c r="P144" s="215">
        <f>O144*H144</f>
        <v>0</v>
      </c>
      <c r="Q144" s="215">
        <v>0</v>
      </c>
      <c r="R144" s="215">
        <f>Q144*H144</f>
        <v>0</v>
      </c>
      <c r="S144" s="215">
        <v>0</v>
      </c>
      <c r="T144" s="216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17" t="s">
        <v>137</v>
      </c>
      <c r="AT144" s="217" t="s">
        <v>132</v>
      </c>
      <c r="AU144" s="217" t="s">
        <v>81</v>
      </c>
      <c r="AY144" s="19" t="s">
        <v>129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9" t="s">
        <v>79</v>
      </c>
      <c r="BK144" s="218">
        <f>ROUND(I144*H144,2)</f>
        <v>0</v>
      </c>
      <c r="BL144" s="19" t="s">
        <v>137</v>
      </c>
      <c r="BM144" s="217" t="s">
        <v>821</v>
      </c>
    </row>
    <row r="145" spans="1:51" s="14" customFormat="1" ht="12">
      <c r="A145" s="14"/>
      <c r="B145" s="235"/>
      <c r="C145" s="236"/>
      <c r="D145" s="226" t="s">
        <v>141</v>
      </c>
      <c r="E145" s="237" t="s">
        <v>19</v>
      </c>
      <c r="F145" s="238" t="s">
        <v>79</v>
      </c>
      <c r="G145" s="236"/>
      <c r="H145" s="239">
        <v>1</v>
      </c>
      <c r="I145" s="240"/>
      <c r="J145" s="236"/>
      <c r="K145" s="236"/>
      <c r="L145" s="241"/>
      <c r="M145" s="242"/>
      <c r="N145" s="243"/>
      <c r="O145" s="243"/>
      <c r="P145" s="243"/>
      <c r="Q145" s="243"/>
      <c r="R145" s="243"/>
      <c r="S145" s="243"/>
      <c r="T145" s="24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5" t="s">
        <v>141</v>
      </c>
      <c r="AU145" s="245" t="s">
        <v>81</v>
      </c>
      <c r="AV145" s="14" t="s">
        <v>81</v>
      </c>
      <c r="AW145" s="14" t="s">
        <v>33</v>
      </c>
      <c r="AX145" s="14" t="s">
        <v>71</v>
      </c>
      <c r="AY145" s="245" t="s">
        <v>129</v>
      </c>
    </row>
    <row r="146" spans="1:51" s="15" customFormat="1" ht="12">
      <c r="A146" s="15"/>
      <c r="B146" s="246"/>
      <c r="C146" s="247"/>
      <c r="D146" s="226" t="s">
        <v>141</v>
      </c>
      <c r="E146" s="248" t="s">
        <v>19</v>
      </c>
      <c r="F146" s="249" t="s">
        <v>144</v>
      </c>
      <c r="G146" s="247"/>
      <c r="H146" s="250">
        <v>1</v>
      </c>
      <c r="I146" s="251"/>
      <c r="J146" s="247"/>
      <c r="K146" s="247"/>
      <c r="L146" s="252"/>
      <c r="M146" s="284"/>
      <c r="N146" s="285"/>
      <c r="O146" s="285"/>
      <c r="P146" s="285"/>
      <c r="Q146" s="285"/>
      <c r="R146" s="285"/>
      <c r="S146" s="285"/>
      <c r="T146" s="286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56" t="s">
        <v>141</v>
      </c>
      <c r="AU146" s="256" t="s">
        <v>81</v>
      </c>
      <c r="AV146" s="15" t="s">
        <v>137</v>
      </c>
      <c r="AW146" s="15" t="s">
        <v>33</v>
      </c>
      <c r="AX146" s="15" t="s">
        <v>79</v>
      </c>
      <c r="AY146" s="256" t="s">
        <v>129</v>
      </c>
    </row>
    <row r="147" spans="1:31" s="2" customFormat="1" ht="6.95" customHeight="1">
      <c r="A147" s="40"/>
      <c r="B147" s="61"/>
      <c r="C147" s="62"/>
      <c r="D147" s="62"/>
      <c r="E147" s="62"/>
      <c r="F147" s="62"/>
      <c r="G147" s="62"/>
      <c r="H147" s="62"/>
      <c r="I147" s="62"/>
      <c r="J147" s="62"/>
      <c r="K147" s="62"/>
      <c r="L147" s="46"/>
      <c r="M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</row>
  </sheetData>
  <sheetProtection password="CC35" sheet="1" objects="1" scenarios="1" formatColumns="0" formatRows="0" autoFilter="0"/>
  <autoFilter ref="C95:K146"/>
  <mergeCells count="9">
    <mergeCell ref="E7:H7"/>
    <mergeCell ref="E9:H9"/>
    <mergeCell ref="E18:H18"/>
    <mergeCell ref="E27:H27"/>
    <mergeCell ref="E48:H48"/>
    <mergeCell ref="E50:H50"/>
    <mergeCell ref="E86:H86"/>
    <mergeCell ref="E88:H8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90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81</v>
      </c>
    </row>
    <row r="4" spans="2:46" s="1" customFormat="1" ht="24.95" customHeight="1">
      <c r="B4" s="22"/>
      <c r="D4" s="132" t="s">
        <v>91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Stavební úpravy sociálního zařízení v MŠ Dolní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92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822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13. 9. 2022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tr">
        <f>IF('Rekapitulace stavby'!AN10="","",'Rekapitulace stavby'!AN10)</f>
        <v/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tr">
        <f>IF('Rekapitulace stavby'!E11="","",'Rekapitulace stavby'!E11)</f>
        <v>Město Frenštát p.R.,náměstí Míru 1,744 01</v>
      </c>
      <c r="F15" s="40"/>
      <c r="G15" s="40"/>
      <c r="H15" s="40"/>
      <c r="I15" s="134" t="s">
        <v>28</v>
      </c>
      <c r="J15" s="138" t="str">
        <f>IF('Rekapitulace stavby'!AN11="","",'Rekapitulace stavby'!AN11)</f>
        <v/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tr">
        <f>IF('Rekapitulace stavby'!AN16="","",'Rekapitulace stavby'!AN16)</f>
        <v/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tr">
        <f>IF('Rekapitulace stavby'!E17="","",'Rekapitulace stavby'!E17)</f>
        <v>Jaromír Bartoš</v>
      </c>
      <c r="F21" s="40"/>
      <c r="G21" s="40"/>
      <c r="H21" s="40"/>
      <c r="I21" s="134" t="s">
        <v>28</v>
      </c>
      <c r="J21" s="138" t="str">
        <f>IF('Rekapitulace stavby'!AN17="","",'Rekapitulace stavby'!AN17)</f>
        <v/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tr">
        <f>IF('Rekapitulace stavby'!AN19="","",'Rekapitulace stavby'!AN19)</f>
        <v/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tr">
        <f>IF('Rekapitulace stavby'!E20="","",'Rekapitulace stavby'!E20)</f>
        <v xml:space="preserve"> </v>
      </c>
      <c r="F24" s="40"/>
      <c r="G24" s="40"/>
      <c r="H24" s="40"/>
      <c r="I24" s="134" t="s">
        <v>28</v>
      </c>
      <c r="J24" s="138" t="str">
        <f>IF('Rekapitulace stavby'!AN20="","",'Rekapitulace stavby'!AN20)</f>
        <v/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35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37</v>
      </c>
      <c r="E30" s="40"/>
      <c r="F30" s="40"/>
      <c r="G30" s="40"/>
      <c r="H30" s="40"/>
      <c r="I30" s="40"/>
      <c r="J30" s="146">
        <f>ROUND(J86,2)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39</v>
      </c>
      <c r="G32" s="40"/>
      <c r="H32" s="40"/>
      <c r="I32" s="147" t="s">
        <v>38</v>
      </c>
      <c r="J32" s="147" t="s">
        <v>40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41</v>
      </c>
      <c r="E33" s="134" t="s">
        <v>42</v>
      </c>
      <c r="F33" s="149">
        <f>ROUND((SUM(BE86:BE158)),2)</f>
        <v>0</v>
      </c>
      <c r="G33" s="40"/>
      <c r="H33" s="40"/>
      <c r="I33" s="150">
        <v>0.21</v>
      </c>
      <c r="J33" s="149">
        <f>ROUND(((SUM(BE86:BE158))*I33),2)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43</v>
      </c>
      <c r="F34" s="149">
        <f>ROUND((SUM(BF86:BF158)),2)</f>
        <v>0</v>
      </c>
      <c r="G34" s="40"/>
      <c r="H34" s="40"/>
      <c r="I34" s="150">
        <v>0.15</v>
      </c>
      <c r="J34" s="149">
        <f>ROUND(((SUM(BF86:BF158))*I34),2)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44</v>
      </c>
      <c r="F35" s="149">
        <f>ROUND((SUM(BG86:BG158)),2)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45</v>
      </c>
      <c r="F36" s="149">
        <f>ROUND((SUM(BH86:BH158)),2)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46</v>
      </c>
      <c r="F37" s="149">
        <f>ROUND((SUM(BI86:BI158)),2)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47</v>
      </c>
      <c r="E39" s="153"/>
      <c r="F39" s="153"/>
      <c r="G39" s="154" t="s">
        <v>48</v>
      </c>
      <c r="H39" s="155" t="s">
        <v>49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94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Stavební úpravy sociálního zařízení v MŠ Dolní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92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04 - Zdravotechnika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</v>
      </c>
      <c r="G52" s="42"/>
      <c r="H52" s="42"/>
      <c r="I52" s="34" t="s">
        <v>23</v>
      </c>
      <c r="J52" s="74" t="str">
        <f>IF(J12="","",J12)</f>
        <v>13. 9. 2022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Město Frenštát p.R.,náměstí Míru 1,744 01</v>
      </c>
      <c r="G54" s="42"/>
      <c r="H54" s="42"/>
      <c r="I54" s="34" t="s">
        <v>31</v>
      </c>
      <c r="J54" s="38" t="str">
        <f>E21</f>
        <v>Jaromír Bartoš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95</v>
      </c>
      <c r="D57" s="164"/>
      <c r="E57" s="164"/>
      <c r="F57" s="164"/>
      <c r="G57" s="164"/>
      <c r="H57" s="164"/>
      <c r="I57" s="164"/>
      <c r="J57" s="165" t="s">
        <v>96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69</v>
      </c>
      <c r="D59" s="42"/>
      <c r="E59" s="42"/>
      <c r="F59" s="42"/>
      <c r="G59" s="42"/>
      <c r="H59" s="42"/>
      <c r="I59" s="42"/>
      <c r="J59" s="104">
        <f>J86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97</v>
      </c>
    </row>
    <row r="60" spans="1:31" s="9" customFormat="1" ht="24.95" customHeight="1">
      <c r="A60" s="9"/>
      <c r="B60" s="167"/>
      <c r="C60" s="168"/>
      <c r="D60" s="169" t="s">
        <v>823</v>
      </c>
      <c r="E60" s="170"/>
      <c r="F60" s="170"/>
      <c r="G60" s="170"/>
      <c r="H60" s="170"/>
      <c r="I60" s="170"/>
      <c r="J60" s="171">
        <f>J87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7"/>
      <c r="C61" s="168"/>
      <c r="D61" s="169" t="s">
        <v>824</v>
      </c>
      <c r="E61" s="170"/>
      <c r="F61" s="170"/>
      <c r="G61" s="170"/>
      <c r="H61" s="170"/>
      <c r="I61" s="170"/>
      <c r="J61" s="171">
        <f>J92</f>
        <v>0</v>
      </c>
      <c r="K61" s="168"/>
      <c r="L61" s="172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67"/>
      <c r="C62" s="168"/>
      <c r="D62" s="169" t="s">
        <v>825</v>
      </c>
      <c r="E62" s="170"/>
      <c r="F62" s="170"/>
      <c r="G62" s="170"/>
      <c r="H62" s="170"/>
      <c r="I62" s="170"/>
      <c r="J62" s="171">
        <f>J95</f>
        <v>0</v>
      </c>
      <c r="K62" s="168"/>
      <c r="L62" s="172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67"/>
      <c r="C63" s="168"/>
      <c r="D63" s="169" t="s">
        <v>826</v>
      </c>
      <c r="E63" s="170"/>
      <c r="F63" s="170"/>
      <c r="G63" s="170"/>
      <c r="H63" s="170"/>
      <c r="I63" s="170"/>
      <c r="J63" s="171">
        <f>J108</f>
        <v>0</v>
      </c>
      <c r="K63" s="168"/>
      <c r="L63" s="172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9" customFormat="1" ht="24.95" customHeight="1">
      <c r="A64" s="9"/>
      <c r="B64" s="167"/>
      <c r="C64" s="168"/>
      <c r="D64" s="169" t="s">
        <v>827</v>
      </c>
      <c r="E64" s="170"/>
      <c r="F64" s="170"/>
      <c r="G64" s="170"/>
      <c r="H64" s="170"/>
      <c r="I64" s="170"/>
      <c r="J64" s="171">
        <f>J121</f>
        <v>0</v>
      </c>
      <c r="K64" s="168"/>
      <c r="L64" s="17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67"/>
      <c r="C65" s="168"/>
      <c r="D65" s="169" t="s">
        <v>828</v>
      </c>
      <c r="E65" s="170"/>
      <c r="F65" s="170"/>
      <c r="G65" s="170"/>
      <c r="H65" s="170"/>
      <c r="I65" s="170"/>
      <c r="J65" s="171">
        <f>J143</f>
        <v>0</v>
      </c>
      <c r="K65" s="168"/>
      <c r="L65" s="172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67"/>
      <c r="C66" s="168"/>
      <c r="D66" s="169" t="s">
        <v>829</v>
      </c>
      <c r="E66" s="170"/>
      <c r="F66" s="170"/>
      <c r="G66" s="170"/>
      <c r="H66" s="170"/>
      <c r="I66" s="170"/>
      <c r="J66" s="171">
        <f>J152</f>
        <v>0</v>
      </c>
      <c r="K66" s="168"/>
      <c r="L66" s="172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2" customFormat="1" ht="21.8" customHeight="1">
      <c r="A67" s="40"/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6.95" customHeight="1">
      <c r="A68" s="40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72" spans="1:31" s="2" customFormat="1" ht="6.95" customHeight="1">
      <c r="A72" s="40"/>
      <c r="B72" s="63"/>
      <c r="C72" s="64"/>
      <c r="D72" s="64"/>
      <c r="E72" s="64"/>
      <c r="F72" s="64"/>
      <c r="G72" s="64"/>
      <c r="H72" s="64"/>
      <c r="I72" s="64"/>
      <c r="J72" s="64"/>
      <c r="K72" s="64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24.95" customHeight="1">
      <c r="A73" s="40"/>
      <c r="B73" s="41"/>
      <c r="C73" s="25" t="s">
        <v>114</v>
      </c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16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162" t="str">
        <f>E7</f>
        <v>Stavební úpravy sociálního zařízení v MŠ Dolní</v>
      </c>
      <c r="F76" s="34"/>
      <c r="G76" s="34"/>
      <c r="H76" s="34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92</v>
      </c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71" t="str">
        <f>E9</f>
        <v>04 - Zdravotechnika</v>
      </c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21</v>
      </c>
      <c r="D80" s="42"/>
      <c r="E80" s="42"/>
      <c r="F80" s="29" t="str">
        <f>F12</f>
        <v xml:space="preserve"> </v>
      </c>
      <c r="G80" s="42"/>
      <c r="H80" s="42"/>
      <c r="I80" s="34" t="s">
        <v>23</v>
      </c>
      <c r="J80" s="74" t="str">
        <f>IF(J12="","",J12)</f>
        <v>13. 9. 2022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25</v>
      </c>
      <c r="D82" s="42"/>
      <c r="E82" s="42"/>
      <c r="F82" s="29" t="str">
        <f>E15</f>
        <v>Město Frenštát p.R.,náměstí Míru 1,744 01</v>
      </c>
      <c r="G82" s="42"/>
      <c r="H82" s="42"/>
      <c r="I82" s="34" t="s">
        <v>31</v>
      </c>
      <c r="J82" s="38" t="str">
        <f>E21</f>
        <v>Jaromír Bartoš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5.15" customHeight="1">
      <c r="A83" s="40"/>
      <c r="B83" s="41"/>
      <c r="C83" s="34" t="s">
        <v>29</v>
      </c>
      <c r="D83" s="42"/>
      <c r="E83" s="42"/>
      <c r="F83" s="29" t="str">
        <f>IF(E18="","",E18)</f>
        <v>Vyplň údaj</v>
      </c>
      <c r="G83" s="42"/>
      <c r="H83" s="42"/>
      <c r="I83" s="34" t="s">
        <v>34</v>
      </c>
      <c r="J83" s="38" t="str">
        <f>E24</f>
        <v xml:space="preserve"> </v>
      </c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0.3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11" customFormat="1" ht="29.25" customHeight="1">
      <c r="A85" s="179"/>
      <c r="B85" s="180"/>
      <c r="C85" s="181" t="s">
        <v>115</v>
      </c>
      <c r="D85" s="182" t="s">
        <v>56</v>
      </c>
      <c r="E85" s="182" t="s">
        <v>52</v>
      </c>
      <c r="F85" s="182" t="s">
        <v>53</v>
      </c>
      <c r="G85" s="182" t="s">
        <v>116</v>
      </c>
      <c r="H85" s="182" t="s">
        <v>117</v>
      </c>
      <c r="I85" s="182" t="s">
        <v>118</v>
      </c>
      <c r="J85" s="182" t="s">
        <v>96</v>
      </c>
      <c r="K85" s="183" t="s">
        <v>119</v>
      </c>
      <c r="L85" s="184"/>
      <c r="M85" s="94" t="s">
        <v>19</v>
      </c>
      <c r="N85" s="95" t="s">
        <v>41</v>
      </c>
      <c r="O85" s="95" t="s">
        <v>120</v>
      </c>
      <c r="P85" s="95" t="s">
        <v>121</v>
      </c>
      <c r="Q85" s="95" t="s">
        <v>122</v>
      </c>
      <c r="R85" s="95" t="s">
        <v>123</v>
      </c>
      <c r="S85" s="95" t="s">
        <v>124</v>
      </c>
      <c r="T85" s="96" t="s">
        <v>125</v>
      </c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</row>
    <row r="86" spans="1:63" s="2" customFormat="1" ht="22.8" customHeight="1">
      <c r="A86" s="40"/>
      <c r="B86" s="41"/>
      <c r="C86" s="101" t="s">
        <v>126</v>
      </c>
      <c r="D86" s="42"/>
      <c r="E86" s="42"/>
      <c r="F86" s="42"/>
      <c r="G86" s="42"/>
      <c r="H86" s="42"/>
      <c r="I86" s="42"/>
      <c r="J86" s="185">
        <f>BK86</f>
        <v>0</v>
      </c>
      <c r="K86" s="42"/>
      <c r="L86" s="46"/>
      <c r="M86" s="97"/>
      <c r="N86" s="186"/>
      <c r="O86" s="98"/>
      <c r="P86" s="187">
        <f>P87+P92+P95+P108+P121+P143+P152</f>
        <v>0</v>
      </c>
      <c r="Q86" s="98"/>
      <c r="R86" s="187">
        <f>R87+R92+R95+R108+R121+R143+R152</f>
        <v>0</v>
      </c>
      <c r="S86" s="98"/>
      <c r="T86" s="188">
        <f>T87+T92+T95+T108+T121+T143+T152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70</v>
      </c>
      <c r="AU86" s="19" t="s">
        <v>97</v>
      </c>
      <c r="BK86" s="189">
        <f>BK87+BK92+BK95+BK108+BK121+BK143+BK152</f>
        <v>0</v>
      </c>
    </row>
    <row r="87" spans="1:63" s="12" customFormat="1" ht="25.9" customHeight="1">
      <c r="A87" s="12"/>
      <c r="B87" s="190"/>
      <c r="C87" s="191"/>
      <c r="D87" s="192" t="s">
        <v>70</v>
      </c>
      <c r="E87" s="193" t="s">
        <v>196</v>
      </c>
      <c r="F87" s="193" t="s">
        <v>830</v>
      </c>
      <c r="G87" s="191"/>
      <c r="H87" s="191"/>
      <c r="I87" s="194"/>
      <c r="J87" s="195">
        <f>BK87</f>
        <v>0</v>
      </c>
      <c r="K87" s="191"/>
      <c r="L87" s="196"/>
      <c r="M87" s="197"/>
      <c r="N87" s="198"/>
      <c r="O87" s="198"/>
      <c r="P87" s="199">
        <f>SUM(P88:P91)</f>
        <v>0</v>
      </c>
      <c r="Q87" s="198"/>
      <c r="R87" s="199">
        <f>SUM(R88:R91)</f>
        <v>0</v>
      </c>
      <c r="S87" s="198"/>
      <c r="T87" s="200">
        <f>SUM(T88:T91)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1" t="s">
        <v>79</v>
      </c>
      <c r="AT87" s="202" t="s">
        <v>70</v>
      </c>
      <c r="AU87" s="202" t="s">
        <v>71</v>
      </c>
      <c r="AY87" s="201" t="s">
        <v>129</v>
      </c>
      <c r="BK87" s="203">
        <f>SUM(BK88:BK91)</f>
        <v>0</v>
      </c>
    </row>
    <row r="88" spans="1:65" s="2" customFormat="1" ht="16.5" customHeight="1">
      <c r="A88" s="40"/>
      <c r="B88" s="41"/>
      <c r="C88" s="206" t="s">
        <v>79</v>
      </c>
      <c r="D88" s="206" t="s">
        <v>132</v>
      </c>
      <c r="E88" s="207" t="s">
        <v>831</v>
      </c>
      <c r="F88" s="208" t="s">
        <v>832</v>
      </c>
      <c r="G88" s="209" t="s">
        <v>388</v>
      </c>
      <c r="H88" s="210">
        <v>2</v>
      </c>
      <c r="I88" s="211"/>
      <c r="J88" s="212">
        <f>ROUND(I88*H88,2)</f>
        <v>0</v>
      </c>
      <c r="K88" s="208" t="s">
        <v>833</v>
      </c>
      <c r="L88" s="46"/>
      <c r="M88" s="213" t="s">
        <v>19</v>
      </c>
      <c r="N88" s="214" t="s">
        <v>42</v>
      </c>
      <c r="O88" s="86"/>
      <c r="P88" s="215">
        <f>O88*H88</f>
        <v>0</v>
      </c>
      <c r="Q88" s="215">
        <v>0</v>
      </c>
      <c r="R88" s="215">
        <f>Q88*H88</f>
        <v>0</v>
      </c>
      <c r="S88" s="215">
        <v>0</v>
      </c>
      <c r="T88" s="216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7" t="s">
        <v>137</v>
      </c>
      <c r="AT88" s="217" t="s">
        <v>132</v>
      </c>
      <c r="AU88" s="217" t="s">
        <v>79</v>
      </c>
      <c r="AY88" s="19" t="s">
        <v>129</v>
      </c>
      <c r="BE88" s="218">
        <f>IF(N88="základní",J88,0)</f>
        <v>0</v>
      </c>
      <c r="BF88" s="218">
        <f>IF(N88="snížená",J88,0)</f>
        <v>0</v>
      </c>
      <c r="BG88" s="218">
        <f>IF(N88="zákl. přenesená",J88,0)</f>
        <v>0</v>
      </c>
      <c r="BH88" s="218">
        <f>IF(N88="sníž. přenesená",J88,0)</f>
        <v>0</v>
      </c>
      <c r="BI88" s="218">
        <f>IF(N88="nulová",J88,0)</f>
        <v>0</v>
      </c>
      <c r="BJ88" s="19" t="s">
        <v>79</v>
      </c>
      <c r="BK88" s="218">
        <f>ROUND(I88*H88,2)</f>
        <v>0</v>
      </c>
      <c r="BL88" s="19" t="s">
        <v>137</v>
      </c>
      <c r="BM88" s="217" t="s">
        <v>81</v>
      </c>
    </row>
    <row r="89" spans="1:65" s="2" customFormat="1" ht="16.5" customHeight="1">
      <c r="A89" s="40"/>
      <c r="B89" s="41"/>
      <c r="C89" s="206" t="s">
        <v>81</v>
      </c>
      <c r="D89" s="206" t="s">
        <v>132</v>
      </c>
      <c r="E89" s="207" t="s">
        <v>834</v>
      </c>
      <c r="F89" s="208" t="s">
        <v>835</v>
      </c>
      <c r="G89" s="209" t="s">
        <v>388</v>
      </c>
      <c r="H89" s="210">
        <v>4</v>
      </c>
      <c r="I89" s="211"/>
      <c r="J89" s="212">
        <f>ROUND(I89*H89,2)</f>
        <v>0</v>
      </c>
      <c r="K89" s="208" t="s">
        <v>833</v>
      </c>
      <c r="L89" s="46"/>
      <c r="M89" s="213" t="s">
        <v>19</v>
      </c>
      <c r="N89" s="214" t="s">
        <v>42</v>
      </c>
      <c r="O89" s="86"/>
      <c r="P89" s="215">
        <f>O89*H89</f>
        <v>0</v>
      </c>
      <c r="Q89" s="215">
        <v>0</v>
      </c>
      <c r="R89" s="215">
        <f>Q89*H89</f>
        <v>0</v>
      </c>
      <c r="S89" s="215">
        <v>0</v>
      </c>
      <c r="T89" s="216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7" t="s">
        <v>137</v>
      </c>
      <c r="AT89" s="217" t="s">
        <v>132</v>
      </c>
      <c r="AU89" s="217" t="s">
        <v>79</v>
      </c>
      <c r="AY89" s="19" t="s">
        <v>129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9" t="s">
        <v>79</v>
      </c>
      <c r="BK89" s="218">
        <f>ROUND(I89*H89,2)</f>
        <v>0</v>
      </c>
      <c r="BL89" s="19" t="s">
        <v>137</v>
      </c>
      <c r="BM89" s="217" t="s">
        <v>137</v>
      </c>
    </row>
    <row r="90" spans="1:65" s="2" customFormat="1" ht="16.5" customHeight="1">
      <c r="A90" s="40"/>
      <c r="B90" s="41"/>
      <c r="C90" s="206" t="s">
        <v>130</v>
      </c>
      <c r="D90" s="206" t="s">
        <v>132</v>
      </c>
      <c r="E90" s="207" t="s">
        <v>836</v>
      </c>
      <c r="F90" s="208" t="s">
        <v>837</v>
      </c>
      <c r="G90" s="209" t="s">
        <v>388</v>
      </c>
      <c r="H90" s="210">
        <v>2</v>
      </c>
      <c r="I90" s="211"/>
      <c r="J90" s="212">
        <f>ROUND(I90*H90,2)</f>
        <v>0</v>
      </c>
      <c r="K90" s="208" t="s">
        <v>833</v>
      </c>
      <c r="L90" s="46"/>
      <c r="M90" s="213" t="s">
        <v>19</v>
      </c>
      <c r="N90" s="214" t="s">
        <v>42</v>
      </c>
      <c r="O90" s="86"/>
      <c r="P90" s="215">
        <f>O90*H90</f>
        <v>0</v>
      </c>
      <c r="Q90" s="215">
        <v>0</v>
      </c>
      <c r="R90" s="215">
        <f>Q90*H90</f>
        <v>0</v>
      </c>
      <c r="S90" s="215">
        <v>0</v>
      </c>
      <c r="T90" s="216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7" t="s">
        <v>137</v>
      </c>
      <c r="AT90" s="217" t="s">
        <v>132</v>
      </c>
      <c r="AU90" s="217" t="s">
        <v>79</v>
      </c>
      <c r="AY90" s="19" t="s">
        <v>129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9" t="s">
        <v>79</v>
      </c>
      <c r="BK90" s="218">
        <f>ROUND(I90*H90,2)</f>
        <v>0</v>
      </c>
      <c r="BL90" s="19" t="s">
        <v>137</v>
      </c>
      <c r="BM90" s="217" t="s">
        <v>172</v>
      </c>
    </row>
    <row r="91" spans="1:65" s="2" customFormat="1" ht="16.5" customHeight="1">
      <c r="A91" s="40"/>
      <c r="B91" s="41"/>
      <c r="C91" s="206" t="s">
        <v>137</v>
      </c>
      <c r="D91" s="206" t="s">
        <v>132</v>
      </c>
      <c r="E91" s="207" t="s">
        <v>838</v>
      </c>
      <c r="F91" s="208" t="s">
        <v>839</v>
      </c>
      <c r="G91" s="209" t="s">
        <v>738</v>
      </c>
      <c r="H91" s="210">
        <v>2</v>
      </c>
      <c r="I91" s="211"/>
      <c r="J91" s="212">
        <f>ROUND(I91*H91,2)</f>
        <v>0</v>
      </c>
      <c r="K91" s="208" t="s">
        <v>833</v>
      </c>
      <c r="L91" s="46"/>
      <c r="M91" s="213" t="s">
        <v>19</v>
      </c>
      <c r="N91" s="214" t="s">
        <v>42</v>
      </c>
      <c r="O91" s="86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7" t="s">
        <v>137</v>
      </c>
      <c r="AT91" s="217" t="s">
        <v>132</v>
      </c>
      <c r="AU91" s="217" t="s">
        <v>79</v>
      </c>
      <c r="AY91" s="19" t="s">
        <v>129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9" t="s">
        <v>79</v>
      </c>
      <c r="BK91" s="218">
        <f>ROUND(I91*H91,2)</f>
        <v>0</v>
      </c>
      <c r="BL91" s="19" t="s">
        <v>137</v>
      </c>
      <c r="BM91" s="217" t="s">
        <v>196</v>
      </c>
    </row>
    <row r="92" spans="1:63" s="12" customFormat="1" ht="25.9" customHeight="1">
      <c r="A92" s="12"/>
      <c r="B92" s="190"/>
      <c r="C92" s="191"/>
      <c r="D92" s="192" t="s">
        <v>70</v>
      </c>
      <c r="E92" s="193" t="s">
        <v>840</v>
      </c>
      <c r="F92" s="193" t="s">
        <v>841</v>
      </c>
      <c r="G92" s="191"/>
      <c r="H92" s="191"/>
      <c r="I92" s="194"/>
      <c r="J92" s="195">
        <f>BK92</f>
        <v>0</v>
      </c>
      <c r="K92" s="191"/>
      <c r="L92" s="196"/>
      <c r="M92" s="197"/>
      <c r="N92" s="198"/>
      <c r="O92" s="198"/>
      <c r="P92" s="199">
        <f>SUM(P93:P94)</f>
        <v>0</v>
      </c>
      <c r="Q92" s="198"/>
      <c r="R92" s="199">
        <f>SUM(R93:R94)</f>
        <v>0</v>
      </c>
      <c r="S92" s="198"/>
      <c r="T92" s="200">
        <f>SUM(T93:T94)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1" t="s">
        <v>79</v>
      </c>
      <c r="AT92" s="202" t="s">
        <v>70</v>
      </c>
      <c r="AU92" s="202" t="s">
        <v>71</v>
      </c>
      <c r="AY92" s="201" t="s">
        <v>129</v>
      </c>
      <c r="BK92" s="203">
        <f>SUM(BK93:BK94)</f>
        <v>0</v>
      </c>
    </row>
    <row r="93" spans="1:65" s="2" customFormat="1" ht="16.5" customHeight="1">
      <c r="A93" s="40"/>
      <c r="B93" s="41"/>
      <c r="C93" s="206" t="s">
        <v>165</v>
      </c>
      <c r="D93" s="206" t="s">
        <v>132</v>
      </c>
      <c r="E93" s="207" t="s">
        <v>842</v>
      </c>
      <c r="F93" s="208" t="s">
        <v>843</v>
      </c>
      <c r="G93" s="209" t="s">
        <v>313</v>
      </c>
      <c r="H93" s="210">
        <v>1.5</v>
      </c>
      <c r="I93" s="211"/>
      <c r="J93" s="212">
        <f>ROUND(I93*H93,2)</f>
        <v>0</v>
      </c>
      <c r="K93" s="208" t="s">
        <v>833</v>
      </c>
      <c r="L93" s="46"/>
      <c r="M93" s="213" t="s">
        <v>19</v>
      </c>
      <c r="N93" s="214" t="s">
        <v>42</v>
      </c>
      <c r="O93" s="86"/>
      <c r="P93" s="215">
        <f>O93*H93</f>
        <v>0</v>
      </c>
      <c r="Q93" s="215">
        <v>0</v>
      </c>
      <c r="R93" s="215">
        <f>Q93*H93</f>
        <v>0</v>
      </c>
      <c r="S93" s="215">
        <v>0</v>
      </c>
      <c r="T93" s="216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7" t="s">
        <v>137</v>
      </c>
      <c r="AT93" s="217" t="s">
        <v>132</v>
      </c>
      <c r="AU93" s="217" t="s">
        <v>79</v>
      </c>
      <c r="AY93" s="19" t="s">
        <v>129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9" t="s">
        <v>79</v>
      </c>
      <c r="BK93" s="218">
        <f>ROUND(I93*H93,2)</f>
        <v>0</v>
      </c>
      <c r="BL93" s="19" t="s">
        <v>137</v>
      </c>
      <c r="BM93" s="217" t="s">
        <v>206</v>
      </c>
    </row>
    <row r="94" spans="1:65" s="2" customFormat="1" ht="16.5" customHeight="1">
      <c r="A94" s="40"/>
      <c r="B94" s="41"/>
      <c r="C94" s="206" t="s">
        <v>172</v>
      </c>
      <c r="D94" s="206" t="s">
        <v>132</v>
      </c>
      <c r="E94" s="207" t="s">
        <v>844</v>
      </c>
      <c r="F94" s="208" t="s">
        <v>845</v>
      </c>
      <c r="G94" s="209" t="s">
        <v>313</v>
      </c>
      <c r="H94" s="210">
        <v>1.5</v>
      </c>
      <c r="I94" s="211"/>
      <c r="J94" s="212">
        <f>ROUND(I94*H94,2)</f>
        <v>0</v>
      </c>
      <c r="K94" s="208" t="s">
        <v>833</v>
      </c>
      <c r="L94" s="46"/>
      <c r="M94" s="213" t="s">
        <v>19</v>
      </c>
      <c r="N94" s="214" t="s">
        <v>42</v>
      </c>
      <c r="O94" s="86"/>
      <c r="P94" s="215">
        <f>O94*H94</f>
        <v>0</v>
      </c>
      <c r="Q94" s="215">
        <v>0</v>
      </c>
      <c r="R94" s="215">
        <f>Q94*H94</f>
        <v>0</v>
      </c>
      <c r="S94" s="215">
        <v>0</v>
      </c>
      <c r="T94" s="21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7" t="s">
        <v>137</v>
      </c>
      <c r="AT94" s="217" t="s">
        <v>132</v>
      </c>
      <c r="AU94" s="217" t="s">
        <v>79</v>
      </c>
      <c r="AY94" s="19" t="s">
        <v>129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9" t="s">
        <v>79</v>
      </c>
      <c r="BK94" s="218">
        <f>ROUND(I94*H94,2)</f>
        <v>0</v>
      </c>
      <c r="BL94" s="19" t="s">
        <v>137</v>
      </c>
      <c r="BM94" s="217" t="s">
        <v>226</v>
      </c>
    </row>
    <row r="95" spans="1:63" s="12" customFormat="1" ht="25.9" customHeight="1">
      <c r="A95" s="12"/>
      <c r="B95" s="190"/>
      <c r="C95" s="191"/>
      <c r="D95" s="192" t="s">
        <v>70</v>
      </c>
      <c r="E95" s="193" t="s">
        <v>846</v>
      </c>
      <c r="F95" s="193" t="s">
        <v>847</v>
      </c>
      <c r="G95" s="191"/>
      <c r="H95" s="191"/>
      <c r="I95" s="194"/>
      <c r="J95" s="195">
        <f>BK95</f>
        <v>0</v>
      </c>
      <c r="K95" s="191"/>
      <c r="L95" s="196"/>
      <c r="M95" s="197"/>
      <c r="N95" s="198"/>
      <c r="O95" s="198"/>
      <c r="P95" s="199">
        <f>SUM(P96:P107)</f>
        <v>0</v>
      </c>
      <c r="Q95" s="198"/>
      <c r="R95" s="199">
        <f>SUM(R96:R107)</f>
        <v>0</v>
      </c>
      <c r="S95" s="198"/>
      <c r="T95" s="200">
        <f>SUM(T96:T107)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1" t="s">
        <v>81</v>
      </c>
      <c r="AT95" s="202" t="s">
        <v>70</v>
      </c>
      <c r="AU95" s="202" t="s">
        <v>71</v>
      </c>
      <c r="AY95" s="201" t="s">
        <v>129</v>
      </c>
      <c r="BK95" s="203">
        <f>SUM(BK96:BK107)</f>
        <v>0</v>
      </c>
    </row>
    <row r="96" spans="1:65" s="2" customFormat="1" ht="16.5" customHeight="1">
      <c r="A96" s="40"/>
      <c r="B96" s="41"/>
      <c r="C96" s="206" t="s">
        <v>182</v>
      </c>
      <c r="D96" s="206" t="s">
        <v>132</v>
      </c>
      <c r="E96" s="207" t="s">
        <v>848</v>
      </c>
      <c r="F96" s="208" t="s">
        <v>849</v>
      </c>
      <c r="G96" s="209" t="s">
        <v>313</v>
      </c>
      <c r="H96" s="210">
        <v>36</v>
      </c>
      <c r="I96" s="211"/>
      <c r="J96" s="212">
        <f>ROUND(I96*H96,2)</f>
        <v>0</v>
      </c>
      <c r="K96" s="208" t="s">
        <v>833</v>
      </c>
      <c r="L96" s="46"/>
      <c r="M96" s="213" t="s">
        <v>19</v>
      </c>
      <c r="N96" s="214" t="s">
        <v>42</v>
      </c>
      <c r="O96" s="86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7" t="s">
        <v>256</v>
      </c>
      <c r="AT96" s="217" t="s">
        <v>132</v>
      </c>
      <c r="AU96" s="217" t="s">
        <v>79</v>
      </c>
      <c r="AY96" s="19" t="s">
        <v>129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9" t="s">
        <v>79</v>
      </c>
      <c r="BK96" s="218">
        <f>ROUND(I96*H96,2)</f>
        <v>0</v>
      </c>
      <c r="BL96" s="19" t="s">
        <v>256</v>
      </c>
      <c r="BM96" s="217" t="s">
        <v>245</v>
      </c>
    </row>
    <row r="97" spans="1:65" s="2" customFormat="1" ht="16.5" customHeight="1">
      <c r="A97" s="40"/>
      <c r="B97" s="41"/>
      <c r="C97" s="206" t="s">
        <v>196</v>
      </c>
      <c r="D97" s="206" t="s">
        <v>132</v>
      </c>
      <c r="E97" s="207" t="s">
        <v>850</v>
      </c>
      <c r="F97" s="208" t="s">
        <v>851</v>
      </c>
      <c r="G97" s="209" t="s">
        <v>313</v>
      </c>
      <c r="H97" s="210">
        <v>8</v>
      </c>
      <c r="I97" s="211"/>
      <c r="J97" s="212">
        <f>ROUND(I97*H97,2)</f>
        <v>0</v>
      </c>
      <c r="K97" s="208" t="s">
        <v>833</v>
      </c>
      <c r="L97" s="46"/>
      <c r="M97" s="213" t="s">
        <v>19</v>
      </c>
      <c r="N97" s="214" t="s">
        <v>42</v>
      </c>
      <c r="O97" s="86"/>
      <c r="P97" s="215">
        <f>O97*H97</f>
        <v>0</v>
      </c>
      <c r="Q97" s="215">
        <v>0</v>
      </c>
      <c r="R97" s="215">
        <f>Q97*H97</f>
        <v>0</v>
      </c>
      <c r="S97" s="215">
        <v>0</v>
      </c>
      <c r="T97" s="21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7" t="s">
        <v>256</v>
      </c>
      <c r="AT97" s="217" t="s">
        <v>132</v>
      </c>
      <c r="AU97" s="217" t="s">
        <v>79</v>
      </c>
      <c r="AY97" s="19" t="s">
        <v>129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9" t="s">
        <v>79</v>
      </c>
      <c r="BK97" s="218">
        <f>ROUND(I97*H97,2)</f>
        <v>0</v>
      </c>
      <c r="BL97" s="19" t="s">
        <v>256</v>
      </c>
      <c r="BM97" s="217" t="s">
        <v>256</v>
      </c>
    </row>
    <row r="98" spans="1:65" s="2" customFormat="1" ht="16.5" customHeight="1">
      <c r="A98" s="40"/>
      <c r="B98" s="41"/>
      <c r="C98" s="206" t="s">
        <v>201</v>
      </c>
      <c r="D98" s="206" t="s">
        <v>132</v>
      </c>
      <c r="E98" s="207" t="s">
        <v>852</v>
      </c>
      <c r="F98" s="208" t="s">
        <v>853</v>
      </c>
      <c r="G98" s="209" t="s">
        <v>313</v>
      </c>
      <c r="H98" s="210">
        <v>4</v>
      </c>
      <c r="I98" s="211"/>
      <c r="J98" s="212">
        <f>ROUND(I98*H98,2)</f>
        <v>0</v>
      </c>
      <c r="K98" s="208" t="s">
        <v>833</v>
      </c>
      <c r="L98" s="46"/>
      <c r="M98" s="213" t="s">
        <v>19</v>
      </c>
      <c r="N98" s="214" t="s">
        <v>42</v>
      </c>
      <c r="O98" s="86"/>
      <c r="P98" s="215">
        <f>O98*H98</f>
        <v>0</v>
      </c>
      <c r="Q98" s="215">
        <v>0</v>
      </c>
      <c r="R98" s="215">
        <f>Q98*H98</f>
        <v>0</v>
      </c>
      <c r="S98" s="215">
        <v>0</v>
      </c>
      <c r="T98" s="21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7" t="s">
        <v>256</v>
      </c>
      <c r="AT98" s="217" t="s">
        <v>132</v>
      </c>
      <c r="AU98" s="217" t="s">
        <v>79</v>
      </c>
      <c r="AY98" s="19" t="s">
        <v>129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9" t="s">
        <v>79</v>
      </c>
      <c r="BK98" s="218">
        <f>ROUND(I98*H98,2)</f>
        <v>0</v>
      </c>
      <c r="BL98" s="19" t="s">
        <v>256</v>
      </c>
      <c r="BM98" s="217" t="s">
        <v>269</v>
      </c>
    </row>
    <row r="99" spans="1:65" s="2" customFormat="1" ht="16.5" customHeight="1">
      <c r="A99" s="40"/>
      <c r="B99" s="41"/>
      <c r="C99" s="206" t="s">
        <v>206</v>
      </c>
      <c r="D99" s="206" t="s">
        <v>132</v>
      </c>
      <c r="E99" s="207" t="s">
        <v>854</v>
      </c>
      <c r="F99" s="208" t="s">
        <v>855</v>
      </c>
      <c r="G99" s="209" t="s">
        <v>313</v>
      </c>
      <c r="H99" s="210">
        <v>10</v>
      </c>
      <c r="I99" s="211"/>
      <c r="J99" s="212">
        <f>ROUND(I99*H99,2)</f>
        <v>0</v>
      </c>
      <c r="K99" s="208" t="s">
        <v>833</v>
      </c>
      <c r="L99" s="46"/>
      <c r="M99" s="213" t="s">
        <v>19</v>
      </c>
      <c r="N99" s="214" t="s">
        <v>42</v>
      </c>
      <c r="O99" s="86"/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7" t="s">
        <v>256</v>
      </c>
      <c r="AT99" s="217" t="s">
        <v>132</v>
      </c>
      <c r="AU99" s="217" t="s">
        <v>79</v>
      </c>
      <c r="AY99" s="19" t="s">
        <v>129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9" t="s">
        <v>79</v>
      </c>
      <c r="BK99" s="218">
        <f>ROUND(I99*H99,2)</f>
        <v>0</v>
      </c>
      <c r="BL99" s="19" t="s">
        <v>256</v>
      </c>
      <c r="BM99" s="217" t="s">
        <v>284</v>
      </c>
    </row>
    <row r="100" spans="1:65" s="2" customFormat="1" ht="16.5" customHeight="1">
      <c r="A100" s="40"/>
      <c r="B100" s="41"/>
      <c r="C100" s="206" t="s">
        <v>218</v>
      </c>
      <c r="D100" s="206" t="s">
        <v>132</v>
      </c>
      <c r="E100" s="207" t="s">
        <v>856</v>
      </c>
      <c r="F100" s="208" t="s">
        <v>857</v>
      </c>
      <c r="G100" s="209" t="s">
        <v>313</v>
      </c>
      <c r="H100" s="210">
        <v>18</v>
      </c>
      <c r="I100" s="211"/>
      <c r="J100" s="212">
        <f>ROUND(I100*H100,2)</f>
        <v>0</v>
      </c>
      <c r="K100" s="208" t="s">
        <v>833</v>
      </c>
      <c r="L100" s="46"/>
      <c r="M100" s="213" t="s">
        <v>19</v>
      </c>
      <c r="N100" s="214" t="s">
        <v>42</v>
      </c>
      <c r="O100" s="86"/>
      <c r="P100" s="215">
        <f>O100*H100</f>
        <v>0</v>
      </c>
      <c r="Q100" s="215">
        <v>0</v>
      </c>
      <c r="R100" s="215">
        <f>Q100*H100</f>
        <v>0</v>
      </c>
      <c r="S100" s="215">
        <v>0</v>
      </c>
      <c r="T100" s="21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7" t="s">
        <v>256</v>
      </c>
      <c r="AT100" s="217" t="s">
        <v>132</v>
      </c>
      <c r="AU100" s="217" t="s">
        <v>79</v>
      </c>
      <c r="AY100" s="19" t="s">
        <v>129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9" t="s">
        <v>79</v>
      </c>
      <c r="BK100" s="218">
        <f>ROUND(I100*H100,2)</f>
        <v>0</v>
      </c>
      <c r="BL100" s="19" t="s">
        <v>256</v>
      </c>
      <c r="BM100" s="217" t="s">
        <v>294</v>
      </c>
    </row>
    <row r="101" spans="1:65" s="2" customFormat="1" ht="16.5" customHeight="1">
      <c r="A101" s="40"/>
      <c r="B101" s="41"/>
      <c r="C101" s="206" t="s">
        <v>226</v>
      </c>
      <c r="D101" s="206" t="s">
        <v>132</v>
      </c>
      <c r="E101" s="207" t="s">
        <v>858</v>
      </c>
      <c r="F101" s="208" t="s">
        <v>859</v>
      </c>
      <c r="G101" s="209" t="s">
        <v>313</v>
      </c>
      <c r="H101" s="210">
        <v>9</v>
      </c>
      <c r="I101" s="211"/>
      <c r="J101" s="212">
        <f>ROUND(I101*H101,2)</f>
        <v>0</v>
      </c>
      <c r="K101" s="208" t="s">
        <v>833</v>
      </c>
      <c r="L101" s="46"/>
      <c r="M101" s="213" t="s">
        <v>19</v>
      </c>
      <c r="N101" s="214" t="s">
        <v>42</v>
      </c>
      <c r="O101" s="86"/>
      <c r="P101" s="215">
        <f>O101*H101</f>
        <v>0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7" t="s">
        <v>256</v>
      </c>
      <c r="AT101" s="217" t="s">
        <v>132</v>
      </c>
      <c r="AU101" s="217" t="s">
        <v>79</v>
      </c>
      <c r="AY101" s="19" t="s">
        <v>129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79</v>
      </c>
      <c r="BK101" s="218">
        <f>ROUND(I101*H101,2)</f>
        <v>0</v>
      </c>
      <c r="BL101" s="19" t="s">
        <v>256</v>
      </c>
      <c r="BM101" s="217" t="s">
        <v>310</v>
      </c>
    </row>
    <row r="102" spans="1:65" s="2" customFormat="1" ht="16.5" customHeight="1">
      <c r="A102" s="40"/>
      <c r="B102" s="41"/>
      <c r="C102" s="206" t="s">
        <v>233</v>
      </c>
      <c r="D102" s="206" t="s">
        <v>132</v>
      </c>
      <c r="E102" s="207" t="s">
        <v>860</v>
      </c>
      <c r="F102" s="208" t="s">
        <v>861</v>
      </c>
      <c r="G102" s="209" t="s">
        <v>313</v>
      </c>
      <c r="H102" s="210">
        <v>12</v>
      </c>
      <c r="I102" s="211"/>
      <c r="J102" s="212">
        <f>ROUND(I102*H102,2)</f>
        <v>0</v>
      </c>
      <c r="K102" s="208" t="s">
        <v>833</v>
      </c>
      <c r="L102" s="46"/>
      <c r="M102" s="213" t="s">
        <v>19</v>
      </c>
      <c r="N102" s="214" t="s">
        <v>42</v>
      </c>
      <c r="O102" s="86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256</v>
      </c>
      <c r="AT102" s="217" t="s">
        <v>132</v>
      </c>
      <c r="AU102" s="217" t="s">
        <v>79</v>
      </c>
      <c r="AY102" s="19" t="s">
        <v>129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9" t="s">
        <v>79</v>
      </c>
      <c r="BK102" s="218">
        <f>ROUND(I102*H102,2)</f>
        <v>0</v>
      </c>
      <c r="BL102" s="19" t="s">
        <v>256</v>
      </c>
      <c r="BM102" s="217" t="s">
        <v>324</v>
      </c>
    </row>
    <row r="103" spans="1:65" s="2" customFormat="1" ht="16.5" customHeight="1">
      <c r="A103" s="40"/>
      <c r="B103" s="41"/>
      <c r="C103" s="206" t="s">
        <v>245</v>
      </c>
      <c r="D103" s="206" t="s">
        <v>132</v>
      </c>
      <c r="E103" s="207" t="s">
        <v>862</v>
      </c>
      <c r="F103" s="208" t="s">
        <v>863</v>
      </c>
      <c r="G103" s="209" t="s">
        <v>313</v>
      </c>
      <c r="H103" s="210">
        <v>8</v>
      </c>
      <c r="I103" s="211"/>
      <c r="J103" s="212">
        <f>ROUND(I103*H103,2)</f>
        <v>0</v>
      </c>
      <c r="K103" s="208" t="s">
        <v>833</v>
      </c>
      <c r="L103" s="46"/>
      <c r="M103" s="213" t="s">
        <v>19</v>
      </c>
      <c r="N103" s="214" t="s">
        <v>42</v>
      </c>
      <c r="O103" s="86"/>
      <c r="P103" s="215">
        <f>O103*H103</f>
        <v>0</v>
      </c>
      <c r="Q103" s="215">
        <v>0</v>
      </c>
      <c r="R103" s="215">
        <f>Q103*H103</f>
        <v>0</v>
      </c>
      <c r="S103" s="215">
        <v>0</v>
      </c>
      <c r="T103" s="21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7" t="s">
        <v>256</v>
      </c>
      <c r="AT103" s="217" t="s">
        <v>132</v>
      </c>
      <c r="AU103" s="217" t="s">
        <v>79</v>
      </c>
      <c r="AY103" s="19" t="s">
        <v>129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9" t="s">
        <v>79</v>
      </c>
      <c r="BK103" s="218">
        <f>ROUND(I103*H103,2)</f>
        <v>0</v>
      </c>
      <c r="BL103" s="19" t="s">
        <v>256</v>
      </c>
      <c r="BM103" s="217" t="s">
        <v>341</v>
      </c>
    </row>
    <row r="104" spans="1:65" s="2" customFormat="1" ht="16.5" customHeight="1">
      <c r="A104" s="40"/>
      <c r="B104" s="41"/>
      <c r="C104" s="206" t="s">
        <v>8</v>
      </c>
      <c r="D104" s="206" t="s">
        <v>132</v>
      </c>
      <c r="E104" s="207" t="s">
        <v>864</v>
      </c>
      <c r="F104" s="208" t="s">
        <v>865</v>
      </c>
      <c r="G104" s="209" t="s">
        <v>313</v>
      </c>
      <c r="H104" s="210">
        <v>53</v>
      </c>
      <c r="I104" s="211"/>
      <c r="J104" s="212">
        <f>ROUND(I104*H104,2)</f>
        <v>0</v>
      </c>
      <c r="K104" s="208" t="s">
        <v>833</v>
      </c>
      <c r="L104" s="46"/>
      <c r="M104" s="213" t="s">
        <v>19</v>
      </c>
      <c r="N104" s="214" t="s">
        <v>42</v>
      </c>
      <c r="O104" s="86"/>
      <c r="P104" s="215">
        <f>O104*H104</f>
        <v>0</v>
      </c>
      <c r="Q104" s="215">
        <v>0</v>
      </c>
      <c r="R104" s="215">
        <f>Q104*H104</f>
        <v>0</v>
      </c>
      <c r="S104" s="215">
        <v>0</v>
      </c>
      <c r="T104" s="21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256</v>
      </c>
      <c r="AT104" s="217" t="s">
        <v>132</v>
      </c>
      <c r="AU104" s="217" t="s">
        <v>79</v>
      </c>
      <c r="AY104" s="19" t="s">
        <v>129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79</v>
      </c>
      <c r="BK104" s="218">
        <f>ROUND(I104*H104,2)</f>
        <v>0</v>
      </c>
      <c r="BL104" s="19" t="s">
        <v>256</v>
      </c>
      <c r="BM104" s="217" t="s">
        <v>354</v>
      </c>
    </row>
    <row r="105" spans="1:65" s="2" customFormat="1" ht="16.5" customHeight="1">
      <c r="A105" s="40"/>
      <c r="B105" s="41"/>
      <c r="C105" s="206" t="s">
        <v>256</v>
      </c>
      <c r="D105" s="206" t="s">
        <v>132</v>
      </c>
      <c r="E105" s="207" t="s">
        <v>866</v>
      </c>
      <c r="F105" s="208" t="s">
        <v>867</v>
      </c>
      <c r="G105" s="209" t="s">
        <v>738</v>
      </c>
      <c r="H105" s="210">
        <v>2</v>
      </c>
      <c r="I105" s="211"/>
      <c r="J105" s="212">
        <f>ROUND(I105*H105,2)</f>
        <v>0</v>
      </c>
      <c r="K105" s="208" t="s">
        <v>833</v>
      </c>
      <c r="L105" s="46"/>
      <c r="M105" s="213" t="s">
        <v>19</v>
      </c>
      <c r="N105" s="214" t="s">
        <v>42</v>
      </c>
      <c r="O105" s="86"/>
      <c r="P105" s="215">
        <f>O105*H105</f>
        <v>0</v>
      </c>
      <c r="Q105" s="215">
        <v>0</v>
      </c>
      <c r="R105" s="215">
        <f>Q105*H105</f>
        <v>0</v>
      </c>
      <c r="S105" s="215">
        <v>0</v>
      </c>
      <c r="T105" s="21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7" t="s">
        <v>256</v>
      </c>
      <c r="AT105" s="217" t="s">
        <v>132</v>
      </c>
      <c r="AU105" s="217" t="s">
        <v>79</v>
      </c>
      <c r="AY105" s="19" t="s">
        <v>129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9" t="s">
        <v>79</v>
      </c>
      <c r="BK105" s="218">
        <f>ROUND(I105*H105,2)</f>
        <v>0</v>
      </c>
      <c r="BL105" s="19" t="s">
        <v>256</v>
      </c>
      <c r="BM105" s="217" t="s">
        <v>322</v>
      </c>
    </row>
    <row r="106" spans="1:65" s="2" customFormat="1" ht="16.5" customHeight="1">
      <c r="A106" s="40"/>
      <c r="B106" s="41"/>
      <c r="C106" s="206" t="s">
        <v>263</v>
      </c>
      <c r="D106" s="206" t="s">
        <v>132</v>
      </c>
      <c r="E106" s="207" t="s">
        <v>868</v>
      </c>
      <c r="F106" s="208" t="s">
        <v>869</v>
      </c>
      <c r="G106" s="209" t="s">
        <v>738</v>
      </c>
      <c r="H106" s="210">
        <v>1</v>
      </c>
      <c r="I106" s="211"/>
      <c r="J106" s="212">
        <f>ROUND(I106*H106,2)</f>
        <v>0</v>
      </c>
      <c r="K106" s="208" t="s">
        <v>833</v>
      </c>
      <c r="L106" s="46"/>
      <c r="M106" s="213" t="s">
        <v>19</v>
      </c>
      <c r="N106" s="214" t="s">
        <v>42</v>
      </c>
      <c r="O106" s="86"/>
      <c r="P106" s="215">
        <f>O106*H106</f>
        <v>0</v>
      </c>
      <c r="Q106" s="215">
        <v>0</v>
      </c>
      <c r="R106" s="215">
        <f>Q106*H106</f>
        <v>0</v>
      </c>
      <c r="S106" s="215">
        <v>0</v>
      </c>
      <c r="T106" s="21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7" t="s">
        <v>256</v>
      </c>
      <c r="AT106" s="217" t="s">
        <v>132</v>
      </c>
      <c r="AU106" s="217" t="s">
        <v>79</v>
      </c>
      <c r="AY106" s="19" t="s">
        <v>129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9" t="s">
        <v>79</v>
      </c>
      <c r="BK106" s="218">
        <f>ROUND(I106*H106,2)</f>
        <v>0</v>
      </c>
      <c r="BL106" s="19" t="s">
        <v>256</v>
      </c>
      <c r="BM106" s="217" t="s">
        <v>379</v>
      </c>
    </row>
    <row r="107" spans="1:65" s="2" customFormat="1" ht="16.5" customHeight="1">
      <c r="A107" s="40"/>
      <c r="B107" s="41"/>
      <c r="C107" s="206" t="s">
        <v>269</v>
      </c>
      <c r="D107" s="206" t="s">
        <v>132</v>
      </c>
      <c r="E107" s="207" t="s">
        <v>870</v>
      </c>
      <c r="F107" s="208" t="s">
        <v>871</v>
      </c>
      <c r="G107" s="209" t="s">
        <v>738</v>
      </c>
      <c r="H107" s="210">
        <v>1</v>
      </c>
      <c r="I107" s="211"/>
      <c r="J107" s="212">
        <f>ROUND(I107*H107,2)</f>
        <v>0</v>
      </c>
      <c r="K107" s="208" t="s">
        <v>833</v>
      </c>
      <c r="L107" s="46"/>
      <c r="M107" s="213" t="s">
        <v>19</v>
      </c>
      <c r="N107" s="214" t="s">
        <v>42</v>
      </c>
      <c r="O107" s="86"/>
      <c r="P107" s="215">
        <f>O107*H107</f>
        <v>0</v>
      </c>
      <c r="Q107" s="215">
        <v>0</v>
      </c>
      <c r="R107" s="215">
        <f>Q107*H107</f>
        <v>0</v>
      </c>
      <c r="S107" s="215">
        <v>0</v>
      </c>
      <c r="T107" s="21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7" t="s">
        <v>256</v>
      </c>
      <c r="AT107" s="217" t="s">
        <v>132</v>
      </c>
      <c r="AU107" s="217" t="s">
        <v>79</v>
      </c>
      <c r="AY107" s="19" t="s">
        <v>129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9" t="s">
        <v>79</v>
      </c>
      <c r="BK107" s="218">
        <f>ROUND(I107*H107,2)</f>
        <v>0</v>
      </c>
      <c r="BL107" s="19" t="s">
        <v>256</v>
      </c>
      <c r="BM107" s="217" t="s">
        <v>393</v>
      </c>
    </row>
    <row r="108" spans="1:63" s="12" customFormat="1" ht="25.9" customHeight="1">
      <c r="A108" s="12"/>
      <c r="B108" s="190"/>
      <c r="C108" s="191"/>
      <c r="D108" s="192" t="s">
        <v>70</v>
      </c>
      <c r="E108" s="193" t="s">
        <v>872</v>
      </c>
      <c r="F108" s="193" t="s">
        <v>873</v>
      </c>
      <c r="G108" s="191"/>
      <c r="H108" s="191"/>
      <c r="I108" s="194"/>
      <c r="J108" s="195">
        <f>BK108</f>
        <v>0</v>
      </c>
      <c r="K108" s="191"/>
      <c r="L108" s="196"/>
      <c r="M108" s="197"/>
      <c r="N108" s="198"/>
      <c r="O108" s="198"/>
      <c r="P108" s="199">
        <f>SUM(P109:P120)</f>
        <v>0</v>
      </c>
      <c r="Q108" s="198"/>
      <c r="R108" s="199">
        <f>SUM(R109:R120)</f>
        <v>0</v>
      </c>
      <c r="S108" s="198"/>
      <c r="T108" s="200">
        <f>SUM(T109:T120)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01" t="s">
        <v>81</v>
      </c>
      <c r="AT108" s="202" t="s">
        <v>70</v>
      </c>
      <c r="AU108" s="202" t="s">
        <v>71</v>
      </c>
      <c r="AY108" s="201" t="s">
        <v>129</v>
      </c>
      <c r="BK108" s="203">
        <f>SUM(BK109:BK120)</f>
        <v>0</v>
      </c>
    </row>
    <row r="109" spans="1:65" s="2" customFormat="1" ht="16.5" customHeight="1">
      <c r="A109" s="40"/>
      <c r="B109" s="41"/>
      <c r="C109" s="206" t="s">
        <v>278</v>
      </c>
      <c r="D109" s="206" t="s">
        <v>132</v>
      </c>
      <c r="E109" s="207" t="s">
        <v>874</v>
      </c>
      <c r="F109" s="208" t="s">
        <v>875</v>
      </c>
      <c r="G109" s="209" t="s">
        <v>313</v>
      </c>
      <c r="H109" s="210">
        <v>25</v>
      </c>
      <c r="I109" s="211"/>
      <c r="J109" s="212">
        <f>ROUND(I109*H109,2)</f>
        <v>0</v>
      </c>
      <c r="K109" s="208" t="s">
        <v>833</v>
      </c>
      <c r="L109" s="46"/>
      <c r="M109" s="213" t="s">
        <v>19</v>
      </c>
      <c r="N109" s="214" t="s">
        <v>42</v>
      </c>
      <c r="O109" s="86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7" t="s">
        <v>256</v>
      </c>
      <c r="AT109" s="217" t="s">
        <v>132</v>
      </c>
      <c r="AU109" s="217" t="s">
        <v>79</v>
      </c>
      <c r="AY109" s="19" t="s">
        <v>129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9" t="s">
        <v>79</v>
      </c>
      <c r="BK109" s="218">
        <f>ROUND(I109*H109,2)</f>
        <v>0</v>
      </c>
      <c r="BL109" s="19" t="s">
        <v>256</v>
      </c>
      <c r="BM109" s="217" t="s">
        <v>402</v>
      </c>
    </row>
    <row r="110" spans="1:65" s="2" customFormat="1" ht="16.5" customHeight="1">
      <c r="A110" s="40"/>
      <c r="B110" s="41"/>
      <c r="C110" s="206" t="s">
        <v>284</v>
      </c>
      <c r="D110" s="206" t="s">
        <v>132</v>
      </c>
      <c r="E110" s="207" t="s">
        <v>876</v>
      </c>
      <c r="F110" s="208" t="s">
        <v>877</v>
      </c>
      <c r="G110" s="209" t="s">
        <v>313</v>
      </c>
      <c r="H110" s="210">
        <v>35</v>
      </c>
      <c r="I110" s="211"/>
      <c r="J110" s="212">
        <f>ROUND(I110*H110,2)</f>
        <v>0</v>
      </c>
      <c r="K110" s="208" t="s">
        <v>833</v>
      </c>
      <c r="L110" s="46"/>
      <c r="M110" s="213" t="s">
        <v>19</v>
      </c>
      <c r="N110" s="214" t="s">
        <v>42</v>
      </c>
      <c r="O110" s="86"/>
      <c r="P110" s="215">
        <f>O110*H110</f>
        <v>0</v>
      </c>
      <c r="Q110" s="215">
        <v>0</v>
      </c>
      <c r="R110" s="215">
        <f>Q110*H110</f>
        <v>0</v>
      </c>
      <c r="S110" s="215">
        <v>0</v>
      </c>
      <c r="T110" s="21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7" t="s">
        <v>256</v>
      </c>
      <c r="AT110" s="217" t="s">
        <v>132</v>
      </c>
      <c r="AU110" s="217" t="s">
        <v>79</v>
      </c>
      <c r="AY110" s="19" t="s">
        <v>129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9" t="s">
        <v>79</v>
      </c>
      <c r="BK110" s="218">
        <f>ROUND(I110*H110,2)</f>
        <v>0</v>
      </c>
      <c r="BL110" s="19" t="s">
        <v>256</v>
      </c>
      <c r="BM110" s="217" t="s">
        <v>410</v>
      </c>
    </row>
    <row r="111" spans="1:65" s="2" customFormat="1" ht="16.5" customHeight="1">
      <c r="A111" s="40"/>
      <c r="B111" s="41"/>
      <c r="C111" s="206" t="s">
        <v>7</v>
      </c>
      <c r="D111" s="206" t="s">
        <v>132</v>
      </c>
      <c r="E111" s="207" t="s">
        <v>878</v>
      </c>
      <c r="F111" s="208" t="s">
        <v>879</v>
      </c>
      <c r="G111" s="209" t="s">
        <v>313</v>
      </c>
      <c r="H111" s="210">
        <v>19</v>
      </c>
      <c r="I111" s="211"/>
      <c r="J111" s="212">
        <f>ROUND(I111*H111,2)</f>
        <v>0</v>
      </c>
      <c r="K111" s="208" t="s">
        <v>833</v>
      </c>
      <c r="L111" s="46"/>
      <c r="M111" s="213" t="s">
        <v>19</v>
      </c>
      <c r="N111" s="214" t="s">
        <v>42</v>
      </c>
      <c r="O111" s="86"/>
      <c r="P111" s="215">
        <f>O111*H111</f>
        <v>0</v>
      </c>
      <c r="Q111" s="215">
        <v>0</v>
      </c>
      <c r="R111" s="215">
        <f>Q111*H111</f>
        <v>0</v>
      </c>
      <c r="S111" s="215">
        <v>0</v>
      </c>
      <c r="T111" s="21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7" t="s">
        <v>256</v>
      </c>
      <c r="AT111" s="217" t="s">
        <v>132</v>
      </c>
      <c r="AU111" s="217" t="s">
        <v>79</v>
      </c>
      <c r="AY111" s="19" t="s">
        <v>129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9" t="s">
        <v>79</v>
      </c>
      <c r="BK111" s="218">
        <f>ROUND(I111*H111,2)</f>
        <v>0</v>
      </c>
      <c r="BL111" s="19" t="s">
        <v>256</v>
      </c>
      <c r="BM111" s="217" t="s">
        <v>419</v>
      </c>
    </row>
    <row r="112" spans="1:65" s="2" customFormat="1" ht="16.5" customHeight="1">
      <c r="A112" s="40"/>
      <c r="B112" s="41"/>
      <c r="C112" s="206" t="s">
        <v>294</v>
      </c>
      <c r="D112" s="206" t="s">
        <v>132</v>
      </c>
      <c r="E112" s="207" t="s">
        <v>880</v>
      </c>
      <c r="F112" s="208" t="s">
        <v>881</v>
      </c>
      <c r="G112" s="209" t="s">
        <v>313</v>
      </c>
      <c r="H112" s="210">
        <v>14</v>
      </c>
      <c r="I112" s="211"/>
      <c r="J112" s="212">
        <f>ROUND(I112*H112,2)</f>
        <v>0</v>
      </c>
      <c r="K112" s="208" t="s">
        <v>833</v>
      </c>
      <c r="L112" s="46"/>
      <c r="M112" s="213" t="s">
        <v>19</v>
      </c>
      <c r="N112" s="214" t="s">
        <v>42</v>
      </c>
      <c r="O112" s="86"/>
      <c r="P112" s="215">
        <f>O112*H112</f>
        <v>0</v>
      </c>
      <c r="Q112" s="215">
        <v>0</v>
      </c>
      <c r="R112" s="215">
        <f>Q112*H112</f>
        <v>0</v>
      </c>
      <c r="S112" s="215">
        <v>0</v>
      </c>
      <c r="T112" s="21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7" t="s">
        <v>256</v>
      </c>
      <c r="AT112" s="217" t="s">
        <v>132</v>
      </c>
      <c r="AU112" s="217" t="s">
        <v>79</v>
      </c>
      <c r="AY112" s="19" t="s">
        <v>129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9" t="s">
        <v>79</v>
      </c>
      <c r="BK112" s="218">
        <f>ROUND(I112*H112,2)</f>
        <v>0</v>
      </c>
      <c r="BL112" s="19" t="s">
        <v>256</v>
      </c>
      <c r="BM112" s="217" t="s">
        <v>428</v>
      </c>
    </row>
    <row r="113" spans="1:65" s="2" customFormat="1" ht="16.5" customHeight="1">
      <c r="A113" s="40"/>
      <c r="B113" s="41"/>
      <c r="C113" s="206" t="s">
        <v>301</v>
      </c>
      <c r="D113" s="206" t="s">
        <v>132</v>
      </c>
      <c r="E113" s="207" t="s">
        <v>882</v>
      </c>
      <c r="F113" s="208" t="s">
        <v>883</v>
      </c>
      <c r="G113" s="209" t="s">
        <v>313</v>
      </c>
      <c r="H113" s="210">
        <v>25</v>
      </c>
      <c r="I113" s="211"/>
      <c r="J113" s="212">
        <f>ROUND(I113*H113,2)</f>
        <v>0</v>
      </c>
      <c r="K113" s="208" t="s">
        <v>833</v>
      </c>
      <c r="L113" s="46"/>
      <c r="M113" s="213" t="s">
        <v>19</v>
      </c>
      <c r="N113" s="214" t="s">
        <v>42</v>
      </c>
      <c r="O113" s="86"/>
      <c r="P113" s="215">
        <f>O113*H113</f>
        <v>0</v>
      </c>
      <c r="Q113" s="215">
        <v>0</v>
      </c>
      <c r="R113" s="215">
        <f>Q113*H113</f>
        <v>0</v>
      </c>
      <c r="S113" s="215">
        <v>0</v>
      </c>
      <c r="T113" s="21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7" t="s">
        <v>256</v>
      </c>
      <c r="AT113" s="217" t="s">
        <v>132</v>
      </c>
      <c r="AU113" s="217" t="s">
        <v>79</v>
      </c>
      <c r="AY113" s="19" t="s">
        <v>129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9" t="s">
        <v>79</v>
      </c>
      <c r="BK113" s="218">
        <f>ROUND(I113*H113,2)</f>
        <v>0</v>
      </c>
      <c r="BL113" s="19" t="s">
        <v>256</v>
      </c>
      <c r="BM113" s="217" t="s">
        <v>438</v>
      </c>
    </row>
    <row r="114" spans="1:65" s="2" customFormat="1" ht="16.5" customHeight="1">
      <c r="A114" s="40"/>
      <c r="B114" s="41"/>
      <c r="C114" s="206" t="s">
        <v>310</v>
      </c>
      <c r="D114" s="206" t="s">
        <v>132</v>
      </c>
      <c r="E114" s="207" t="s">
        <v>884</v>
      </c>
      <c r="F114" s="208" t="s">
        <v>885</v>
      </c>
      <c r="G114" s="209" t="s">
        <v>313</v>
      </c>
      <c r="H114" s="210">
        <v>36</v>
      </c>
      <c r="I114" s="211"/>
      <c r="J114" s="212">
        <f>ROUND(I114*H114,2)</f>
        <v>0</v>
      </c>
      <c r="K114" s="208" t="s">
        <v>833</v>
      </c>
      <c r="L114" s="46"/>
      <c r="M114" s="213" t="s">
        <v>19</v>
      </c>
      <c r="N114" s="214" t="s">
        <v>42</v>
      </c>
      <c r="O114" s="86"/>
      <c r="P114" s="215">
        <f>O114*H114</f>
        <v>0</v>
      </c>
      <c r="Q114" s="215">
        <v>0</v>
      </c>
      <c r="R114" s="215">
        <f>Q114*H114</f>
        <v>0</v>
      </c>
      <c r="S114" s="215">
        <v>0</v>
      </c>
      <c r="T114" s="216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7" t="s">
        <v>256</v>
      </c>
      <c r="AT114" s="217" t="s">
        <v>132</v>
      </c>
      <c r="AU114" s="217" t="s">
        <v>79</v>
      </c>
      <c r="AY114" s="19" t="s">
        <v>129</v>
      </c>
      <c r="BE114" s="218">
        <f>IF(N114="základní",J114,0)</f>
        <v>0</v>
      </c>
      <c r="BF114" s="218">
        <f>IF(N114="snížená",J114,0)</f>
        <v>0</v>
      </c>
      <c r="BG114" s="218">
        <f>IF(N114="zákl. přenesená",J114,0)</f>
        <v>0</v>
      </c>
      <c r="BH114" s="218">
        <f>IF(N114="sníž. přenesená",J114,0)</f>
        <v>0</v>
      </c>
      <c r="BI114" s="218">
        <f>IF(N114="nulová",J114,0)</f>
        <v>0</v>
      </c>
      <c r="BJ114" s="19" t="s">
        <v>79</v>
      </c>
      <c r="BK114" s="218">
        <f>ROUND(I114*H114,2)</f>
        <v>0</v>
      </c>
      <c r="BL114" s="19" t="s">
        <v>256</v>
      </c>
      <c r="BM114" s="217" t="s">
        <v>447</v>
      </c>
    </row>
    <row r="115" spans="1:65" s="2" customFormat="1" ht="16.5" customHeight="1">
      <c r="A115" s="40"/>
      <c r="B115" s="41"/>
      <c r="C115" s="206" t="s">
        <v>318</v>
      </c>
      <c r="D115" s="206" t="s">
        <v>132</v>
      </c>
      <c r="E115" s="207" t="s">
        <v>886</v>
      </c>
      <c r="F115" s="208" t="s">
        <v>887</v>
      </c>
      <c r="G115" s="209" t="s">
        <v>313</v>
      </c>
      <c r="H115" s="210">
        <v>16</v>
      </c>
      <c r="I115" s="211"/>
      <c r="J115" s="212">
        <f>ROUND(I115*H115,2)</f>
        <v>0</v>
      </c>
      <c r="K115" s="208" t="s">
        <v>833</v>
      </c>
      <c r="L115" s="46"/>
      <c r="M115" s="213" t="s">
        <v>19</v>
      </c>
      <c r="N115" s="214" t="s">
        <v>42</v>
      </c>
      <c r="O115" s="86"/>
      <c r="P115" s="215">
        <f>O115*H115</f>
        <v>0</v>
      </c>
      <c r="Q115" s="215">
        <v>0</v>
      </c>
      <c r="R115" s="215">
        <f>Q115*H115</f>
        <v>0</v>
      </c>
      <c r="S115" s="215">
        <v>0</v>
      </c>
      <c r="T115" s="21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7" t="s">
        <v>256</v>
      </c>
      <c r="AT115" s="217" t="s">
        <v>132</v>
      </c>
      <c r="AU115" s="217" t="s">
        <v>79</v>
      </c>
      <c r="AY115" s="19" t="s">
        <v>129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9" t="s">
        <v>79</v>
      </c>
      <c r="BK115" s="218">
        <f>ROUND(I115*H115,2)</f>
        <v>0</v>
      </c>
      <c r="BL115" s="19" t="s">
        <v>256</v>
      </c>
      <c r="BM115" s="217" t="s">
        <v>461</v>
      </c>
    </row>
    <row r="116" spans="1:65" s="2" customFormat="1" ht="16.5" customHeight="1">
      <c r="A116" s="40"/>
      <c r="B116" s="41"/>
      <c r="C116" s="206" t="s">
        <v>324</v>
      </c>
      <c r="D116" s="206" t="s">
        <v>132</v>
      </c>
      <c r="E116" s="207" t="s">
        <v>888</v>
      </c>
      <c r="F116" s="208" t="s">
        <v>889</v>
      </c>
      <c r="G116" s="209" t="s">
        <v>313</v>
      </c>
      <c r="H116" s="210">
        <v>14</v>
      </c>
      <c r="I116" s="211"/>
      <c r="J116" s="212">
        <f>ROUND(I116*H116,2)</f>
        <v>0</v>
      </c>
      <c r="K116" s="208" t="s">
        <v>833</v>
      </c>
      <c r="L116" s="46"/>
      <c r="M116" s="213" t="s">
        <v>19</v>
      </c>
      <c r="N116" s="214" t="s">
        <v>42</v>
      </c>
      <c r="O116" s="86"/>
      <c r="P116" s="215">
        <f>O116*H116</f>
        <v>0</v>
      </c>
      <c r="Q116" s="215">
        <v>0</v>
      </c>
      <c r="R116" s="215">
        <f>Q116*H116</f>
        <v>0</v>
      </c>
      <c r="S116" s="215">
        <v>0</v>
      </c>
      <c r="T116" s="216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7" t="s">
        <v>256</v>
      </c>
      <c r="AT116" s="217" t="s">
        <v>132</v>
      </c>
      <c r="AU116" s="217" t="s">
        <v>79</v>
      </c>
      <c r="AY116" s="19" t="s">
        <v>129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9" t="s">
        <v>79</v>
      </c>
      <c r="BK116" s="218">
        <f>ROUND(I116*H116,2)</f>
        <v>0</v>
      </c>
      <c r="BL116" s="19" t="s">
        <v>256</v>
      </c>
      <c r="BM116" s="217" t="s">
        <v>471</v>
      </c>
    </row>
    <row r="117" spans="1:65" s="2" customFormat="1" ht="16.5" customHeight="1">
      <c r="A117" s="40"/>
      <c r="B117" s="41"/>
      <c r="C117" s="206" t="s">
        <v>334</v>
      </c>
      <c r="D117" s="206" t="s">
        <v>132</v>
      </c>
      <c r="E117" s="207" t="s">
        <v>890</v>
      </c>
      <c r="F117" s="208" t="s">
        <v>891</v>
      </c>
      <c r="G117" s="209" t="s">
        <v>313</v>
      </c>
      <c r="H117" s="210">
        <v>93</v>
      </c>
      <c r="I117" s="211"/>
      <c r="J117" s="212">
        <f>ROUND(I117*H117,2)</f>
        <v>0</v>
      </c>
      <c r="K117" s="208" t="s">
        <v>833</v>
      </c>
      <c r="L117" s="46"/>
      <c r="M117" s="213" t="s">
        <v>19</v>
      </c>
      <c r="N117" s="214" t="s">
        <v>42</v>
      </c>
      <c r="O117" s="86"/>
      <c r="P117" s="215">
        <f>O117*H117</f>
        <v>0</v>
      </c>
      <c r="Q117" s="215">
        <v>0</v>
      </c>
      <c r="R117" s="215">
        <f>Q117*H117</f>
        <v>0</v>
      </c>
      <c r="S117" s="215">
        <v>0</v>
      </c>
      <c r="T117" s="21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7" t="s">
        <v>256</v>
      </c>
      <c r="AT117" s="217" t="s">
        <v>132</v>
      </c>
      <c r="AU117" s="217" t="s">
        <v>79</v>
      </c>
      <c r="AY117" s="19" t="s">
        <v>129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9" t="s">
        <v>79</v>
      </c>
      <c r="BK117" s="218">
        <f>ROUND(I117*H117,2)</f>
        <v>0</v>
      </c>
      <c r="BL117" s="19" t="s">
        <v>256</v>
      </c>
      <c r="BM117" s="217" t="s">
        <v>481</v>
      </c>
    </row>
    <row r="118" spans="1:65" s="2" customFormat="1" ht="16.5" customHeight="1">
      <c r="A118" s="40"/>
      <c r="B118" s="41"/>
      <c r="C118" s="206" t="s">
        <v>341</v>
      </c>
      <c r="D118" s="206" t="s">
        <v>132</v>
      </c>
      <c r="E118" s="207" t="s">
        <v>892</v>
      </c>
      <c r="F118" s="208" t="s">
        <v>893</v>
      </c>
      <c r="G118" s="209" t="s">
        <v>313</v>
      </c>
      <c r="H118" s="210">
        <v>93</v>
      </c>
      <c r="I118" s="211"/>
      <c r="J118" s="212">
        <f>ROUND(I118*H118,2)</f>
        <v>0</v>
      </c>
      <c r="K118" s="208" t="s">
        <v>833</v>
      </c>
      <c r="L118" s="46"/>
      <c r="M118" s="213" t="s">
        <v>19</v>
      </c>
      <c r="N118" s="214" t="s">
        <v>42</v>
      </c>
      <c r="O118" s="86"/>
      <c r="P118" s="215">
        <f>O118*H118</f>
        <v>0</v>
      </c>
      <c r="Q118" s="215">
        <v>0</v>
      </c>
      <c r="R118" s="215">
        <f>Q118*H118</f>
        <v>0</v>
      </c>
      <c r="S118" s="215">
        <v>0</v>
      </c>
      <c r="T118" s="21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7" t="s">
        <v>256</v>
      </c>
      <c r="AT118" s="217" t="s">
        <v>132</v>
      </c>
      <c r="AU118" s="217" t="s">
        <v>79</v>
      </c>
      <c r="AY118" s="19" t="s">
        <v>129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9" t="s">
        <v>79</v>
      </c>
      <c r="BK118" s="218">
        <f>ROUND(I118*H118,2)</f>
        <v>0</v>
      </c>
      <c r="BL118" s="19" t="s">
        <v>256</v>
      </c>
      <c r="BM118" s="217" t="s">
        <v>493</v>
      </c>
    </row>
    <row r="119" spans="1:65" s="2" customFormat="1" ht="16.5" customHeight="1">
      <c r="A119" s="40"/>
      <c r="B119" s="41"/>
      <c r="C119" s="206" t="s">
        <v>348</v>
      </c>
      <c r="D119" s="206" t="s">
        <v>132</v>
      </c>
      <c r="E119" s="207" t="s">
        <v>894</v>
      </c>
      <c r="F119" s="208" t="s">
        <v>895</v>
      </c>
      <c r="G119" s="209" t="s">
        <v>635</v>
      </c>
      <c r="H119" s="210">
        <v>1</v>
      </c>
      <c r="I119" s="211"/>
      <c r="J119" s="212">
        <f>ROUND(I119*H119,2)</f>
        <v>0</v>
      </c>
      <c r="K119" s="208" t="s">
        <v>833</v>
      </c>
      <c r="L119" s="46"/>
      <c r="M119" s="213" t="s">
        <v>19</v>
      </c>
      <c r="N119" s="214" t="s">
        <v>42</v>
      </c>
      <c r="O119" s="86"/>
      <c r="P119" s="215">
        <f>O119*H119</f>
        <v>0</v>
      </c>
      <c r="Q119" s="215">
        <v>0</v>
      </c>
      <c r="R119" s="215">
        <f>Q119*H119</f>
        <v>0</v>
      </c>
      <c r="S119" s="215">
        <v>0</v>
      </c>
      <c r="T119" s="216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7" t="s">
        <v>256</v>
      </c>
      <c r="AT119" s="217" t="s">
        <v>132</v>
      </c>
      <c r="AU119" s="217" t="s">
        <v>79</v>
      </c>
      <c r="AY119" s="19" t="s">
        <v>129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9" t="s">
        <v>79</v>
      </c>
      <c r="BK119" s="218">
        <f>ROUND(I119*H119,2)</f>
        <v>0</v>
      </c>
      <c r="BL119" s="19" t="s">
        <v>256</v>
      </c>
      <c r="BM119" s="217" t="s">
        <v>503</v>
      </c>
    </row>
    <row r="120" spans="1:65" s="2" customFormat="1" ht="16.5" customHeight="1">
      <c r="A120" s="40"/>
      <c r="B120" s="41"/>
      <c r="C120" s="206" t="s">
        <v>354</v>
      </c>
      <c r="D120" s="206" t="s">
        <v>132</v>
      </c>
      <c r="E120" s="207" t="s">
        <v>896</v>
      </c>
      <c r="F120" s="208" t="s">
        <v>897</v>
      </c>
      <c r="G120" s="209" t="s">
        <v>635</v>
      </c>
      <c r="H120" s="210">
        <v>2</v>
      </c>
      <c r="I120" s="211"/>
      <c r="J120" s="212">
        <f>ROUND(I120*H120,2)</f>
        <v>0</v>
      </c>
      <c r="K120" s="208" t="s">
        <v>833</v>
      </c>
      <c r="L120" s="46"/>
      <c r="M120" s="213" t="s">
        <v>19</v>
      </c>
      <c r="N120" s="214" t="s">
        <v>42</v>
      </c>
      <c r="O120" s="86"/>
      <c r="P120" s="215">
        <f>O120*H120</f>
        <v>0</v>
      </c>
      <c r="Q120" s="215">
        <v>0</v>
      </c>
      <c r="R120" s="215">
        <f>Q120*H120</f>
        <v>0</v>
      </c>
      <c r="S120" s="215">
        <v>0</v>
      </c>
      <c r="T120" s="216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7" t="s">
        <v>256</v>
      </c>
      <c r="AT120" s="217" t="s">
        <v>132</v>
      </c>
      <c r="AU120" s="217" t="s">
        <v>79</v>
      </c>
      <c r="AY120" s="19" t="s">
        <v>129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9" t="s">
        <v>79</v>
      </c>
      <c r="BK120" s="218">
        <f>ROUND(I120*H120,2)</f>
        <v>0</v>
      </c>
      <c r="BL120" s="19" t="s">
        <v>256</v>
      </c>
      <c r="BM120" s="217" t="s">
        <v>517</v>
      </c>
    </row>
    <row r="121" spans="1:63" s="12" customFormat="1" ht="25.9" customHeight="1">
      <c r="A121" s="12"/>
      <c r="B121" s="190"/>
      <c r="C121" s="191"/>
      <c r="D121" s="192" t="s">
        <v>70</v>
      </c>
      <c r="E121" s="193" t="s">
        <v>898</v>
      </c>
      <c r="F121" s="193" t="s">
        <v>899</v>
      </c>
      <c r="G121" s="191"/>
      <c r="H121" s="191"/>
      <c r="I121" s="194"/>
      <c r="J121" s="195">
        <f>BK121</f>
        <v>0</v>
      </c>
      <c r="K121" s="191"/>
      <c r="L121" s="196"/>
      <c r="M121" s="197"/>
      <c r="N121" s="198"/>
      <c r="O121" s="198"/>
      <c r="P121" s="199">
        <f>SUM(P122:P142)</f>
        <v>0</v>
      </c>
      <c r="Q121" s="198"/>
      <c r="R121" s="199">
        <f>SUM(R122:R142)</f>
        <v>0</v>
      </c>
      <c r="S121" s="198"/>
      <c r="T121" s="200">
        <f>SUM(T122:T142)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01" t="s">
        <v>81</v>
      </c>
      <c r="AT121" s="202" t="s">
        <v>70</v>
      </c>
      <c r="AU121" s="202" t="s">
        <v>71</v>
      </c>
      <c r="AY121" s="201" t="s">
        <v>129</v>
      </c>
      <c r="BK121" s="203">
        <f>SUM(BK122:BK142)</f>
        <v>0</v>
      </c>
    </row>
    <row r="122" spans="1:65" s="2" customFormat="1" ht="16.5" customHeight="1">
      <c r="A122" s="40"/>
      <c r="B122" s="41"/>
      <c r="C122" s="206" t="s">
        <v>359</v>
      </c>
      <c r="D122" s="206" t="s">
        <v>132</v>
      </c>
      <c r="E122" s="207" t="s">
        <v>900</v>
      </c>
      <c r="F122" s="208" t="s">
        <v>901</v>
      </c>
      <c r="G122" s="209" t="s">
        <v>635</v>
      </c>
      <c r="H122" s="210">
        <v>12</v>
      </c>
      <c r="I122" s="211"/>
      <c r="J122" s="212">
        <f>ROUND(I122*H122,2)</f>
        <v>0</v>
      </c>
      <c r="K122" s="208" t="s">
        <v>833</v>
      </c>
      <c r="L122" s="46"/>
      <c r="M122" s="213" t="s">
        <v>19</v>
      </c>
      <c r="N122" s="214" t="s">
        <v>42</v>
      </c>
      <c r="O122" s="86"/>
      <c r="P122" s="215">
        <f>O122*H122</f>
        <v>0</v>
      </c>
      <c r="Q122" s="215">
        <v>0</v>
      </c>
      <c r="R122" s="215">
        <f>Q122*H122</f>
        <v>0</v>
      </c>
      <c r="S122" s="215">
        <v>0</v>
      </c>
      <c r="T122" s="21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7" t="s">
        <v>256</v>
      </c>
      <c r="AT122" s="217" t="s">
        <v>132</v>
      </c>
      <c r="AU122" s="217" t="s">
        <v>79</v>
      </c>
      <c r="AY122" s="19" t="s">
        <v>129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9" t="s">
        <v>79</v>
      </c>
      <c r="BK122" s="218">
        <f>ROUND(I122*H122,2)</f>
        <v>0</v>
      </c>
      <c r="BL122" s="19" t="s">
        <v>256</v>
      </c>
      <c r="BM122" s="217" t="s">
        <v>531</v>
      </c>
    </row>
    <row r="123" spans="1:65" s="2" customFormat="1" ht="16.5" customHeight="1">
      <c r="A123" s="40"/>
      <c r="B123" s="41"/>
      <c r="C123" s="206" t="s">
        <v>322</v>
      </c>
      <c r="D123" s="206" t="s">
        <v>132</v>
      </c>
      <c r="E123" s="207" t="s">
        <v>902</v>
      </c>
      <c r="F123" s="208" t="s">
        <v>903</v>
      </c>
      <c r="G123" s="209" t="s">
        <v>635</v>
      </c>
      <c r="H123" s="210">
        <v>14</v>
      </c>
      <c r="I123" s="211"/>
      <c r="J123" s="212">
        <f>ROUND(I123*H123,2)</f>
        <v>0</v>
      </c>
      <c r="K123" s="208" t="s">
        <v>833</v>
      </c>
      <c r="L123" s="46"/>
      <c r="M123" s="213" t="s">
        <v>19</v>
      </c>
      <c r="N123" s="214" t="s">
        <v>42</v>
      </c>
      <c r="O123" s="86"/>
      <c r="P123" s="215">
        <f>O123*H123</f>
        <v>0</v>
      </c>
      <c r="Q123" s="215">
        <v>0</v>
      </c>
      <c r="R123" s="215">
        <f>Q123*H123</f>
        <v>0</v>
      </c>
      <c r="S123" s="215">
        <v>0</v>
      </c>
      <c r="T123" s="21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7" t="s">
        <v>256</v>
      </c>
      <c r="AT123" s="217" t="s">
        <v>132</v>
      </c>
      <c r="AU123" s="217" t="s">
        <v>79</v>
      </c>
      <c r="AY123" s="19" t="s">
        <v>129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9" t="s">
        <v>79</v>
      </c>
      <c r="BK123" s="218">
        <f>ROUND(I123*H123,2)</f>
        <v>0</v>
      </c>
      <c r="BL123" s="19" t="s">
        <v>256</v>
      </c>
      <c r="BM123" s="217" t="s">
        <v>545</v>
      </c>
    </row>
    <row r="124" spans="1:65" s="2" customFormat="1" ht="16.5" customHeight="1">
      <c r="A124" s="40"/>
      <c r="B124" s="41"/>
      <c r="C124" s="206" t="s">
        <v>373</v>
      </c>
      <c r="D124" s="206" t="s">
        <v>132</v>
      </c>
      <c r="E124" s="207" t="s">
        <v>904</v>
      </c>
      <c r="F124" s="208" t="s">
        <v>905</v>
      </c>
      <c r="G124" s="209" t="s">
        <v>635</v>
      </c>
      <c r="H124" s="210">
        <v>2</v>
      </c>
      <c r="I124" s="211"/>
      <c r="J124" s="212">
        <f>ROUND(I124*H124,2)</f>
        <v>0</v>
      </c>
      <c r="K124" s="208" t="s">
        <v>833</v>
      </c>
      <c r="L124" s="46"/>
      <c r="M124" s="213" t="s">
        <v>19</v>
      </c>
      <c r="N124" s="214" t="s">
        <v>42</v>
      </c>
      <c r="O124" s="86"/>
      <c r="P124" s="215">
        <f>O124*H124</f>
        <v>0</v>
      </c>
      <c r="Q124" s="215">
        <v>0</v>
      </c>
      <c r="R124" s="215">
        <f>Q124*H124</f>
        <v>0</v>
      </c>
      <c r="S124" s="215">
        <v>0</v>
      </c>
      <c r="T124" s="21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7" t="s">
        <v>256</v>
      </c>
      <c r="AT124" s="217" t="s">
        <v>132</v>
      </c>
      <c r="AU124" s="217" t="s">
        <v>79</v>
      </c>
      <c r="AY124" s="19" t="s">
        <v>129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9" t="s">
        <v>79</v>
      </c>
      <c r="BK124" s="218">
        <f>ROUND(I124*H124,2)</f>
        <v>0</v>
      </c>
      <c r="BL124" s="19" t="s">
        <v>256</v>
      </c>
      <c r="BM124" s="217" t="s">
        <v>563</v>
      </c>
    </row>
    <row r="125" spans="1:65" s="2" customFormat="1" ht="16.5" customHeight="1">
      <c r="A125" s="40"/>
      <c r="B125" s="41"/>
      <c r="C125" s="206" t="s">
        <v>379</v>
      </c>
      <c r="D125" s="206" t="s">
        <v>132</v>
      </c>
      <c r="E125" s="207" t="s">
        <v>906</v>
      </c>
      <c r="F125" s="208" t="s">
        <v>907</v>
      </c>
      <c r="G125" s="209" t="s">
        <v>635</v>
      </c>
      <c r="H125" s="210">
        <v>2</v>
      </c>
      <c r="I125" s="211"/>
      <c r="J125" s="212">
        <f>ROUND(I125*H125,2)</f>
        <v>0</v>
      </c>
      <c r="K125" s="208" t="s">
        <v>833</v>
      </c>
      <c r="L125" s="46"/>
      <c r="M125" s="213" t="s">
        <v>19</v>
      </c>
      <c r="N125" s="214" t="s">
        <v>42</v>
      </c>
      <c r="O125" s="86"/>
      <c r="P125" s="215">
        <f>O125*H125</f>
        <v>0</v>
      </c>
      <c r="Q125" s="215">
        <v>0</v>
      </c>
      <c r="R125" s="215">
        <f>Q125*H125</f>
        <v>0</v>
      </c>
      <c r="S125" s="215">
        <v>0</v>
      </c>
      <c r="T125" s="216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17" t="s">
        <v>256</v>
      </c>
      <c r="AT125" s="217" t="s">
        <v>132</v>
      </c>
      <c r="AU125" s="217" t="s">
        <v>79</v>
      </c>
      <c r="AY125" s="19" t="s">
        <v>129</v>
      </c>
      <c r="BE125" s="218">
        <f>IF(N125="základní",J125,0)</f>
        <v>0</v>
      </c>
      <c r="BF125" s="218">
        <f>IF(N125="snížená",J125,0)</f>
        <v>0</v>
      </c>
      <c r="BG125" s="218">
        <f>IF(N125="zákl. přenesená",J125,0)</f>
        <v>0</v>
      </c>
      <c r="BH125" s="218">
        <f>IF(N125="sníž. přenesená",J125,0)</f>
        <v>0</v>
      </c>
      <c r="BI125" s="218">
        <f>IF(N125="nulová",J125,0)</f>
        <v>0</v>
      </c>
      <c r="BJ125" s="19" t="s">
        <v>79</v>
      </c>
      <c r="BK125" s="218">
        <f>ROUND(I125*H125,2)</f>
        <v>0</v>
      </c>
      <c r="BL125" s="19" t="s">
        <v>256</v>
      </c>
      <c r="BM125" s="217" t="s">
        <v>575</v>
      </c>
    </row>
    <row r="126" spans="1:65" s="2" customFormat="1" ht="16.5" customHeight="1">
      <c r="A126" s="40"/>
      <c r="B126" s="41"/>
      <c r="C126" s="206" t="s">
        <v>385</v>
      </c>
      <c r="D126" s="206" t="s">
        <v>132</v>
      </c>
      <c r="E126" s="207" t="s">
        <v>908</v>
      </c>
      <c r="F126" s="208" t="s">
        <v>909</v>
      </c>
      <c r="G126" s="209" t="s">
        <v>635</v>
      </c>
      <c r="H126" s="210">
        <v>2</v>
      </c>
      <c r="I126" s="211"/>
      <c r="J126" s="212">
        <f>ROUND(I126*H126,2)</f>
        <v>0</v>
      </c>
      <c r="K126" s="208" t="s">
        <v>833</v>
      </c>
      <c r="L126" s="46"/>
      <c r="M126" s="213" t="s">
        <v>19</v>
      </c>
      <c r="N126" s="214" t="s">
        <v>42</v>
      </c>
      <c r="O126" s="86"/>
      <c r="P126" s="215">
        <f>O126*H126</f>
        <v>0</v>
      </c>
      <c r="Q126" s="215">
        <v>0</v>
      </c>
      <c r="R126" s="215">
        <f>Q126*H126</f>
        <v>0</v>
      </c>
      <c r="S126" s="215">
        <v>0</v>
      </c>
      <c r="T126" s="21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7" t="s">
        <v>256</v>
      </c>
      <c r="AT126" s="217" t="s">
        <v>132</v>
      </c>
      <c r="AU126" s="217" t="s">
        <v>79</v>
      </c>
      <c r="AY126" s="19" t="s">
        <v>129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9" t="s">
        <v>79</v>
      </c>
      <c r="BK126" s="218">
        <f>ROUND(I126*H126,2)</f>
        <v>0</v>
      </c>
      <c r="BL126" s="19" t="s">
        <v>256</v>
      </c>
      <c r="BM126" s="217" t="s">
        <v>585</v>
      </c>
    </row>
    <row r="127" spans="1:65" s="2" customFormat="1" ht="16.5" customHeight="1">
      <c r="A127" s="40"/>
      <c r="B127" s="41"/>
      <c r="C127" s="206" t="s">
        <v>393</v>
      </c>
      <c r="D127" s="206" t="s">
        <v>132</v>
      </c>
      <c r="E127" s="207" t="s">
        <v>910</v>
      </c>
      <c r="F127" s="208" t="s">
        <v>911</v>
      </c>
      <c r="G127" s="209" t="s">
        <v>388</v>
      </c>
      <c r="H127" s="210">
        <v>14</v>
      </c>
      <c r="I127" s="211"/>
      <c r="J127" s="212">
        <f>ROUND(I127*H127,2)</f>
        <v>0</v>
      </c>
      <c r="K127" s="208" t="s">
        <v>833</v>
      </c>
      <c r="L127" s="46"/>
      <c r="M127" s="213" t="s">
        <v>19</v>
      </c>
      <c r="N127" s="214" t="s">
        <v>42</v>
      </c>
      <c r="O127" s="86"/>
      <c r="P127" s="215">
        <f>O127*H127</f>
        <v>0</v>
      </c>
      <c r="Q127" s="215">
        <v>0</v>
      </c>
      <c r="R127" s="215">
        <f>Q127*H127</f>
        <v>0</v>
      </c>
      <c r="S127" s="215">
        <v>0</v>
      </c>
      <c r="T127" s="216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17" t="s">
        <v>256</v>
      </c>
      <c r="AT127" s="217" t="s">
        <v>132</v>
      </c>
      <c r="AU127" s="217" t="s">
        <v>79</v>
      </c>
      <c r="AY127" s="19" t="s">
        <v>129</v>
      </c>
      <c r="BE127" s="218">
        <f>IF(N127="základní",J127,0)</f>
        <v>0</v>
      </c>
      <c r="BF127" s="218">
        <f>IF(N127="snížená",J127,0)</f>
        <v>0</v>
      </c>
      <c r="BG127" s="218">
        <f>IF(N127="zákl. přenesená",J127,0)</f>
        <v>0</v>
      </c>
      <c r="BH127" s="218">
        <f>IF(N127="sníž. přenesená",J127,0)</f>
        <v>0</v>
      </c>
      <c r="BI127" s="218">
        <f>IF(N127="nulová",J127,0)</f>
        <v>0</v>
      </c>
      <c r="BJ127" s="19" t="s">
        <v>79</v>
      </c>
      <c r="BK127" s="218">
        <f>ROUND(I127*H127,2)</f>
        <v>0</v>
      </c>
      <c r="BL127" s="19" t="s">
        <v>256</v>
      </c>
      <c r="BM127" s="217" t="s">
        <v>597</v>
      </c>
    </row>
    <row r="128" spans="1:65" s="2" customFormat="1" ht="16.5" customHeight="1">
      <c r="A128" s="40"/>
      <c r="B128" s="41"/>
      <c r="C128" s="206" t="s">
        <v>397</v>
      </c>
      <c r="D128" s="206" t="s">
        <v>132</v>
      </c>
      <c r="E128" s="207" t="s">
        <v>912</v>
      </c>
      <c r="F128" s="208" t="s">
        <v>913</v>
      </c>
      <c r="G128" s="209" t="s">
        <v>388</v>
      </c>
      <c r="H128" s="210">
        <v>2</v>
      </c>
      <c r="I128" s="211"/>
      <c r="J128" s="212">
        <f>ROUND(I128*H128,2)</f>
        <v>0</v>
      </c>
      <c r="K128" s="208" t="s">
        <v>833</v>
      </c>
      <c r="L128" s="46"/>
      <c r="M128" s="213" t="s">
        <v>19</v>
      </c>
      <c r="N128" s="214" t="s">
        <v>42</v>
      </c>
      <c r="O128" s="86"/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7" t="s">
        <v>256</v>
      </c>
      <c r="AT128" s="217" t="s">
        <v>132</v>
      </c>
      <c r="AU128" s="217" t="s">
        <v>79</v>
      </c>
      <c r="AY128" s="19" t="s">
        <v>129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9" t="s">
        <v>79</v>
      </c>
      <c r="BK128" s="218">
        <f>ROUND(I128*H128,2)</f>
        <v>0</v>
      </c>
      <c r="BL128" s="19" t="s">
        <v>256</v>
      </c>
      <c r="BM128" s="217" t="s">
        <v>612</v>
      </c>
    </row>
    <row r="129" spans="1:65" s="2" customFormat="1" ht="16.5" customHeight="1">
      <c r="A129" s="40"/>
      <c r="B129" s="41"/>
      <c r="C129" s="206" t="s">
        <v>402</v>
      </c>
      <c r="D129" s="206" t="s">
        <v>132</v>
      </c>
      <c r="E129" s="207" t="s">
        <v>914</v>
      </c>
      <c r="F129" s="208" t="s">
        <v>915</v>
      </c>
      <c r="G129" s="209" t="s">
        <v>388</v>
      </c>
      <c r="H129" s="210">
        <v>14</v>
      </c>
      <c r="I129" s="211"/>
      <c r="J129" s="212">
        <f>ROUND(I129*H129,2)</f>
        <v>0</v>
      </c>
      <c r="K129" s="208" t="s">
        <v>833</v>
      </c>
      <c r="L129" s="46"/>
      <c r="M129" s="213" t="s">
        <v>19</v>
      </c>
      <c r="N129" s="214" t="s">
        <v>42</v>
      </c>
      <c r="O129" s="86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17" t="s">
        <v>256</v>
      </c>
      <c r="AT129" s="217" t="s">
        <v>132</v>
      </c>
      <c r="AU129" s="217" t="s">
        <v>79</v>
      </c>
      <c r="AY129" s="19" t="s">
        <v>129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9" t="s">
        <v>79</v>
      </c>
      <c r="BK129" s="218">
        <f>ROUND(I129*H129,2)</f>
        <v>0</v>
      </c>
      <c r="BL129" s="19" t="s">
        <v>256</v>
      </c>
      <c r="BM129" s="217" t="s">
        <v>623</v>
      </c>
    </row>
    <row r="130" spans="1:65" s="2" customFormat="1" ht="16.5" customHeight="1">
      <c r="A130" s="40"/>
      <c r="B130" s="41"/>
      <c r="C130" s="206" t="s">
        <v>406</v>
      </c>
      <c r="D130" s="206" t="s">
        <v>132</v>
      </c>
      <c r="E130" s="207" t="s">
        <v>916</v>
      </c>
      <c r="F130" s="208" t="s">
        <v>917</v>
      </c>
      <c r="G130" s="209" t="s">
        <v>388</v>
      </c>
      <c r="H130" s="210">
        <v>12</v>
      </c>
      <c r="I130" s="211"/>
      <c r="J130" s="212">
        <f>ROUND(I130*H130,2)</f>
        <v>0</v>
      </c>
      <c r="K130" s="208" t="s">
        <v>833</v>
      </c>
      <c r="L130" s="46"/>
      <c r="M130" s="213" t="s">
        <v>19</v>
      </c>
      <c r="N130" s="214" t="s">
        <v>42</v>
      </c>
      <c r="O130" s="86"/>
      <c r="P130" s="215">
        <f>O130*H130</f>
        <v>0</v>
      </c>
      <c r="Q130" s="215">
        <v>0</v>
      </c>
      <c r="R130" s="215">
        <f>Q130*H130</f>
        <v>0</v>
      </c>
      <c r="S130" s="215">
        <v>0</v>
      </c>
      <c r="T130" s="216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7" t="s">
        <v>256</v>
      </c>
      <c r="AT130" s="217" t="s">
        <v>132</v>
      </c>
      <c r="AU130" s="217" t="s">
        <v>79</v>
      </c>
      <c r="AY130" s="19" t="s">
        <v>129</v>
      </c>
      <c r="BE130" s="218">
        <f>IF(N130="základní",J130,0)</f>
        <v>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9" t="s">
        <v>79</v>
      </c>
      <c r="BK130" s="218">
        <f>ROUND(I130*H130,2)</f>
        <v>0</v>
      </c>
      <c r="BL130" s="19" t="s">
        <v>256</v>
      </c>
      <c r="BM130" s="217" t="s">
        <v>640</v>
      </c>
    </row>
    <row r="131" spans="1:65" s="2" customFormat="1" ht="16.5" customHeight="1">
      <c r="A131" s="40"/>
      <c r="B131" s="41"/>
      <c r="C131" s="206" t="s">
        <v>410</v>
      </c>
      <c r="D131" s="206" t="s">
        <v>132</v>
      </c>
      <c r="E131" s="207" t="s">
        <v>918</v>
      </c>
      <c r="F131" s="208" t="s">
        <v>919</v>
      </c>
      <c r="G131" s="209" t="s">
        <v>388</v>
      </c>
      <c r="H131" s="210">
        <v>16</v>
      </c>
      <c r="I131" s="211"/>
      <c r="J131" s="212">
        <f>ROUND(I131*H131,2)</f>
        <v>0</v>
      </c>
      <c r="K131" s="208" t="s">
        <v>833</v>
      </c>
      <c r="L131" s="46"/>
      <c r="M131" s="213" t="s">
        <v>19</v>
      </c>
      <c r="N131" s="214" t="s">
        <v>42</v>
      </c>
      <c r="O131" s="86"/>
      <c r="P131" s="215">
        <f>O131*H131</f>
        <v>0</v>
      </c>
      <c r="Q131" s="215">
        <v>0</v>
      </c>
      <c r="R131" s="215">
        <f>Q131*H131</f>
        <v>0</v>
      </c>
      <c r="S131" s="215">
        <v>0</v>
      </c>
      <c r="T131" s="21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7" t="s">
        <v>256</v>
      </c>
      <c r="AT131" s="217" t="s">
        <v>132</v>
      </c>
      <c r="AU131" s="217" t="s">
        <v>79</v>
      </c>
      <c r="AY131" s="19" t="s">
        <v>129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9" t="s">
        <v>79</v>
      </c>
      <c r="BK131" s="218">
        <f>ROUND(I131*H131,2)</f>
        <v>0</v>
      </c>
      <c r="BL131" s="19" t="s">
        <v>256</v>
      </c>
      <c r="BM131" s="217" t="s">
        <v>920</v>
      </c>
    </row>
    <row r="132" spans="1:65" s="2" customFormat="1" ht="16.5" customHeight="1">
      <c r="A132" s="40"/>
      <c r="B132" s="41"/>
      <c r="C132" s="206" t="s">
        <v>415</v>
      </c>
      <c r="D132" s="206" t="s">
        <v>132</v>
      </c>
      <c r="E132" s="207" t="s">
        <v>921</v>
      </c>
      <c r="F132" s="208" t="s">
        <v>922</v>
      </c>
      <c r="G132" s="209" t="s">
        <v>281</v>
      </c>
      <c r="H132" s="210">
        <v>3</v>
      </c>
      <c r="I132" s="211"/>
      <c r="J132" s="212">
        <f>ROUND(I132*H132,2)</f>
        <v>0</v>
      </c>
      <c r="K132" s="208" t="s">
        <v>833</v>
      </c>
      <c r="L132" s="46"/>
      <c r="M132" s="213" t="s">
        <v>19</v>
      </c>
      <c r="N132" s="214" t="s">
        <v>42</v>
      </c>
      <c r="O132" s="86"/>
      <c r="P132" s="215">
        <f>O132*H132</f>
        <v>0</v>
      </c>
      <c r="Q132" s="215">
        <v>0</v>
      </c>
      <c r="R132" s="215">
        <f>Q132*H132</f>
        <v>0</v>
      </c>
      <c r="S132" s="215">
        <v>0</v>
      </c>
      <c r="T132" s="216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7" t="s">
        <v>256</v>
      </c>
      <c r="AT132" s="217" t="s">
        <v>132</v>
      </c>
      <c r="AU132" s="217" t="s">
        <v>79</v>
      </c>
      <c r="AY132" s="19" t="s">
        <v>129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9" t="s">
        <v>79</v>
      </c>
      <c r="BK132" s="218">
        <f>ROUND(I132*H132,2)</f>
        <v>0</v>
      </c>
      <c r="BL132" s="19" t="s">
        <v>256</v>
      </c>
      <c r="BM132" s="217" t="s">
        <v>923</v>
      </c>
    </row>
    <row r="133" spans="1:65" s="2" customFormat="1" ht="16.5" customHeight="1">
      <c r="A133" s="40"/>
      <c r="B133" s="41"/>
      <c r="C133" s="206" t="s">
        <v>419</v>
      </c>
      <c r="D133" s="206" t="s">
        <v>132</v>
      </c>
      <c r="E133" s="207" t="s">
        <v>924</v>
      </c>
      <c r="F133" s="208" t="s">
        <v>925</v>
      </c>
      <c r="G133" s="209" t="s">
        <v>738</v>
      </c>
      <c r="H133" s="210">
        <v>12</v>
      </c>
      <c r="I133" s="211"/>
      <c r="J133" s="212">
        <f>ROUND(I133*H133,2)</f>
        <v>0</v>
      </c>
      <c r="K133" s="208" t="s">
        <v>833</v>
      </c>
      <c r="L133" s="46"/>
      <c r="M133" s="213" t="s">
        <v>19</v>
      </c>
      <c r="N133" s="214" t="s">
        <v>42</v>
      </c>
      <c r="O133" s="86"/>
      <c r="P133" s="215">
        <f>O133*H133</f>
        <v>0</v>
      </c>
      <c r="Q133" s="215">
        <v>0</v>
      </c>
      <c r="R133" s="215">
        <f>Q133*H133</f>
        <v>0</v>
      </c>
      <c r="S133" s="215">
        <v>0</v>
      </c>
      <c r="T133" s="216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7" t="s">
        <v>256</v>
      </c>
      <c r="AT133" s="217" t="s">
        <v>132</v>
      </c>
      <c r="AU133" s="217" t="s">
        <v>79</v>
      </c>
      <c r="AY133" s="19" t="s">
        <v>129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9" t="s">
        <v>79</v>
      </c>
      <c r="BK133" s="218">
        <f>ROUND(I133*H133,2)</f>
        <v>0</v>
      </c>
      <c r="BL133" s="19" t="s">
        <v>256</v>
      </c>
      <c r="BM133" s="217" t="s">
        <v>926</v>
      </c>
    </row>
    <row r="134" spans="1:65" s="2" customFormat="1" ht="16.5" customHeight="1">
      <c r="A134" s="40"/>
      <c r="B134" s="41"/>
      <c r="C134" s="206" t="s">
        <v>423</v>
      </c>
      <c r="D134" s="206" t="s">
        <v>132</v>
      </c>
      <c r="E134" s="207" t="s">
        <v>927</v>
      </c>
      <c r="F134" s="208" t="s">
        <v>928</v>
      </c>
      <c r="G134" s="209" t="s">
        <v>738</v>
      </c>
      <c r="H134" s="210">
        <v>12</v>
      </c>
      <c r="I134" s="211"/>
      <c r="J134" s="212">
        <f>ROUND(I134*H134,2)</f>
        <v>0</v>
      </c>
      <c r="K134" s="208" t="s">
        <v>833</v>
      </c>
      <c r="L134" s="46"/>
      <c r="M134" s="213" t="s">
        <v>19</v>
      </c>
      <c r="N134" s="214" t="s">
        <v>42</v>
      </c>
      <c r="O134" s="86"/>
      <c r="P134" s="215">
        <f>O134*H134</f>
        <v>0</v>
      </c>
      <c r="Q134" s="215">
        <v>0</v>
      </c>
      <c r="R134" s="215">
        <f>Q134*H134</f>
        <v>0</v>
      </c>
      <c r="S134" s="215">
        <v>0</v>
      </c>
      <c r="T134" s="21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7" t="s">
        <v>256</v>
      </c>
      <c r="AT134" s="217" t="s">
        <v>132</v>
      </c>
      <c r="AU134" s="217" t="s">
        <v>79</v>
      </c>
      <c r="AY134" s="19" t="s">
        <v>129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9" t="s">
        <v>79</v>
      </c>
      <c r="BK134" s="218">
        <f>ROUND(I134*H134,2)</f>
        <v>0</v>
      </c>
      <c r="BL134" s="19" t="s">
        <v>256</v>
      </c>
      <c r="BM134" s="217" t="s">
        <v>929</v>
      </c>
    </row>
    <row r="135" spans="1:65" s="2" customFormat="1" ht="16.5" customHeight="1">
      <c r="A135" s="40"/>
      <c r="B135" s="41"/>
      <c r="C135" s="206" t="s">
        <v>428</v>
      </c>
      <c r="D135" s="206" t="s">
        <v>132</v>
      </c>
      <c r="E135" s="207" t="s">
        <v>930</v>
      </c>
      <c r="F135" s="208" t="s">
        <v>931</v>
      </c>
      <c r="G135" s="209" t="s">
        <v>738</v>
      </c>
      <c r="H135" s="210">
        <v>2</v>
      </c>
      <c r="I135" s="211"/>
      <c r="J135" s="212">
        <f>ROUND(I135*H135,2)</f>
        <v>0</v>
      </c>
      <c r="K135" s="208" t="s">
        <v>833</v>
      </c>
      <c r="L135" s="46"/>
      <c r="M135" s="213" t="s">
        <v>19</v>
      </c>
      <c r="N135" s="214" t="s">
        <v>42</v>
      </c>
      <c r="O135" s="86"/>
      <c r="P135" s="215">
        <f>O135*H135</f>
        <v>0</v>
      </c>
      <c r="Q135" s="215">
        <v>0</v>
      </c>
      <c r="R135" s="215">
        <f>Q135*H135</f>
        <v>0</v>
      </c>
      <c r="S135" s="215">
        <v>0</v>
      </c>
      <c r="T135" s="216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17" t="s">
        <v>256</v>
      </c>
      <c r="AT135" s="217" t="s">
        <v>132</v>
      </c>
      <c r="AU135" s="217" t="s">
        <v>79</v>
      </c>
      <c r="AY135" s="19" t="s">
        <v>129</v>
      </c>
      <c r="BE135" s="218">
        <f>IF(N135="základní",J135,0)</f>
        <v>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9" t="s">
        <v>79</v>
      </c>
      <c r="BK135" s="218">
        <f>ROUND(I135*H135,2)</f>
        <v>0</v>
      </c>
      <c r="BL135" s="19" t="s">
        <v>256</v>
      </c>
      <c r="BM135" s="217" t="s">
        <v>932</v>
      </c>
    </row>
    <row r="136" spans="1:65" s="2" customFormat="1" ht="16.5" customHeight="1">
      <c r="A136" s="40"/>
      <c r="B136" s="41"/>
      <c r="C136" s="206" t="s">
        <v>432</v>
      </c>
      <c r="D136" s="206" t="s">
        <v>132</v>
      </c>
      <c r="E136" s="207" t="s">
        <v>933</v>
      </c>
      <c r="F136" s="208" t="s">
        <v>934</v>
      </c>
      <c r="G136" s="209" t="s">
        <v>738</v>
      </c>
      <c r="H136" s="210">
        <v>26</v>
      </c>
      <c r="I136" s="211"/>
      <c r="J136" s="212">
        <f>ROUND(I136*H136,2)</f>
        <v>0</v>
      </c>
      <c r="K136" s="208" t="s">
        <v>833</v>
      </c>
      <c r="L136" s="46"/>
      <c r="M136" s="213" t="s">
        <v>19</v>
      </c>
      <c r="N136" s="214" t="s">
        <v>42</v>
      </c>
      <c r="O136" s="86"/>
      <c r="P136" s="215">
        <f>O136*H136</f>
        <v>0</v>
      </c>
      <c r="Q136" s="215">
        <v>0</v>
      </c>
      <c r="R136" s="215">
        <f>Q136*H136</f>
        <v>0</v>
      </c>
      <c r="S136" s="215">
        <v>0</v>
      </c>
      <c r="T136" s="21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7" t="s">
        <v>256</v>
      </c>
      <c r="AT136" s="217" t="s">
        <v>132</v>
      </c>
      <c r="AU136" s="217" t="s">
        <v>79</v>
      </c>
      <c r="AY136" s="19" t="s">
        <v>129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9" t="s">
        <v>79</v>
      </c>
      <c r="BK136" s="218">
        <f>ROUND(I136*H136,2)</f>
        <v>0</v>
      </c>
      <c r="BL136" s="19" t="s">
        <v>256</v>
      </c>
      <c r="BM136" s="217" t="s">
        <v>935</v>
      </c>
    </row>
    <row r="137" spans="1:65" s="2" customFormat="1" ht="16.5" customHeight="1">
      <c r="A137" s="40"/>
      <c r="B137" s="41"/>
      <c r="C137" s="206" t="s">
        <v>438</v>
      </c>
      <c r="D137" s="206" t="s">
        <v>132</v>
      </c>
      <c r="E137" s="207" t="s">
        <v>936</v>
      </c>
      <c r="F137" s="208" t="s">
        <v>937</v>
      </c>
      <c r="G137" s="209" t="s">
        <v>738</v>
      </c>
      <c r="H137" s="210">
        <v>12</v>
      </c>
      <c r="I137" s="211"/>
      <c r="J137" s="212">
        <f>ROUND(I137*H137,2)</f>
        <v>0</v>
      </c>
      <c r="K137" s="208" t="s">
        <v>833</v>
      </c>
      <c r="L137" s="46"/>
      <c r="M137" s="213" t="s">
        <v>19</v>
      </c>
      <c r="N137" s="214" t="s">
        <v>42</v>
      </c>
      <c r="O137" s="86"/>
      <c r="P137" s="215">
        <f>O137*H137</f>
        <v>0</v>
      </c>
      <c r="Q137" s="215">
        <v>0</v>
      </c>
      <c r="R137" s="215">
        <f>Q137*H137</f>
        <v>0</v>
      </c>
      <c r="S137" s="215">
        <v>0</v>
      </c>
      <c r="T137" s="216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17" t="s">
        <v>256</v>
      </c>
      <c r="AT137" s="217" t="s">
        <v>132</v>
      </c>
      <c r="AU137" s="217" t="s">
        <v>79</v>
      </c>
      <c r="AY137" s="19" t="s">
        <v>129</v>
      </c>
      <c r="BE137" s="218">
        <f>IF(N137="základní",J137,0)</f>
        <v>0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9" t="s">
        <v>79</v>
      </c>
      <c r="BK137" s="218">
        <f>ROUND(I137*H137,2)</f>
        <v>0</v>
      </c>
      <c r="BL137" s="19" t="s">
        <v>256</v>
      </c>
      <c r="BM137" s="217" t="s">
        <v>938</v>
      </c>
    </row>
    <row r="138" spans="1:65" s="2" customFormat="1" ht="16.5" customHeight="1">
      <c r="A138" s="40"/>
      <c r="B138" s="41"/>
      <c r="C138" s="206" t="s">
        <v>442</v>
      </c>
      <c r="D138" s="206" t="s">
        <v>132</v>
      </c>
      <c r="E138" s="207" t="s">
        <v>939</v>
      </c>
      <c r="F138" s="208" t="s">
        <v>940</v>
      </c>
      <c r="G138" s="209" t="s">
        <v>738</v>
      </c>
      <c r="H138" s="210">
        <v>16</v>
      </c>
      <c r="I138" s="211"/>
      <c r="J138" s="212">
        <f>ROUND(I138*H138,2)</f>
        <v>0</v>
      </c>
      <c r="K138" s="208" t="s">
        <v>833</v>
      </c>
      <c r="L138" s="46"/>
      <c r="M138" s="213" t="s">
        <v>19</v>
      </c>
      <c r="N138" s="214" t="s">
        <v>42</v>
      </c>
      <c r="O138" s="86"/>
      <c r="P138" s="215">
        <f>O138*H138</f>
        <v>0</v>
      </c>
      <c r="Q138" s="215">
        <v>0</v>
      </c>
      <c r="R138" s="215">
        <f>Q138*H138</f>
        <v>0</v>
      </c>
      <c r="S138" s="215">
        <v>0</v>
      </c>
      <c r="T138" s="21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7" t="s">
        <v>256</v>
      </c>
      <c r="AT138" s="217" t="s">
        <v>132</v>
      </c>
      <c r="AU138" s="217" t="s">
        <v>79</v>
      </c>
      <c r="AY138" s="19" t="s">
        <v>129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9" t="s">
        <v>79</v>
      </c>
      <c r="BK138" s="218">
        <f>ROUND(I138*H138,2)</f>
        <v>0</v>
      </c>
      <c r="BL138" s="19" t="s">
        <v>256</v>
      </c>
      <c r="BM138" s="217" t="s">
        <v>941</v>
      </c>
    </row>
    <row r="139" spans="1:65" s="2" customFormat="1" ht="16.5" customHeight="1">
      <c r="A139" s="40"/>
      <c r="B139" s="41"/>
      <c r="C139" s="206" t="s">
        <v>447</v>
      </c>
      <c r="D139" s="206" t="s">
        <v>132</v>
      </c>
      <c r="E139" s="207" t="s">
        <v>942</v>
      </c>
      <c r="F139" s="208" t="s">
        <v>943</v>
      </c>
      <c r="G139" s="209" t="s">
        <v>738</v>
      </c>
      <c r="H139" s="210">
        <v>12</v>
      </c>
      <c r="I139" s="211"/>
      <c r="J139" s="212">
        <f>ROUND(I139*H139,2)</f>
        <v>0</v>
      </c>
      <c r="K139" s="208" t="s">
        <v>833</v>
      </c>
      <c r="L139" s="46"/>
      <c r="M139" s="213" t="s">
        <v>19</v>
      </c>
      <c r="N139" s="214" t="s">
        <v>42</v>
      </c>
      <c r="O139" s="86"/>
      <c r="P139" s="215">
        <f>O139*H139</f>
        <v>0</v>
      </c>
      <c r="Q139" s="215">
        <v>0</v>
      </c>
      <c r="R139" s="215">
        <f>Q139*H139</f>
        <v>0</v>
      </c>
      <c r="S139" s="215">
        <v>0</v>
      </c>
      <c r="T139" s="216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17" t="s">
        <v>256</v>
      </c>
      <c r="AT139" s="217" t="s">
        <v>132</v>
      </c>
      <c r="AU139" s="217" t="s">
        <v>79</v>
      </c>
      <c r="AY139" s="19" t="s">
        <v>129</v>
      </c>
      <c r="BE139" s="218">
        <f>IF(N139="základní",J139,0)</f>
        <v>0</v>
      </c>
      <c r="BF139" s="218">
        <f>IF(N139="snížená",J139,0)</f>
        <v>0</v>
      </c>
      <c r="BG139" s="218">
        <f>IF(N139="zákl. přenesená",J139,0)</f>
        <v>0</v>
      </c>
      <c r="BH139" s="218">
        <f>IF(N139="sníž. přenesená",J139,0)</f>
        <v>0</v>
      </c>
      <c r="BI139" s="218">
        <f>IF(N139="nulová",J139,0)</f>
        <v>0</v>
      </c>
      <c r="BJ139" s="19" t="s">
        <v>79</v>
      </c>
      <c r="BK139" s="218">
        <f>ROUND(I139*H139,2)</f>
        <v>0</v>
      </c>
      <c r="BL139" s="19" t="s">
        <v>256</v>
      </c>
      <c r="BM139" s="217" t="s">
        <v>840</v>
      </c>
    </row>
    <row r="140" spans="1:65" s="2" customFormat="1" ht="16.5" customHeight="1">
      <c r="A140" s="40"/>
      <c r="B140" s="41"/>
      <c r="C140" s="206" t="s">
        <v>454</v>
      </c>
      <c r="D140" s="206" t="s">
        <v>132</v>
      </c>
      <c r="E140" s="207" t="s">
        <v>944</v>
      </c>
      <c r="F140" s="208" t="s">
        <v>945</v>
      </c>
      <c r="G140" s="209" t="s">
        <v>738</v>
      </c>
      <c r="H140" s="210">
        <v>12</v>
      </c>
      <c r="I140" s="211"/>
      <c r="J140" s="212">
        <f>ROUND(I140*H140,2)</f>
        <v>0</v>
      </c>
      <c r="K140" s="208" t="s">
        <v>833</v>
      </c>
      <c r="L140" s="46"/>
      <c r="M140" s="213" t="s">
        <v>19</v>
      </c>
      <c r="N140" s="214" t="s">
        <v>42</v>
      </c>
      <c r="O140" s="86"/>
      <c r="P140" s="215">
        <f>O140*H140</f>
        <v>0</v>
      </c>
      <c r="Q140" s="215">
        <v>0</v>
      </c>
      <c r="R140" s="215">
        <f>Q140*H140</f>
        <v>0</v>
      </c>
      <c r="S140" s="215">
        <v>0</v>
      </c>
      <c r="T140" s="216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7" t="s">
        <v>256</v>
      </c>
      <c r="AT140" s="217" t="s">
        <v>132</v>
      </c>
      <c r="AU140" s="217" t="s">
        <v>79</v>
      </c>
      <c r="AY140" s="19" t="s">
        <v>129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9" t="s">
        <v>79</v>
      </c>
      <c r="BK140" s="218">
        <f>ROUND(I140*H140,2)</f>
        <v>0</v>
      </c>
      <c r="BL140" s="19" t="s">
        <v>256</v>
      </c>
      <c r="BM140" s="217" t="s">
        <v>946</v>
      </c>
    </row>
    <row r="141" spans="1:65" s="2" customFormat="1" ht="16.5" customHeight="1">
      <c r="A141" s="40"/>
      <c r="B141" s="41"/>
      <c r="C141" s="206" t="s">
        <v>461</v>
      </c>
      <c r="D141" s="206" t="s">
        <v>132</v>
      </c>
      <c r="E141" s="207" t="s">
        <v>947</v>
      </c>
      <c r="F141" s="208" t="s">
        <v>948</v>
      </c>
      <c r="G141" s="209" t="s">
        <v>738</v>
      </c>
      <c r="H141" s="210">
        <v>12</v>
      </c>
      <c r="I141" s="211"/>
      <c r="J141" s="212">
        <f>ROUND(I141*H141,2)</f>
        <v>0</v>
      </c>
      <c r="K141" s="208" t="s">
        <v>833</v>
      </c>
      <c r="L141" s="46"/>
      <c r="M141" s="213" t="s">
        <v>19</v>
      </c>
      <c r="N141" s="214" t="s">
        <v>42</v>
      </c>
      <c r="O141" s="86"/>
      <c r="P141" s="215">
        <f>O141*H141</f>
        <v>0</v>
      </c>
      <c r="Q141" s="215">
        <v>0</v>
      </c>
      <c r="R141" s="215">
        <f>Q141*H141</f>
        <v>0</v>
      </c>
      <c r="S141" s="215">
        <v>0</v>
      </c>
      <c r="T141" s="216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7" t="s">
        <v>256</v>
      </c>
      <c r="AT141" s="217" t="s">
        <v>132</v>
      </c>
      <c r="AU141" s="217" t="s">
        <v>79</v>
      </c>
      <c r="AY141" s="19" t="s">
        <v>129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9" t="s">
        <v>79</v>
      </c>
      <c r="BK141" s="218">
        <f>ROUND(I141*H141,2)</f>
        <v>0</v>
      </c>
      <c r="BL141" s="19" t="s">
        <v>256</v>
      </c>
      <c r="BM141" s="217" t="s">
        <v>949</v>
      </c>
    </row>
    <row r="142" spans="1:65" s="2" customFormat="1" ht="16.5" customHeight="1">
      <c r="A142" s="40"/>
      <c r="B142" s="41"/>
      <c r="C142" s="206" t="s">
        <v>466</v>
      </c>
      <c r="D142" s="206" t="s">
        <v>132</v>
      </c>
      <c r="E142" s="207" t="s">
        <v>950</v>
      </c>
      <c r="F142" s="208" t="s">
        <v>951</v>
      </c>
      <c r="G142" s="209" t="s">
        <v>738</v>
      </c>
      <c r="H142" s="210">
        <v>12</v>
      </c>
      <c r="I142" s="211"/>
      <c r="J142" s="212">
        <f>ROUND(I142*H142,2)</f>
        <v>0</v>
      </c>
      <c r="K142" s="208" t="s">
        <v>833</v>
      </c>
      <c r="L142" s="46"/>
      <c r="M142" s="213" t="s">
        <v>19</v>
      </c>
      <c r="N142" s="214" t="s">
        <v>42</v>
      </c>
      <c r="O142" s="86"/>
      <c r="P142" s="215">
        <f>O142*H142</f>
        <v>0</v>
      </c>
      <c r="Q142" s="215">
        <v>0</v>
      </c>
      <c r="R142" s="215">
        <f>Q142*H142</f>
        <v>0</v>
      </c>
      <c r="S142" s="215">
        <v>0</v>
      </c>
      <c r="T142" s="216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7" t="s">
        <v>256</v>
      </c>
      <c r="AT142" s="217" t="s">
        <v>132</v>
      </c>
      <c r="AU142" s="217" t="s">
        <v>79</v>
      </c>
      <c r="AY142" s="19" t="s">
        <v>129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9" t="s">
        <v>79</v>
      </c>
      <c r="BK142" s="218">
        <f>ROUND(I142*H142,2)</f>
        <v>0</v>
      </c>
      <c r="BL142" s="19" t="s">
        <v>256</v>
      </c>
      <c r="BM142" s="217" t="s">
        <v>952</v>
      </c>
    </row>
    <row r="143" spans="1:63" s="12" customFormat="1" ht="25.9" customHeight="1">
      <c r="A143" s="12"/>
      <c r="B143" s="190"/>
      <c r="C143" s="191"/>
      <c r="D143" s="192" t="s">
        <v>70</v>
      </c>
      <c r="E143" s="193" t="s">
        <v>953</v>
      </c>
      <c r="F143" s="193" t="s">
        <v>954</v>
      </c>
      <c r="G143" s="191"/>
      <c r="H143" s="191"/>
      <c r="I143" s="194"/>
      <c r="J143" s="195">
        <f>BK143</f>
        <v>0</v>
      </c>
      <c r="K143" s="191"/>
      <c r="L143" s="196"/>
      <c r="M143" s="197"/>
      <c r="N143" s="198"/>
      <c r="O143" s="198"/>
      <c r="P143" s="199">
        <f>SUM(P144:P151)</f>
        <v>0</v>
      </c>
      <c r="Q143" s="198"/>
      <c r="R143" s="199">
        <f>SUM(R144:R151)</f>
        <v>0</v>
      </c>
      <c r="S143" s="198"/>
      <c r="T143" s="200">
        <f>SUM(T144:T151)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01" t="s">
        <v>81</v>
      </c>
      <c r="AT143" s="202" t="s">
        <v>70</v>
      </c>
      <c r="AU143" s="202" t="s">
        <v>71</v>
      </c>
      <c r="AY143" s="201" t="s">
        <v>129</v>
      </c>
      <c r="BK143" s="203">
        <f>SUM(BK144:BK151)</f>
        <v>0</v>
      </c>
    </row>
    <row r="144" spans="1:65" s="2" customFormat="1" ht="16.5" customHeight="1">
      <c r="A144" s="40"/>
      <c r="B144" s="41"/>
      <c r="C144" s="206" t="s">
        <v>471</v>
      </c>
      <c r="D144" s="206" t="s">
        <v>132</v>
      </c>
      <c r="E144" s="207" t="s">
        <v>955</v>
      </c>
      <c r="F144" s="208" t="s">
        <v>956</v>
      </c>
      <c r="G144" s="209" t="s">
        <v>313</v>
      </c>
      <c r="H144" s="210">
        <v>35</v>
      </c>
      <c r="I144" s="211"/>
      <c r="J144" s="212">
        <f>ROUND(I144*H144,2)</f>
        <v>0</v>
      </c>
      <c r="K144" s="208" t="s">
        <v>833</v>
      </c>
      <c r="L144" s="46"/>
      <c r="M144" s="213" t="s">
        <v>19</v>
      </c>
      <c r="N144" s="214" t="s">
        <v>42</v>
      </c>
      <c r="O144" s="86"/>
      <c r="P144" s="215">
        <f>O144*H144</f>
        <v>0</v>
      </c>
      <c r="Q144" s="215">
        <v>0</v>
      </c>
      <c r="R144" s="215">
        <f>Q144*H144</f>
        <v>0</v>
      </c>
      <c r="S144" s="215">
        <v>0</v>
      </c>
      <c r="T144" s="216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17" t="s">
        <v>256</v>
      </c>
      <c r="AT144" s="217" t="s">
        <v>132</v>
      </c>
      <c r="AU144" s="217" t="s">
        <v>79</v>
      </c>
      <c r="AY144" s="19" t="s">
        <v>129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9" t="s">
        <v>79</v>
      </c>
      <c r="BK144" s="218">
        <f>ROUND(I144*H144,2)</f>
        <v>0</v>
      </c>
      <c r="BL144" s="19" t="s">
        <v>256</v>
      </c>
      <c r="BM144" s="217" t="s">
        <v>957</v>
      </c>
    </row>
    <row r="145" spans="1:65" s="2" customFormat="1" ht="16.5" customHeight="1">
      <c r="A145" s="40"/>
      <c r="B145" s="41"/>
      <c r="C145" s="206" t="s">
        <v>476</v>
      </c>
      <c r="D145" s="206" t="s">
        <v>132</v>
      </c>
      <c r="E145" s="207" t="s">
        <v>958</v>
      </c>
      <c r="F145" s="208" t="s">
        <v>959</v>
      </c>
      <c r="G145" s="209" t="s">
        <v>738</v>
      </c>
      <c r="H145" s="210">
        <v>2</v>
      </c>
      <c r="I145" s="211"/>
      <c r="J145" s="212">
        <f>ROUND(I145*H145,2)</f>
        <v>0</v>
      </c>
      <c r="K145" s="208" t="s">
        <v>833</v>
      </c>
      <c r="L145" s="46"/>
      <c r="M145" s="213" t="s">
        <v>19</v>
      </c>
      <c r="N145" s="214" t="s">
        <v>42</v>
      </c>
      <c r="O145" s="86"/>
      <c r="P145" s="215">
        <f>O145*H145</f>
        <v>0</v>
      </c>
      <c r="Q145" s="215">
        <v>0</v>
      </c>
      <c r="R145" s="215">
        <f>Q145*H145</f>
        <v>0</v>
      </c>
      <c r="S145" s="215">
        <v>0</v>
      </c>
      <c r="T145" s="216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17" t="s">
        <v>256</v>
      </c>
      <c r="AT145" s="217" t="s">
        <v>132</v>
      </c>
      <c r="AU145" s="217" t="s">
        <v>79</v>
      </c>
      <c r="AY145" s="19" t="s">
        <v>129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9" t="s">
        <v>79</v>
      </c>
      <c r="BK145" s="218">
        <f>ROUND(I145*H145,2)</f>
        <v>0</v>
      </c>
      <c r="BL145" s="19" t="s">
        <v>256</v>
      </c>
      <c r="BM145" s="217" t="s">
        <v>960</v>
      </c>
    </row>
    <row r="146" spans="1:65" s="2" customFormat="1" ht="16.5" customHeight="1">
      <c r="A146" s="40"/>
      <c r="B146" s="41"/>
      <c r="C146" s="206" t="s">
        <v>481</v>
      </c>
      <c r="D146" s="206" t="s">
        <v>132</v>
      </c>
      <c r="E146" s="207" t="s">
        <v>961</v>
      </c>
      <c r="F146" s="208" t="s">
        <v>962</v>
      </c>
      <c r="G146" s="209" t="s">
        <v>313</v>
      </c>
      <c r="H146" s="210">
        <v>26</v>
      </c>
      <c r="I146" s="211"/>
      <c r="J146" s="212">
        <f>ROUND(I146*H146,2)</f>
        <v>0</v>
      </c>
      <c r="K146" s="208" t="s">
        <v>833</v>
      </c>
      <c r="L146" s="46"/>
      <c r="M146" s="213" t="s">
        <v>19</v>
      </c>
      <c r="N146" s="214" t="s">
        <v>42</v>
      </c>
      <c r="O146" s="86"/>
      <c r="P146" s="215">
        <f>O146*H146</f>
        <v>0</v>
      </c>
      <c r="Q146" s="215">
        <v>0</v>
      </c>
      <c r="R146" s="215">
        <f>Q146*H146</f>
        <v>0</v>
      </c>
      <c r="S146" s="215">
        <v>0</v>
      </c>
      <c r="T146" s="216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7" t="s">
        <v>256</v>
      </c>
      <c r="AT146" s="217" t="s">
        <v>132</v>
      </c>
      <c r="AU146" s="217" t="s">
        <v>79</v>
      </c>
      <c r="AY146" s="19" t="s">
        <v>129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9" t="s">
        <v>79</v>
      </c>
      <c r="BK146" s="218">
        <f>ROUND(I146*H146,2)</f>
        <v>0</v>
      </c>
      <c r="BL146" s="19" t="s">
        <v>256</v>
      </c>
      <c r="BM146" s="217" t="s">
        <v>963</v>
      </c>
    </row>
    <row r="147" spans="1:65" s="2" customFormat="1" ht="16.5" customHeight="1">
      <c r="A147" s="40"/>
      <c r="B147" s="41"/>
      <c r="C147" s="206" t="s">
        <v>487</v>
      </c>
      <c r="D147" s="206" t="s">
        <v>132</v>
      </c>
      <c r="E147" s="207" t="s">
        <v>964</v>
      </c>
      <c r="F147" s="208" t="s">
        <v>965</v>
      </c>
      <c r="G147" s="209" t="s">
        <v>738</v>
      </c>
      <c r="H147" s="210">
        <v>5</v>
      </c>
      <c r="I147" s="211"/>
      <c r="J147" s="212">
        <f>ROUND(I147*H147,2)</f>
        <v>0</v>
      </c>
      <c r="K147" s="208" t="s">
        <v>833</v>
      </c>
      <c r="L147" s="46"/>
      <c r="M147" s="213" t="s">
        <v>19</v>
      </c>
      <c r="N147" s="214" t="s">
        <v>42</v>
      </c>
      <c r="O147" s="86"/>
      <c r="P147" s="215">
        <f>O147*H147</f>
        <v>0</v>
      </c>
      <c r="Q147" s="215">
        <v>0</v>
      </c>
      <c r="R147" s="215">
        <f>Q147*H147</f>
        <v>0</v>
      </c>
      <c r="S147" s="215">
        <v>0</v>
      </c>
      <c r="T147" s="216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17" t="s">
        <v>256</v>
      </c>
      <c r="AT147" s="217" t="s">
        <v>132</v>
      </c>
      <c r="AU147" s="217" t="s">
        <v>79</v>
      </c>
      <c r="AY147" s="19" t="s">
        <v>129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9" t="s">
        <v>79</v>
      </c>
      <c r="BK147" s="218">
        <f>ROUND(I147*H147,2)</f>
        <v>0</v>
      </c>
      <c r="BL147" s="19" t="s">
        <v>256</v>
      </c>
      <c r="BM147" s="217" t="s">
        <v>966</v>
      </c>
    </row>
    <row r="148" spans="1:65" s="2" customFormat="1" ht="16.5" customHeight="1">
      <c r="A148" s="40"/>
      <c r="B148" s="41"/>
      <c r="C148" s="206" t="s">
        <v>493</v>
      </c>
      <c r="D148" s="206" t="s">
        <v>132</v>
      </c>
      <c r="E148" s="207" t="s">
        <v>967</v>
      </c>
      <c r="F148" s="208" t="s">
        <v>968</v>
      </c>
      <c r="G148" s="209" t="s">
        <v>635</v>
      </c>
      <c r="H148" s="210">
        <v>1</v>
      </c>
      <c r="I148" s="211"/>
      <c r="J148" s="212">
        <f>ROUND(I148*H148,2)</f>
        <v>0</v>
      </c>
      <c r="K148" s="208" t="s">
        <v>833</v>
      </c>
      <c r="L148" s="46"/>
      <c r="M148" s="213" t="s">
        <v>19</v>
      </c>
      <c r="N148" s="214" t="s">
        <v>42</v>
      </c>
      <c r="O148" s="86"/>
      <c r="P148" s="215">
        <f>O148*H148</f>
        <v>0</v>
      </c>
      <c r="Q148" s="215">
        <v>0</v>
      </c>
      <c r="R148" s="215">
        <f>Q148*H148</f>
        <v>0</v>
      </c>
      <c r="S148" s="215">
        <v>0</v>
      </c>
      <c r="T148" s="216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7" t="s">
        <v>256</v>
      </c>
      <c r="AT148" s="217" t="s">
        <v>132</v>
      </c>
      <c r="AU148" s="217" t="s">
        <v>79</v>
      </c>
      <c r="AY148" s="19" t="s">
        <v>129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9" t="s">
        <v>79</v>
      </c>
      <c r="BK148" s="218">
        <f>ROUND(I148*H148,2)</f>
        <v>0</v>
      </c>
      <c r="BL148" s="19" t="s">
        <v>256</v>
      </c>
      <c r="BM148" s="217" t="s">
        <v>969</v>
      </c>
    </row>
    <row r="149" spans="1:65" s="2" customFormat="1" ht="16.5" customHeight="1">
      <c r="A149" s="40"/>
      <c r="B149" s="41"/>
      <c r="C149" s="206" t="s">
        <v>498</v>
      </c>
      <c r="D149" s="206" t="s">
        <v>132</v>
      </c>
      <c r="E149" s="207" t="s">
        <v>970</v>
      </c>
      <c r="F149" s="208" t="s">
        <v>971</v>
      </c>
      <c r="G149" s="209" t="s">
        <v>313</v>
      </c>
      <c r="H149" s="210">
        <v>14</v>
      </c>
      <c r="I149" s="211"/>
      <c r="J149" s="212">
        <f>ROUND(I149*H149,2)</f>
        <v>0</v>
      </c>
      <c r="K149" s="208" t="s">
        <v>833</v>
      </c>
      <c r="L149" s="46"/>
      <c r="M149" s="213" t="s">
        <v>19</v>
      </c>
      <c r="N149" s="214" t="s">
        <v>42</v>
      </c>
      <c r="O149" s="86"/>
      <c r="P149" s="215">
        <f>O149*H149</f>
        <v>0</v>
      </c>
      <c r="Q149" s="215">
        <v>0</v>
      </c>
      <c r="R149" s="215">
        <f>Q149*H149</f>
        <v>0</v>
      </c>
      <c r="S149" s="215">
        <v>0</v>
      </c>
      <c r="T149" s="216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17" t="s">
        <v>256</v>
      </c>
      <c r="AT149" s="217" t="s">
        <v>132</v>
      </c>
      <c r="AU149" s="217" t="s">
        <v>79</v>
      </c>
      <c r="AY149" s="19" t="s">
        <v>129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9" t="s">
        <v>79</v>
      </c>
      <c r="BK149" s="218">
        <f>ROUND(I149*H149,2)</f>
        <v>0</v>
      </c>
      <c r="BL149" s="19" t="s">
        <v>256</v>
      </c>
      <c r="BM149" s="217" t="s">
        <v>972</v>
      </c>
    </row>
    <row r="150" spans="1:65" s="2" customFormat="1" ht="16.5" customHeight="1">
      <c r="A150" s="40"/>
      <c r="B150" s="41"/>
      <c r="C150" s="206" t="s">
        <v>503</v>
      </c>
      <c r="D150" s="206" t="s">
        <v>132</v>
      </c>
      <c r="E150" s="207" t="s">
        <v>973</v>
      </c>
      <c r="F150" s="208" t="s">
        <v>974</v>
      </c>
      <c r="G150" s="209" t="s">
        <v>738</v>
      </c>
      <c r="H150" s="210">
        <v>1</v>
      </c>
      <c r="I150" s="211"/>
      <c r="J150" s="212">
        <f>ROUND(I150*H150,2)</f>
        <v>0</v>
      </c>
      <c r="K150" s="208" t="s">
        <v>833</v>
      </c>
      <c r="L150" s="46"/>
      <c r="M150" s="213" t="s">
        <v>19</v>
      </c>
      <c r="N150" s="214" t="s">
        <v>42</v>
      </c>
      <c r="O150" s="86"/>
      <c r="P150" s="215">
        <f>O150*H150</f>
        <v>0</v>
      </c>
      <c r="Q150" s="215">
        <v>0</v>
      </c>
      <c r="R150" s="215">
        <f>Q150*H150</f>
        <v>0</v>
      </c>
      <c r="S150" s="215">
        <v>0</v>
      </c>
      <c r="T150" s="216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7" t="s">
        <v>256</v>
      </c>
      <c r="AT150" s="217" t="s">
        <v>132</v>
      </c>
      <c r="AU150" s="217" t="s">
        <v>79</v>
      </c>
      <c r="AY150" s="19" t="s">
        <v>129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9" t="s">
        <v>79</v>
      </c>
      <c r="BK150" s="218">
        <f>ROUND(I150*H150,2)</f>
        <v>0</v>
      </c>
      <c r="BL150" s="19" t="s">
        <v>256</v>
      </c>
      <c r="BM150" s="217" t="s">
        <v>975</v>
      </c>
    </row>
    <row r="151" spans="1:65" s="2" customFormat="1" ht="16.5" customHeight="1">
      <c r="A151" s="40"/>
      <c r="B151" s="41"/>
      <c r="C151" s="206" t="s">
        <v>510</v>
      </c>
      <c r="D151" s="206" t="s">
        <v>132</v>
      </c>
      <c r="E151" s="207" t="s">
        <v>976</v>
      </c>
      <c r="F151" s="208" t="s">
        <v>977</v>
      </c>
      <c r="G151" s="209" t="s">
        <v>388</v>
      </c>
      <c r="H151" s="210">
        <v>1</v>
      </c>
      <c r="I151" s="211"/>
      <c r="J151" s="212">
        <f>ROUND(I151*H151,2)</f>
        <v>0</v>
      </c>
      <c r="K151" s="208" t="s">
        <v>833</v>
      </c>
      <c r="L151" s="46"/>
      <c r="M151" s="213" t="s">
        <v>19</v>
      </c>
      <c r="N151" s="214" t="s">
        <v>42</v>
      </c>
      <c r="O151" s="86"/>
      <c r="P151" s="215">
        <f>O151*H151</f>
        <v>0</v>
      </c>
      <c r="Q151" s="215">
        <v>0</v>
      </c>
      <c r="R151" s="215">
        <f>Q151*H151</f>
        <v>0</v>
      </c>
      <c r="S151" s="215">
        <v>0</v>
      </c>
      <c r="T151" s="216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17" t="s">
        <v>256</v>
      </c>
      <c r="AT151" s="217" t="s">
        <v>132</v>
      </c>
      <c r="AU151" s="217" t="s">
        <v>79</v>
      </c>
      <c r="AY151" s="19" t="s">
        <v>129</v>
      </c>
      <c r="BE151" s="218">
        <f>IF(N151="základní",J151,0)</f>
        <v>0</v>
      </c>
      <c r="BF151" s="218">
        <f>IF(N151="snížená",J151,0)</f>
        <v>0</v>
      </c>
      <c r="BG151" s="218">
        <f>IF(N151="zákl. přenesená",J151,0)</f>
        <v>0</v>
      </c>
      <c r="BH151" s="218">
        <f>IF(N151="sníž. přenesená",J151,0)</f>
        <v>0</v>
      </c>
      <c r="BI151" s="218">
        <f>IF(N151="nulová",J151,0)</f>
        <v>0</v>
      </c>
      <c r="BJ151" s="19" t="s">
        <v>79</v>
      </c>
      <c r="BK151" s="218">
        <f>ROUND(I151*H151,2)</f>
        <v>0</v>
      </c>
      <c r="BL151" s="19" t="s">
        <v>256</v>
      </c>
      <c r="BM151" s="217" t="s">
        <v>978</v>
      </c>
    </row>
    <row r="152" spans="1:63" s="12" customFormat="1" ht="25.9" customHeight="1">
      <c r="A152" s="12"/>
      <c r="B152" s="190"/>
      <c r="C152" s="191"/>
      <c r="D152" s="192" t="s">
        <v>70</v>
      </c>
      <c r="E152" s="193" t="s">
        <v>979</v>
      </c>
      <c r="F152" s="193" t="s">
        <v>631</v>
      </c>
      <c r="G152" s="191"/>
      <c r="H152" s="191"/>
      <c r="I152" s="194"/>
      <c r="J152" s="195">
        <f>BK152</f>
        <v>0</v>
      </c>
      <c r="K152" s="191"/>
      <c r="L152" s="196"/>
      <c r="M152" s="197"/>
      <c r="N152" s="198"/>
      <c r="O152" s="198"/>
      <c r="P152" s="199">
        <f>SUM(P153:P158)</f>
        <v>0</v>
      </c>
      <c r="Q152" s="198"/>
      <c r="R152" s="199">
        <f>SUM(R153:R158)</f>
        <v>0</v>
      </c>
      <c r="S152" s="198"/>
      <c r="T152" s="200">
        <f>SUM(T153:T158)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01" t="s">
        <v>79</v>
      </c>
      <c r="AT152" s="202" t="s">
        <v>70</v>
      </c>
      <c r="AU152" s="202" t="s">
        <v>71</v>
      </c>
      <c r="AY152" s="201" t="s">
        <v>129</v>
      </c>
      <c r="BK152" s="203">
        <f>SUM(BK153:BK158)</f>
        <v>0</v>
      </c>
    </row>
    <row r="153" spans="1:65" s="2" customFormat="1" ht="16.5" customHeight="1">
      <c r="A153" s="40"/>
      <c r="B153" s="41"/>
      <c r="C153" s="206" t="s">
        <v>517</v>
      </c>
      <c r="D153" s="206" t="s">
        <v>132</v>
      </c>
      <c r="E153" s="207" t="s">
        <v>980</v>
      </c>
      <c r="F153" s="208" t="s">
        <v>981</v>
      </c>
      <c r="G153" s="209" t="s">
        <v>635</v>
      </c>
      <c r="H153" s="210">
        <v>1</v>
      </c>
      <c r="I153" s="211"/>
      <c r="J153" s="212">
        <f>ROUND(I153*H153,2)</f>
        <v>0</v>
      </c>
      <c r="K153" s="208" t="s">
        <v>833</v>
      </c>
      <c r="L153" s="46"/>
      <c r="M153" s="213" t="s">
        <v>19</v>
      </c>
      <c r="N153" s="214" t="s">
        <v>42</v>
      </c>
      <c r="O153" s="86"/>
      <c r="P153" s="215">
        <f>O153*H153</f>
        <v>0</v>
      </c>
      <c r="Q153" s="215">
        <v>0</v>
      </c>
      <c r="R153" s="215">
        <f>Q153*H153</f>
        <v>0</v>
      </c>
      <c r="S153" s="215">
        <v>0</v>
      </c>
      <c r="T153" s="216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17" t="s">
        <v>137</v>
      </c>
      <c r="AT153" s="217" t="s">
        <v>132</v>
      </c>
      <c r="AU153" s="217" t="s">
        <v>79</v>
      </c>
      <c r="AY153" s="19" t="s">
        <v>129</v>
      </c>
      <c r="BE153" s="218">
        <f>IF(N153="základní",J153,0)</f>
        <v>0</v>
      </c>
      <c r="BF153" s="218">
        <f>IF(N153="snížená",J153,0)</f>
        <v>0</v>
      </c>
      <c r="BG153" s="218">
        <f>IF(N153="zákl. přenesená",J153,0)</f>
        <v>0</v>
      </c>
      <c r="BH153" s="218">
        <f>IF(N153="sníž. přenesená",J153,0)</f>
        <v>0</v>
      </c>
      <c r="BI153" s="218">
        <f>IF(N153="nulová",J153,0)</f>
        <v>0</v>
      </c>
      <c r="BJ153" s="19" t="s">
        <v>79</v>
      </c>
      <c r="BK153" s="218">
        <f>ROUND(I153*H153,2)</f>
        <v>0</v>
      </c>
      <c r="BL153" s="19" t="s">
        <v>137</v>
      </c>
      <c r="BM153" s="217" t="s">
        <v>982</v>
      </c>
    </row>
    <row r="154" spans="1:65" s="2" customFormat="1" ht="16.5" customHeight="1">
      <c r="A154" s="40"/>
      <c r="B154" s="41"/>
      <c r="C154" s="206" t="s">
        <v>526</v>
      </c>
      <c r="D154" s="206" t="s">
        <v>132</v>
      </c>
      <c r="E154" s="207" t="s">
        <v>983</v>
      </c>
      <c r="F154" s="208" t="s">
        <v>984</v>
      </c>
      <c r="G154" s="209" t="s">
        <v>635</v>
      </c>
      <c r="H154" s="210">
        <v>1</v>
      </c>
      <c r="I154" s="211"/>
      <c r="J154" s="212">
        <f>ROUND(I154*H154,2)</f>
        <v>0</v>
      </c>
      <c r="K154" s="208" t="s">
        <v>833</v>
      </c>
      <c r="L154" s="46"/>
      <c r="M154" s="213" t="s">
        <v>19</v>
      </c>
      <c r="N154" s="214" t="s">
        <v>42</v>
      </c>
      <c r="O154" s="86"/>
      <c r="P154" s="215">
        <f>O154*H154</f>
        <v>0</v>
      </c>
      <c r="Q154" s="215">
        <v>0</v>
      </c>
      <c r="R154" s="215">
        <f>Q154*H154</f>
        <v>0</v>
      </c>
      <c r="S154" s="215">
        <v>0</v>
      </c>
      <c r="T154" s="216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7" t="s">
        <v>137</v>
      </c>
      <c r="AT154" s="217" t="s">
        <v>132</v>
      </c>
      <c r="AU154" s="217" t="s">
        <v>79</v>
      </c>
      <c r="AY154" s="19" t="s">
        <v>129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9" t="s">
        <v>79</v>
      </c>
      <c r="BK154" s="218">
        <f>ROUND(I154*H154,2)</f>
        <v>0</v>
      </c>
      <c r="BL154" s="19" t="s">
        <v>137</v>
      </c>
      <c r="BM154" s="217" t="s">
        <v>985</v>
      </c>
    </row>
    <row r="155" spans="1:65" s="2" customFormat="1" ht="16.5" customHeight="1">
      <c r="A155" s="40"/>
      <c r="B155" s="41"/>
      <c r="C155" s="206" t="s">
        <v>531</v>
      </c>
      <c r="D155" s="206" t="s">
        <v>132</v>
      </c>
      <c r="E155" s="207" t="s">
        <v>986</v>
      </c>
      <c r="F155" s="208" t="s">
        <v>987</v>
      </c>
      <c r="G155" s="209" t="s">
        <v>635</v>
      </c>
      <c r="H155" s="210">
        <v>1</v>
      </c>
      <c r="I155" s="211"/>
      <c r="J155" s="212">
        <f>ROUND(I155*H155,2)</f>
        <v>0</v>
      </c>
      <c r="K155" s="208" t="s">
        <v>833</v>
      </c>
      <c r="L155" s="46"/>
      <c r="M155" s="213" t="s">
        <v>19</v>
      </c>
      <c r="N155" s="214" t="s">
        <v>42</v>
      </c>
      <c r="O155" s="86"/>
      <c r="P155" s="215">
        <f>O155*H155</f>
        <v>0</v>
      </c>
      <c r="Q155" s="215">
        <v>0</v>
      </c>
      <c r="R155" s="215">
        <f>Q155*H155</f>
        <v>0</v>
      </c>
      <c r="S155" s="215">
        <v>0</v>
      </c>
      <c r="T155" s="216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17" t="s">
        <v>137</v>
      </c>
      <c r="AT155" s="217" t="s">
        <v>132</v>
      </c>
      <c r="AU155" s="217" t="s">
        <v>79</v>
      </c>
      <c r="AY155" s="19" t="s">
        <v>129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9" t="s">
        <v>79</v>
      </c>
      <c r="BK155" s="218">
        <f>ROUND(I155*H155,2)</f>
        <v>0</v>
      </c>
      <c r="BL155" s="19" t="s">
        <v>137</v>
      </c>
      <c r="BM155" s="217" t="s">
        <v>988</v>
      </c>
    </row>
    <row r="156" spans="1:65" s="2" customFormat="1" ht="16.5" customHeight="1">
      <c r="A156" s="40"/>
      <c r="B156" s="41"/>
      <c r="C156" s="206" t="s">
        <v>538</v>
      </c>
      <c r="D156" s="206" t="s">
        <v>132</v>
      </c>
      <c r="E156" s="207" t="s">
        <v>989</v>
      </c>
      <c r="F156" s="208" t="s">
        <v>990</v>
      </c>
      <c r="G156" s="209" t="s">
        <v>812</v>
      </c>
      <c r="H156" s="210">
        <v>1</v>
      </c>
      <c r="I156" s="211"/>
      <c r="J156" s="212">
        <f>ROUND(I156*H156,2)</f>
        <v>0</v>
      </c>
      <c r="K156" s="208" t="s">
        <v>19</v>
      </c>
      <c r="L156" s="46"/>
      <c r="M156" s="213" t="s">
        <v>19</v>
      </c>
      <c r="N156" s="214" t="s">
        <v>42</v>
      </c>
      <c r="O156" s="86"/>
      <c r="P156" s="215">
        <f>O156*H156</f>
        <v>0</v>
      </c>
      <c r="Q156" s="215">
        <v>0</v>
      </c>
      <c r="R156" s="215">
        <f>Q156*H156</f>
        <v>0</v>
      </c>
      <c r="S156" s="215">
        <v>0</v>
      </c>
      <c r="T156" s="216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7" t="s">
        <v>137</v>
      </c>
      <c r="AT156" s="217" t="s">
        <v>132</v>
      </c>
      <c r="AU156" s="217" t="s">
        <v>79</v>
      </c>
      <c r="AY156" s="19" t="s">
        <v>129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9" t="s">
        <v>79</v>
      </c>
      <c r="BK156" s="218">
        <f>ROUND(I156*H156,2)</f>
        <v>0</v>
      </c>
      <c r="BL156" s="19" t="s">
        <v>137</v>
      </c>
      <c r="BM156" s="217" t="s">
        <v>991</v>
      </c>
    </row>
    <row r="157" spans="1:51" s="14" customFormat="1" ht="12">
      <c r="A157" s="14"/>
      <c r="B157" s="235"/>
      <c r="C157" s="236"/>
      <c r="D157" s="226" t="s">
        <v>141</v>
      </c>
      <c r="E157" s="237" t="s">
        <v>19</v>
      </c>
      <c r="F157" s="238" t="s">
        <v>79</v>
      </c>
      <c r="G157" s="236"/>
      <c r="H157" s="239">
        <v>1</v>
      </c>
      <c r="I157" s="240"/>
      <c r="J157" s="236"/>
      <c r="K157" s="236"/>
      <c r="L157" s="241"/>
      <c r="M157" s="242"/>
      <c r="N157" s="243"/>
      <c r="O157" s="243"/>
      <c r="P157" s="243"/>
      <c r="Q157" s="243"/>
      <c r="R157" s="243"/>
      <c r="S157" s="243"/>
      <c r="T157" s="24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5" t="s">
        <v>141</v>
      </c>
      <c r="AU157" s="245" t="s">
        <v>79</v>
      </c>
      <c r="AV157" s="14" t="s">
        <v>81</v>
      </c>
      <c r="AW157" s="14" t="s">
        <v>33</v>
      </c>
      <c r="AX157" s="14" t="s">
        <v>71</v>
      </c>
      <c r="AY157" s="245" t="s">
        <v>129</v>
      </c>
    </row>
    <row r="158" spans="1:51" s="15" customFormat="1" ht="12">
      <c r="A158" s="15"/>
      <c r="B158" s="246"/>
      <c r="C158" s="247"/>
      <c r="D158" s="226" t="s">
        <v>141</v>
      </c>
      <c r="E158" s="248" t="s">
        <v>19</v>
      </c>
      <c r="F158" s="249" t="s">
        <v>144</v>
      </c>
      <c r="G158" s="247"/>
      <c r="H158" s="250">
        <v>1</v>
      </c>
      <c r="I158" s="251"/>
      <c r="J158" s="247"/>
      <c r="K158" s="247"/>
      <c r="L158" s="252"/>
      <c r="M158" s="284"/>
      <c r="N158" s="285"/>
      <c r="O158" s="285"/>
      <c r="P158" s="285"/>
      <c r="Q158" s="285"/>
      <c r="R158" s="285"/>
      <c r="S158" s="285"/>
      <c r="T158" s="286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56" t="s">
        <v>141</v>
      </c>
      <c r="AU158" s="256" t="s">
        <v>79</v>
      </c>
      <c r="AV158" s="15" t="s">
        <v>137</v>
      </c>
      <c r="AW158" s="15" t="s">
        <v>33</v>
      </c>
      <c r="AX158" s="15" t="s">
        <v>79</v>
      </c>
      <c r="AY158" s="256" t="s">
        <v>129</v>
      </c>
    </row>
    <row r="159" spans="1:31" s="2" customFormat="1" ht="6.95" customHeight="1">
      <c r="A159" s="40"/>
      <c r="B159" s="61"/>
      <c r="C159" s="62"/>
      <c r="D159" s="62"/>
      <c r="E159" s="62"/>
      <c r="F159" s="62"/>
      <c r="G159" s="62"/>
      <c r="H159" s="62"/>
      <c r="I159" s="62"/>
      <c r="J159" s="62"/>
      <c r="K159" s="62"/>
      <c r="L159" s="46"/>
      <c r="M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</row>
  </sheetData>
  <sheetProtection password="CC35" sheet="1" objects="1" scenarios="1" formatColumns="0" formatRows="0" autoFilter="0"/>
  <autoFilter ref="C85:K158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87" customWidth="1"/>
    <col min="2" max="2" width="1.7109375" style="287" customWidth="1"/>
    <col min="3" max="4" width="5.00390625" style="287" customWidth="1"/>
    <col min="5" max="5" width="11.7109375" style="287" customWidth="1"/>
    <col min="6" max="6" width="9.140625" style="287" customWidth="1"/>
    <col min="7" max="7" width="5.00390625" style="287" customWidth="1"/>
    <col min="8" max="8" width="77.8515625" style="287" customWidth="1"/>
    <col min="9" max="10" width="20.00390625" style="287" customWidth="1"/>
    <col min="11" max="11" width="1.7109375" style="287" customWidth="1"/>
  </cols>
  <sheetData>
    <row r="1" s="1" customFormat="1" ht="37.5" customHeight="1"/>
    <row r="2" spans="2:11" s="1" customFormat="1" ht="7.5" customHeight="1">
      <c r="B2" s="288"/>
      <c r="C2" s="289"/>
      <c r="D2" s="289"/>
      <c r="E2" s="289"/>
      <c r="F2" s="289"/>
      <c r="G2" s="289"/>
      <c r="H2" s="289"/>
      <c r="I2" s="289"/>
      <c r="J2" s="289"/>
      <c r="K2" s="290"/>
    </row>
    <row r="3" spans="2:11" s="17" customFormat="1" ht="45" customHeight="1">
      <c r="B3" s="291"/>
      <c r="C3" s="292" t="s">
        <v>992</v>
      </c>
      <c r="D3" s="292"/>
      <c r="E3" s="292"/>
      <c r="F3" s="292"/>
      <c r="G3" s="292"/>
      <c r="H3" s="292"/>
      <c r="I3" s="292"/>
      <c r="J3" s="292"/>
      <c r="K3" s="293"/>
    </row>
    <row r="4" spans="2:11" s="1" customFormat="1" ht="25.5" customHeight="1">
      <c r="B4" s="294"/>
      <c r="C4" s="295" t="s">
        <v>993</v>
      </c>
      <c r="D4" s="295"/>
      <c r="E4" s="295"/>
      <c r="F4" s="295"/>
      <c r="G4" s="295"/>
      <c r="H4" s="295"/>
      <c r="I4" s="295"/>
      <c r="J4" s="295"/>
      <c r="K4" s="296"/>
    </row>
    <row r="5" spans="2:11" s="1" customFormat="1" ht="5.25" customHeight="1">
      <c r="B5" s="294"/>
      <c r="C5" s="297"/>
      <c r="D5" s="297"/>
      <c r="E5" s="297"/>
      <c r="F5" s="297"/>
      <c r="G5" s="297"/>
      <c r="H5" s="297"/>
      <c r="I5" s="297"/>
      <c r="J5" s="297"/>
      <c r="K5" s="296"/>
    </row>
    <row r="6" spans="2:11" s="1" customFormat="1" ht="15" customHeight="1">
      <c r="B6" s="294"/>
      <c r="C6" s="298" t="s">
        <v>994</v>
      </c>
      <c r="D6" s="298"/>
      <c r="E6" s="298"/>
      <c r="F6" s="298"/>
      <c r="G6" s="298"/>
      <c r="H6" s="298"/>
      <c r="I6" s="298"/>
      <c r="J6" s="298"/>
      <c r="K6" s="296"/>
    </row>
    <row r="7" spans="2:11" s="1" customFormat="1" ht="15" customHeight="1">
      <c r="B7" s="299"/>
      <c r="C7" s="298" t="s">
        <v>995</v>
      </c>
      <c r="D7" s="298"/>
      <c r="E7" s="298"/>
      <c r="F7" s="298"/>
      <c r="G7" s="298"/>
      <c r="H7" s="298"/>
      <c r="I7" s="298"/>
      <c r="J7" s="298"/>
      <c r="K7" s="296"/>
    </row>
    <row r="8" spans="2:11" s="1" customFormat="1" ht="12.75" customHeight="1">
      <c r="B8" s="299"/>
      <c r="C8" s="298"/>
      <c r="D8" s="298"/>
      <c r="E8" s="298"/>
      <c r="F8" s="298"/>
      <c r="G8" s="298"/>
      <c r="H8" s="298"/>
      <c r="I8" s="298"/>
      <c r="J8" s="298"/>
      <c r="K8" s="296"/>
    </row>
    <row r="9" spans="2:11" s="1" customFormat="1" ht="15" customHeight="1">
      <c r="B9" s="299"/>
      <c r="C9" s="298" t="s">
        <v>996</v>
      </c>
      <c r="D9" s="298"/>
      <c r="E9" s="298"/>
      <c r="F9" s="298"/>
      <c r="G9" s="298"/>
      <c r="H9" s="298"/>
      <c r="I9" s="298"/>
      <c r="J9" s="298"/>
      <c r="K9" s="296"/>
    </row>
    <row r="10" spans="2:11" s="1" customFormat="1" ht="15" customHeight="1">
      <c r="B10" s="299"/>
      <c r="C10" s="298"/>
      <c r="D10" s="298" t="s">
        <v>997</v>
      </c>
      <c r="E10" s="298"/>
      <c r="F10" s="298"/>
      <c r="G10" s="298"/>
      <c r="H10" s="298"/>
      <c r="I10" s="298"/>
      <c r="J10" s="298"/>
      <c r="K10" s="296"/>
    </row>
    <row r="11" spans="2:11" s="1" customFormat="1" ht="15" customHeight="1">
      <c r="B11" s="299"/>
      <c r="C11" s="300"/>
      <c r="D11" s="298" t="s">
        <v>998</v>
      </c>
      <c r="E11" s="298"/>
      <c r="F11" s="298"/>
      <c r="G11" s="298"/>
      <c r="H11" s="298"/>
      <c r="I11" s="298"/>
      <c r="J11" s="298"/>
      <c r="K11" s="296"/>
    </row>
    <row r="12" spans="2:11" s="1" customFormat="1" ht="15" customHeight="1">
      <c r="B12" s="299"/>
      <c r="C12" s="300"/>
      <c r="D12" s="298"/>
      <c r="E12" s="298"/>
      <c r="F12" s="298"/>
      <c r="G12" s="298"/>
      <c r="H12" s="298"/>
      <c r="I12" s="298"/>
      <c r="J12" s="298"/>
      <c r="K12" s="296"/>
    </row>
    <row r="13" spans="2:11" s="1" customFormat="1" ht="15" customHeight="1">
      <c r="B13" s="299"/>
      <c r="C13" s="300"/>
      <c r="D13" s="301" t="s">
        <v>999</v>
      </c>
      <c r="E13" s="298"/>
      <c r="F13" s="298"/>
      <c r="G13" s="298"/>
      <c r="H13" s="298"/>
      <c r="I13" s="298"/>
      <c r="J13" s="298"/>
      <c r="K13" s="296"/>
    </row>
    <row r="14" spans="2:11" s="1" customFormat="1" ht="12.75" customHeight="1">
      <c r="B14" s="299"/>
      <c r="C14" s="300"/>
      <c r="D14" s="300"/>
      <c r="E14" s="300"/>
      <c r="F14" s="300"/>
      <c r="G14" s="300"/>
      <c r="H14" s="300"/>
      <c r="I14" s="300"/>
      <c r="J14" s="300"/>
      <c r="K14" s="296"/>
    </row>
    <row r="15" spans="2:11" s="1" customFormat="1" ht="15" customHeight="1">
      <c r="B15" s="299"/>
      <c r="C15" s="300"/>
      <c r="D15" s="298" t="s">
        <v>1000</v>
      </c>
      <c r="E15" s="298"/>
      <c r="F15" s="298"/>
      <c r="G15" s="298"/>
      <c r="H15" s="298"/>
      <c r="I15" s="298"/>
      <c r="J15" s="298"/>
      <c r="K15" s="296"/>
    </row>
    <row r="16" spans="2:11" s="1" customFormat="1" ht="15" customHeight="1">
      <c r="B16" s="299"/>
      <c r="C16" s="300"/>
      <c r="D16" s="298" t="s">
        <v>1001</v>
      </c>
      <c r="E16" s="298"/>
      <c r="F16" s="298"/>
      <c r="G16" s="298"/>
      <c r="H16" s="298"/>
      <c r="I16" s="298"/>
      <c r="J16" s="298"/>
      <c r="K16" s="296"/>
    </row>
    <row r="17" spans="2:11" s="1" customFormat="1" ht="15" customHeight="1">
      <c r="B17" s="299"/>
      <c r="C17" s="300"/>
      <c r="D17" s="298" t="s">
        <v>1002</v>
      </c>
      <c r="E17" s="298"/>
      <c r="F17" s="298"/>
      <c r="G17" s="298"/>
      <c r="H17" s="298"/>
      <c r="I17" s="298"/>
      <c r="J17" s="298"/>
      <c r="K17" s="296"/>
    </row>
    <row r="18" spans="2:11" s="1" customFormat="1" ht="15" customHeight="1">
      <c r="B18" s="299"/>
      <c r="C18" s="300"/>
      <c r="D18" s="300"/>
      <c r="E18" s="302" t="s">
        <v>78</v>
      </c>
      <c r="F18" s="298" t="s">
        <v>1003</v>
      </c>
      <c r="G18" s="298"/>
      <c r="H18" s="298"/>
      <c r="I18" s="298"/>
      <c r="J18" s="298"/>
      <c r="K18" s="296"/>
    </row>
    <row r="19" spans="2:11" s="1" customFormat="1" ht="15" customHeight="1">
      <c r="B19" s="299"/>
      <c r="C19" s="300"/>
      <c r="D19" s="300"/>
      <c r="E19" s="302" t="s">
        <v>1004</v>
      </c>
      <c r="F19" s="298" t="s">
        <v>1005</v>
      </c>
      <c r="G19" s="298"/>
      <c r="H19" s="298"/>
      <c r="I19" s="298"/>
      <c r="J19" s="298"/>
      <c r="K19" s="296"/>
    </row>
    <row r="20" spans="2:11" s="1" customFormat="1" ht="15" customHeight="1">
      <c r="B20" s="299"/>
      <c r="C20" s="300"/>
      <c r="D20" s="300"/>
      <c r="E20" s="302" t="s">
        <v>1006</v>
      </c>
      <c r="F20" s="298" t="s">
        <v>1007</v>
      </c>
      <c r="G20" s="298"/>
      <c r="H20" s="298"/>
      <c r="I20" s="298"/>
      <c r="J20" s="298"/>
      <c r="K20" s="296"/>
    </row>
    <row r="21" spans="2:11" s="1" customFormat="1" ht="15" customHeight="1">
      <c r="B21" s="299"/>
      <c r="C21" s="300"/>
      <c r="D21" s="300"/>
      <c r="E21" s="302" t="s">
        <v>1008</v>
      </c>
      <c r="F21" s="298" t="s">
        <v>1009</v>
      </c>
      <c r="G21" s="298"/>
      <c r="H21" s="298"/>
      <c r="I21" s="298"/>
      <c r="J21" s="298"/>
      <c r="K21" s="296"/>
    </row>
    <row r="22" spans="2:11" s="1" customFormat="1" ht="15" customHeight="1">
      <c r="B22" s="299"/>
      <c r="C22" s="300"/>
      <c r="D22" s="300"/>
      <c r="E22" s="302" t="s">
        <v>630</v>
      </c>
      <c r="F22" s="298" t="s">
        <v>631</v>
      </c>
      <c r="G22" s="298"/>
      <c r="H22" s="298"/>
      <c r="I22" s="298"/>
      <c r="J22" s="298"/>
      <c r="K22" s="296"/>
    </row>
    <row r="23" spans="2:11" s="1" customFormat="1" ht="15" customHeight="1">
      <c r="B23" s="299"/>
      <c r="C23" s="300"/>
      <c r="D23" s="300"/>
      <c r="E23" s="302" t="s">
        <v>1010</v>
      </c>
      <c r="F23" s="298" t="s">
        <v>1011</v>
      </c>
      <c r="G23" s="298"/>
      <c r="H23" s="298"/>
      <c r="I23" s="298"/>
      <c r="J23" s="298"/>
      <c r="K23" s="296"/>
    </row>
    <row r="24" spans="2:11" s="1" customFormat="1" ht="12.75" customHeight="1">
      <c r="B24" s="299"/>
      <c r="C24" s="300"/>
      <c r="D24" s="300"/>
      <c r="E24" s="300"/>
      <c r="F24" s="300"/>
      <c r="G24" s="300"/>
      <c r="H24" s="300"/>
      <c r="I24" s="300"/>
      <c r="J24" s="300"/>
      <c r="K24" s="296"/>
    </row>
    <row r="25" spans="2:11" s="1" customFormat="1" ht="15" customHeight="1">
      <c r="B25" s="299"/>
      <c r="C25" s="298" t="s">
        <v>1012</v>
      </c>
      <c r="D25" s="298"/>
      <c r="E25" s="298"/>
      <c r="F25" s="298"/>
      <c r="G25" s="298"/>
      <c r="H25" s="298"/>
      <c r="I25" s="298"/>
      <c r="J25" s="298"/>
      <c r="K25" s="296"/>
    </row>
    <row r="26" spans="2:11" s="1" customFormat="1" ht="15" customHeight="1">
      <c r="B26" s="299"/>
      <c r="C26" s="298" t="s">
        <v>1013</v>
      </c>
      <c r="D26" s="298"/>
      <c r="E26" s="298"/>
      <c r="F26" s="298"/>
      <c r="G26" s="298"/>
      <c r="H26" s="298"/>
      <c r="I26" s="298"/>
      <c r="J26" s="298"/>
      <c r="K26" s="296"/>
    </row>
    <row r="27" spans="2:11" s="1" customFormat="1" ht="15" customHeight="1">
      <c r="B27" s="299"/>
      <c r="C27" s="298"/>
      <c r="D27" s="298" t="s">
        <v>1014</v>
      </c>
      <c r="E27" s="298"/>
      <c r="F27" s="298"/>
      <c r="G27" s="298"/>
      <c r="H27" s="298"/>
      <c r="I27" s="298"/>
      <c r="J27" s="298"/>
      <c r="K27" s="296"/>
    </row>
    <row r="28" spans="2:11" s="1" customFormat="1" ht="15" customHeight="1">
      <c r="B28" s="299"/>
      <c r="C28" s="300"/>
      <c r="D28" s="298" t="s">
        <v>1015</v>
      </c>
      <c r="E28" s="298"/>
      <c r="F28" s="298"/>
      <c r="G28" s="298"/>
      <c r="H28" s="298"/>
      <c r="I28" s="298"/>
      <c r="J28" s="298"/>
      <c r="K28" s="296"/>
    </row>
    <row r="29" spans="2:11" s="1" customFormat="1" ht="12.75" customHeight="1">
      <c r="B29" s="299"/>
      <c r="C29" s="300"/>
      <c r="D29" s="300"/>
      <c r="E29" s="300"/>
      <c r="F29" s="300"/>
      <c r="G29" s="300"/>
      <c r="H29" s="300"/>
      <c r="I29" s="300"/>
      <c r="J29" s="300"/>
      <c r="K29" s="296"/>
    </row>
    <row r="30" spans="2:11" s="1" customFormat="1" ht="15" customHeight="1">
      <c r="B30" s="299"/>
      <c r="C30" s="300"/>
      <c r="D30" s="298" t="s">
        <v>1016</v>
      </c>
      <c r="E30" s="298"/>
      <c r="F30" s="298"/>
      <c r="G30" s="298"/>
      <c r="H30" s="298"/>
      <c r="I30" s="298"/>
      <c r="J30" s="298"/>
      <c r="K30" s="296"/>
    </row>
    <row r="31" spans="2:11" s="1" customFormat="1" ht="15" customHeight="1">
      <c r="B31" s="299"/>
      <c r="C31" s="300"/>
      <c r="D31" s="298" t="s">
        <v>1017</v>
      </c>
      <c r="E31" s="298"/>
      <c r="F31" s="298"/>
      <c r="G31" s="298"/>
      <c r="H31" s="298"/>
      <c r="I31" s="298"/>
      <c r="J31" s="298"/>
      <c r="K31" s="296"/>
    </row>
    <row r="32" spans="2:11" s="1" customFormat="1" ht="12.75" customHeight="1">
      <c r="B32" s="299"/>
      <c r="C32" s="300"/>
      <c r="D32" s="300"/>
      <c r="E32" s="300"/>
      <c r="F32" s="300"/>
      <c r="G32" s="300"/>
      <c r="H32" s="300"/>
      <c r="I32" s="300"/>
      <c r="J32" s="300"/>
      <c r="K32" s="296"/>
    </row>
    <row r="33" spans="2:11" s="1" customFormat="1" ht="15" customHeight="1">
      <c r="B33" s="299"/>
      <c r="C33" s="300"/>
      <c r="D33" s="298" t="s">
        <v>1018</v>
      </c>
      <c r="E33" s="298"/>
      <c r="F33" s="298"/>
      <c r="G33" s="298"/>
      <c r="H33" s="298"/>
      <c r="I33" s="298"/>
      <c r="J33" s="298"/>
      <c r="K33" s="296"/>
    </row>
    <row r="34" spans="2:11" s="1" customFormat="1" ht="15" customHeight="1">
      <c r="B34" s="299"/>
      <c r="C34" s="300"/>
      <c r="D34" s="298" t="s">
        <v>1019</v>
      </c>
      <c r="E34" s="298"/>
      <c r="F34" s="298"/>
      <c r="G34" s="298"/>
      <c r="H34" s="298"/>
      <c r="I34" s="298"/>
      <c r="J34" s="298"/>
      <c r="K34" s="296"/>
    </row>
    <row r="35" spans="2:11" s="1" customFormat="1" ht="15" customHeight="1">
      <c r="B35" s="299"/>
      <c r="C35" s="300"/>
      <c r="D35" s="298" t="s">
        <v>1020</v>
      </c>
      <c r="E35" s="298"/>
      <c r="F35" s="298"/>
      <c r="G35" s="298"/>
      <c r="H35" s="298"/>
      <c r="I35" s="298"/>
      <c r="J35" s="298"/>
      <c r="K35" s="296"/>
    </row>
    <row r="36" spans="2:11" s="1" customFormat="1" ht="15" customHeight="1">
      <c r="B36" s="299"/>
      <c r="C36" s="300"/>
      <c r="D36" s="298"/>
      <c r="E36" s="301" t="s">
        <v>115</v>
      </c>
      <c r="F36" s="298"/>
      <c r="G36" s="298" t="s">
        <v>1021</v>
      </c>
      <c r="H36" s="298"/>
      <c r="I36" s="298"/>
      <c r="J36" s="298"/>
      <c r="K36" s="296"/>
    </row>
    <row r="37" spans="2:11" s="1" customFormat="1" ht="30.75" customHeight="1">
      <c r="B37" s="299"/>
      <c r="C37" s="300"/>
      <c r="D37" s="298"/>
      <c r="E37" s="301" t="s">
        <v>1022</v>
      </c>
      <c r="F37" s="298"/>
      <c r="G37" s="298" t="s">
        <v>1023</v>
      </c>
      <c r="H37" s="298"/>
      <c r="I37" s="298"/>
      <c r="J37" s="298"/>
      <c r="K37" s="296"/>
    </row>
    <row r="38" spans="2:11" s="1" customFormat="1" ht="15" customHeight="1">
      <c r="B38" s="299"/>
      <c r="C38" s="300"/>
      <c r="D38" s="298"/>
      <c r="E38" s="301" t="s">
        <v>52</v>
      </c>
      <c r="F38" s="298"/>
      <c r="G38" s="298" t="s">
        <v>1024</v>
      </c>
      <c r="H38" s="298"/>
      <c r="I38" s="298"/>
      <c r="J38" s="298"/>
      <c r="K38" s="296"/>
    </row>
    <row r="39" spans="2:11" s="1" customFormat="1" ht="15" customHeight="1">
      <c r="B39" s="299"/>
      <c r="C39" s="300"/>
      <c r="D39" s="298"/>
      <c r="E39" s="301" t="s">
        <v>53</v>
      </c>
      <c r="F39" s="298"/>
      <c r="G39" s="298" t="s">
        <v>1025</v>
      </c>
      <c r="H39" s="298"/>
      <c r="I39" s="298"/>
      <c r="J39" s="298"/>
      <c r="K39" s="296"/>
    </row>
    <row r="40" spans="2:11" s="1" customFormat="1" ht="15" customHeight="1">
      <c r="B40" s="299"/>
      <c r="C40" s="300"/>
      <c r="D40" s="298"/>
      <c r="E40" s="301" t="s">
        <v>116</v>
      </c>
      <c r="F40" s="298"/>
      <c r="G40" s="298" t="s">
        <v>1026</v>
      </c>
      <c r="H40" s="298"/>
      <c r="I40" s="298"/>
      <c r="J40" s="298"/>
      <c r="K40" s="296"/>
    </row>
    <row r="41" spans="2:11" s="1" customFormat="1" ht="15" customHeight="1">
      <c r="B41" s="299"/>
      <c r="C41" s="300"/>
      <c r="D41" s="298"/>
      <c r="E41" s="301" t="s">
        <v>117</v>
      </c>
      <c r="F41" s="298"/>
      <c r="G41" s="298" t="s">
        <v>1027</v>
      </c>
      <c r="H41" s="298"/>
      <c r="I41" s="298"/>
      <c r="J41" s="298"/>
      <c r="K41" s="296"/>
    </row>
    <row r="42" spans="2:11" s="1" customFormat="1" ht="15" customHeight="1">
      <c r="B42" s="299"/>
      <c r="C42" s="300"/>
      <c r="D42" s="298"/>
      <c r="E42" s="301" t="s">
        <v>1028</v>
      </c>
      <c r="F42" s="298"/>
      <c r="G42" s="298" t="s">
        <v>1029</v>
      </c>
      <c r="H42" s="298"/>
      <c r="I42" s="298"/>
      <c r="J42" s="298"/>
      <c r="K42" s="296"/>
    </row>
    <row r="43" spans="2:11" s="1" customFormat="1" ht="15" customHeight="1">
      <c r="B43" s="299"/>
      <c r="C43" s="300"/>
      <c r="D43" s="298"/>
      <c r="E43" s="301"/>
      <c r="F43" s="298"/>
      <c r="G43" s="298" t="s">
        <v>1030</v>
      </c>
      <c r="H43" s="298"/>
      <c r="I43" s="298"/>
      <c r="J43" s="298"/>
      <c r="K43" s="296"/>
    </row>
    <row r="44" spans="2:11" s="1" customFormat="1" ht="15" customHeight="1">
      <c r="B44" s="299"/>
      <c r="C44" s="300"/>
      <c r="D44" s="298"/>
      <c r="E44" s="301" t="s">
        <v>1031</v>
      </c>
      <c r="F44" s="298"/>
      <c r="G44" s="298" t="s">
        <v>1032</v>
      </c>
      <c r="H44" s="298"/>
      <c r="I44" s="298"/>
      <c r="J44" s="298"/>
      <c r="K44" s="296"/>
    </row>
    <row r="45" spans="2:11" s="1" customFormat="1" ht="15" customHeight="1">
      <c r="B45" s="299"/>
      <c r="C45" s="300"/>
      <c r="D45" s="298"/>
      <c r="E45" s="301" t="s">
        <v>119</v>
      </c>
      <c r="F45" s="298"/>
      <c r="G45" s="298" t="s">
        <v>1033</v>
      </c>
      <c r="H45" s="298"/>
      <c r="I45" s="298"/>
      <c r="J45" s="298"/>
      <c r="K45" s="296"/>
    </row>
    <row r="46" spans="2:11" s="1" customFormat="1" ht="12.75" customHeight="1">
      <c r="B46" s="299"/>
      <c r="C46" s="300"/>
      <c r="D46" s="298"/>
      <c r="E46" s="298"/>
      <c r="F46" s="298"/>
      <c r="G46" s="298"/>
      <c r="H46" s="298"/>
      <c r="I46" s="298"/>
      <c r="J46" s="298"/>
      <c r="K46" s="296"/>
    </row>
    <row r="47" spans="2:11" s="1" customFormat="1" ht="15" customHeight="1">
      <c r="B47" s="299"/>
      <c r="C47" s="300"/>
      <c r="D47" s="298" t="s">
        <v>1034</v>
      </c>
      <c r="E47" s="298"/>
      <c r="F47" s="298"/>
      <c r="G47" s="298"/>
      <c r="H47" s="298"/>
      <c r="I47" s="298"/>
      <c r="J47" s="298"/>
      <c r="K47" s="296"/>
    </row>
    <row r="48" spans="2:11" s="1" customFormat="1" ht="15" customHeight="1">
      <c r="B48" s="299"/>
      <c r="C48" s="300"/>
      <c r="D48" s="300"/>
      <c r="E48" s="298" t="s">
        <v>1035</v>
      </c>
      <c r="F48" s="298"/>
      <c r="G48" s="298"/>
      <c r="H48" s="298"/>
      <c r="I48" s="298"/>
      <c r="J48" s="298"/>
      <c r="K48" s="296"/>
    </row>
    <row r="49" spans="2:11" s="1" customFormat="1" ht="15" customHeight="1">
      <c r="B49" s="299"/>
      <c r="C49" s="300"/>
      <c r="D49" s="300"/>
      <c r="E49" s="298" t="s">
        <v>1036</v>
      </c>
      <c r="F49" s="298"/>
      <c r="G49" s="298"/>
      <c r="H49" s="298"/>
      <c r="I49" s="298"/>
      <c r="J49" s="298"/>
      <c r="K49" s="296"/>
    </row>
    <row r="50" spans="2:11" s="1" customFormat="1" ht="15" customHeight="1">
      <c r="B50" s="299"/>
      <c r="C50" s="300"/>
      <c r="D50" s="300"/>
      <c r="E50" s="298" t="s">
        <v>1037</v>
      </c>
      <c r="F50" s="298"/>
      <c r="G50" s="298"/>
      <c r="H50" s="298"/>
      <c r="I50" s="298"/>
      <c r="J50" s="298"/>
      <c r="K50" s="296"/>
    </row>
    <row r="51" spans="2:11" s="1" customFormat="1" ht="15" customHeight="1">
      <c r="B51" s="299"/>
      <c r="C51" s="300"/>
      <c r="D51" s="298" t="s">
        <v>1038</v>
      </c>
      <c r="E51" s="298"/>
      <c r="F51" s="298"/>
      <c r="G51" s="298"/>
      <c r="H51" s="298"/>
      <c r="I51" s="298"/>
      <c r="J51" s="298"/>
      <c r="K51" s="296"/>
    </row>
    <row r="52" spans="2:11" s="1" customFormat="1" ht="25.5" customHeight="1">
      <c r="B52" s="294"/>
      <c r="C52" s="295" t="s">
        <v>1039</v>
      </c>
      <c r="D52" s="295"/>
      <c r="E52" s="295"/>
      <c r="F52" s="295"/>
      <c r="G52" s="295"/>
      <c r="H52" s="295"/>
      <c r="I52" s="295"/>
      <c r="J52" s="295"/>
      <c r="K52" s="296"/>
    </row>
    <row r="53" spans="2:11" s="1" customFormat="1" ht="5.25" customHeight="1">
      <c r="B53" s="294"/>
      <c r="C53" s="297"/>
      <c r="D53" s="297"/>
      <c r="E53" s="297"/>
      <c r="F53" s="297"/>
      <c r="G53" s="297"/>
      <c r="H53" s="297"/>
      <c r="I53" s="297"/>
      <c r="J53" s="297"/>
      <c r="K53" s="296"/>
    </row>
    <row r="54" spans="2:11" s="1" customFormat="1" ht="15" customHeight="1">
      <c r="B54" s="294"/>
      <c r="C54" s="298" t="s">
        <v>1040</v>
      </c>
      <c r="D54" s="298"/>
      <c r="E54" s="298"/>
      <c r="F54" s="298"/>
      <c r="G54" s="298"/>
      <c r="H54" s="298"/>
      <c r="I54" s="298"/>
      <c r="J54" s="298"/>
      <c r="K54" s="296"/>
    </row>
    <row r="55" spans="2:11" s="1" customFormat="1" ht="15" customHeight="1">
      <c r="B55" s="294"/>
      <c r="C55" s="298" t="s">
        <v>1041</v>
      </c>
      <c r="D55" s="298"/>
      <c r="E55" s="298"/>
      <c r="F55" s="298"/>
      <c r="G55" s="298"/>
      <c r="H55" s="298"/>
      <c r="I55" s="298"/>
      <c r="J55" s="298"/>
      <c r="K55" s="296"/>
    </row>
    <row r="56" spans="2:11" s="1" customFormat="1" ht="12.75" customHeight="1">
      <c r="B56" s="294"/>
      <c r="C56" s="298"/>
      <c r="D56" s="298"/>
      <c r="E56" s="298"/>
      <c r="F56" s="298"/>
      <c r="G56" s="298"/>
      <c r="H56" s="298"/>
      <c r="I56" s="298"/>
      <c r="J56" s="298"/>
      <c r="K56" s="296"/>
    </row>
    <row r="57" spans="2:11" s="1" customFormat="1" ht="15" customHeight="1">
      <c r="B57" s="294"/>
      <c r="C57" s="298" t="s">
        <v>1042</v>
      </c>
      <c r="D57" s="298"/>
      <c r="E57" s="298"/>
      <c r="F57" s="298"/>
      <c r="G57" s="298"/>
      <c r="H57" s="298"/>
      <c r="I57" s="298"/>
      <c r="J57" s="298"/>
      <c r="K57" s="296"/>
    </row>
    <row r="58" spans="2:11" s="1" customFormat="1" ht="15" customHeight="1">
      <c r="B58" s="294"/>
      <c r="C58" s="300"/>
      <c r="D58" s="298" t="s">
        <v>1043</v>
      </c>
      <c r="E58" s="298"/>
      <c r="F58" s="298"/>
      <c r="G58" s="298"/>
      <c r="H58" s="298"/>
      <c r="I58" s="298"/>
      <c r="J58" s="298"/>
      <c r="K58" s="296"/>
    </row>
    <row r="59" spans="2:11" s="1" customFormat="1" ht="15" customHeight="1">
      <c r="B59" s="294"/>
      <c r="C59" s="300"/>
      <c r="D59" s="298" t="s">
        <v>1044</v>
      </c>
      <c r="E59" s="298"/>
      <c r="F59" s="298"/>
      <c r="G59" s="298"/>
      <c r="H59" s="298"/>
      <c r="I59" s="298"/>
      <c r="J59" s="298"/>
      <c r="K59" s="296"/>
    </row>
    <row r="60" spans="2:11" s="1" customFormat="1" ht="15" customHeight="1">
      <c r="B60" s="294"/>
      <c r="C60" s="300"/>
      <c r="D60" s="298" t="s">
        <v>1045</v>
      </c>
      <c r="E60" s="298"/>
      <c r="F60" s="298"/>
      <c r="G60" s="298"/>
      <c r="H60" s="298"/>
      <c r="I60" s="298"/>
      <c r="J60" s="298"/>
      <c r="K60" s="296"/>
    </row>
    <row r="61" spans="2:11" s="1" customFormat="1" ht="15" customHeight="1">
      <c r="B61" s="294"/>
      <c r="C61" s="300"/>
      <c r="D61" s="298" t="s">
        <v>1046</v>
      </c>
      <c r="E61" s="298"/>
      <c r="F61" s="298"/>
      <c r="G61" s="298"/>
      <c r="H61" s="298"/>
      <c r="I61" s="298"/>
      <c r="J61" s="298"/>
      <c r="K61" s="296"/>
    </row>
    <row r="62" spans="2:11" s="1" customFormat="1" ht="15" customHeight="1">
      <c r="B62" s="294"/>
      <c r="C62" s="300"/>
      <c r="D62" s="303" t="s">
        <v>1047</v>
      </c>
      <c r="E62" s="303"/>
      <c r="F62" s="303"/>
      <c r="G62" s="303"/>
      <c r="H62" s="303"/>
      <c r="I62" s="303"/>
      <c r="J62" s="303"/>
      <c r="K62" s="296"/>
    </row>
    <row r="63" spans="2:11" s="1" customFormat="1" ht="15" customHeight="1">
      <c r="B63" s="294"/>
      <c r="C63" s="300"/>
      <c r="D63" s="298" t="s">
        <v>1048</v>
      </c>
      <c r="E63" s="298"/>
      <c r="F63" s="298"/>
      <c r="G63" s="298"/>
      <c r="H63" s="298"/>
      <c r="I63" s="298"/>
      <c r="J63" s="298"/>
      <c r="K63" s="296"/>
    </row>
    <row r="64" spans="2:11" s="1" customFormat="1" ht="12.75" customHeight="1">
      <c r="B64" s="294"/>
      <c r="C64" s="300"/>
      <c r="D64" s="300"/>
      <c r="E64" s="304"/>
      <c r="F64" s="300"/>
      <c r="G64" s="300"/>
      <c r="H64" s="300"/>
      <c r="I64" s="300"/>
      <c r="J64" s="300"/>
      <c r="K64" s="296"/>
    </row>
    <row r="65" spans="2:11" s="1" customFormat="1" ht="15" customHeight="1">
      <c r="B65" s="294"/>
      <c r="C65" s="300"/>
      <c r="D65" s="298" t="s">
        <v>1049</v>
      </c>
      <c r="E65" s="298"/>
      <c r="F65" s="298"/>
      <c r="G65" s="298"/>
      <c r="H65" s="298"/>
      <c r="I65" s="298"/>
      <c r="J65" s="298"/>
      <c r="K65" s="296"/>
    </row>
    <row r="66" spans="2:11" s="1" customFormat="1" ht="15" customHeight="1">
      <c r="B66" s="294"/>
      <c r="C66" s="300"/>
      <c r="D66" s="303" t="s">
        <v>1050</v>
      </c>
      <c r="E66" s="303"/>
      <c r="F66" s="303"/>
      <c r="G66" s="303"/>
      <c r="H66" s="303"/>
      <c r="I66" s="303"/>
      <c r="J66" s="303"/>
      <c r="K66" s="296"/>
    </row>
    <row r="67" spans="2:11" s="1" customFormat="1" ht="15" customHeight="1">
      <c r="B67" s="294"/>
      <c r="C67" s="300"/>
      <c r="D67" s="298" t="s">
        <v>1051</v>
      </c>
      <c r="E67" s="298"/>
      <c r="F67" s="298"/>
      <c r="G67" s="298"/>
      <c r="H67" s="298"/>
      <c r="I67" s="298"/>
      <c r="J67" s="298"/>
      <c r="K67" s="296"/>
    </row>
    <row r="68" spans="2:11" s="1" customFormat="1" ht="15" customHeight="1">
      <c r="B68" s="294"/>
      <c r="C68" s="300"/>
      <c r="D68" s="298" t="s">
        <v>1052</v>
      </c>
      <c r="E68" s="298"/>
      <c r="F68" s="298"/>
      <c r="G68" s="298"/>
      <c r="H68" s="298"/>
      <c r="I68" s="298"/>
      <c r="J68" s="298"/>
      <c r="K68" s="296"/>
    </row>
    <row r="69" spans="2:11" s="1" customFormat="1" ht="15" customHeight="1">
      <c r="B69" s="294"/>
      <c r="C69" s="300"/>
      <c r="D69" s="298" t="s">
        <v>1053</v>
      </c>
      <c r="E69" s="298"/>
      <c r="F69" s="298"/>
      <c r="G69" s="298"/>
      <c r="H69" s="298"/>
      <c r="I69" s="298"/>
      <c r="J69" s="298"/>
      <c r="K69" s="296"/>
    </row>
    <row r="70" spans="2:11" s="1" customFormat="1" ht="15" customHeight="1">
      <c r="B70" s="294"/>
      <c r="C70" s="300"/>
      <c r="D70" s="298" t="s">
        <v>1054</v>
      </c>
      <c r="E70" s="298"/>
      <c r="F70" s="298"/>
      <c r="G70" s="298"/>
      <c r="H70" s="298"/>
      <c r="I70" s="298"/>
      <c r="J70" s="298"/>
      <c r="K70" s="296"/>
    </row>
    <row r="71" spans="2:11" s="1" customFormat="1" ht="12.75" customHeight="1">
      <c r="B71" s="305"/>
      <c r="C71" s="306"/>
      <c r="D71" s="306"/>
      <c r="E71" s="306"/>
      <c r="F71" s="306"/>
      <c r="G71" s="306"/>
      <c r="H71" s="306"/>
      <c r="I71" s="306"/>
      <c r="J71" s="306"/>
      <c r="K71" s="307"/>
    </row>
    <row r="72" spans="2:11" s="1" customFormat="1" ht="18.75" customHeight="1">
      <c r="B72" s="308"/>
      <c r="C72" s="308"/>
      <c r="D72" s="308"/>
      <c r="E72" s="308"/>
      <c r="F72" s="308"/>
      <c r="G72" s="308"/>
      <c r="H72" s="308"/>
      <c r="I72" s="308"/>
      <c r="J72" s="308"/>
      <c r="K72" s="309"/>
    </row>
    <row r="73" spans="2:11" s="1" customFormat="1" ht="18.75" customHeight="1">
      <c r="B73" s="309"/>
      <c r="C73" s="309"/>
      <c r="D73" s="309"/>
      <c r="E73" s="309"/>
      <c r="F73" s="309"/>
      <c r="G73" s="309"/>
      <c r="H73" s="309"/>
      <c r="I73" s="309"/>
      <c r="J73" s="309"/>
      <c r="K73" s="309"/>
    </row>
    <row r="74" spans="2:11" s="1" customFormat="1" ht="7.5" customHeight="1">
      <c r="B74" s="310"/>
      <c r="C74" s="311"/>
      <c r="D74" s="311"/>
      <c r="E74" s="311"/>
      <c r="F74" s="311"/>
      <c r="G74" s="311"/>
      <c r="H74" s="311"/>
      <c r="I74" s="311"/>
      <c r="J74" s="311"/>
      <c r="K74" s="312"/>
    </row>
    <row r="75" spans="2:11" s="1" customFormat="1" ht="45" customHeight="1">
      <c r="B75" s="313"/>
      <c r="C75" s="314" t="s">
        <v>1055</v>
      </c>
      <c r="D75" s="314"/>
      <c r="E75" s="314"/>
      <c r="F75" s="314"/>
      <c r="G75" s="314"/>
      <c r="H75" s="314"/>
      <c r="I75" s="314"/>
      <c r="J75" s="314"/>
      <c r="K75" s="315"/>
    </row>
    <row r="76" spans="2:11" s="1" customFormat="1" ht="17.25" customHeight="1">
      <c r="B76" s="313"/>
      <c r="C76" s="316" t="s">
        <v>1056</v>
      </c>
      <c r="D76" s="316"/>
      <c r="E76" s="316"/>
      <c r="F76" s="316" t="s">
        <v>1057</v>
      </c>
      <c r="G76" s="317"/>
      <c r="H76" s="316" t="s">
        <v>53</v>
      </c>
      <c r="I76" s="316" t="s">
        <v>56</v>
      </c>
      <c r="J76" s="316" t="s">
        <v>1058</v>
      </c>
      <c r="K76" s="315"/>
    </row>
    <row r="77" spans="2:11" s="1" customFormat="1" ht="17.25" customHeight="1">
      <c r="B77" s="313"/>
      <c r="C77" s="318" t="s">
        <v>1059</v>
      </c>
      <c r="D77" s="318"/>
      <c r="E77" s="318"/>
      <c r="F77" s="319" t="s">
        <v>1060</v>
      </c>
      <c r="G77" s="320"/>
      <c r="H77" s="318"/>
      <c r="I77" s="318"/>
      <c r="J77" s="318" t="s">
        <v>1061</v>
      </c>
      <c r="K77" s="315"/>
    </row>
    <row r="78" spans="2:11" s="1" customFormat="1" ht="5.25" customHeight="1">
      <c r="B78" s="313"/>
      <c r="C78" s="321"/>
      <c r="D78" s="321"/>
      <c r="E78" s="321"/>
      <c r="F78" s="321"/>
      <c r="G78" s="322"/>
      <c r="H78" s="321"/>
      <c r="I78" s="321"/>
      <c r="J78" s="321"/>
      <c r="K78" s="315"/>
    </row>
    <row r="79" spans="2:11" s="1" customFormat="1" ht="15" customHeight="1">
      <c r="B79" s="313"/>
      <c r="C79" s="301" t="s">
        <v>52</v>
      </c>
      <c r="D79" s="323"/>
      <c r="E79" s="323"/>
      <c r="F79" s="324" t="s">
        <v>1062</v>
      </c>
      <c r="G79" s="325"/>
      <c r="H79" s="301" t="s">
        <v>1063</v>
      </c>
      <c r="I79" s="301" t="s">
        <v>1064</v>
      </c>
      <c r="J79" s="301">
        <v>20</v>
      </c>
      <c r="K79" s="315"/>
    </row>
    <row r="80" spans="2:11" s="1" customFormat="1" ht="15" customHeight="1">
      <c r="B80" s="313"/>
      <c r="C80" s="301" t="s">
        <v>1065</v>
      </c>
      <c r="D80" s="301"/>
      <c r="E80" s="301"/>
      <c r="F80" s="324" t="s">
        <v>1062</v>
      </c>
      <c r="G80" s="325"/>
      <c r="H80" s="301" t="s">
        <v>1066</v>
      </c>
      <c r="I80" s="301" t="s">
        <v>1064</v>
      </c>
      <c r="J80" s="301">
        <v>120</v>
      </c>
      <c r="K80" s="315"/>
    </row>
    <row r="81" spans="2:11" s="1" customFormat="1" ht="15" customHeight="1">
      <c r="B81" s="326"/>
      <c r="C81" s="301" t="s">
        <v>1067</v>
      </c>
      <c r="D81" s="301"/>
      <c r="E81" s="301"/>
      <c r="F81" s="324" t="s">
        <v>1068</v>
      </c>
      <c r="G81" s="325"/>
      <c r="H81" s="301" t="s">
        <v>1069</v>
      </c>
      <c r="I81" s="301" t="s">
        <v>1064</v>
      </c>
      <c r="J81" s="301">
        <v>50</v>
      </c>
      <c r="K81" s="315"/>
    </row>
    <row r="82" spans="2:11" s="1" customFormat="1" ht="15" customHeight="1">
      <c r="B82" s="326"/>
      <c r="C82" s="301" t="s">
        <v>1070</v>
      </c>
      <c r="D82" s="301"/>
      <c r="E82" s="301"/>
      <c r="F82" s="324" t="s">
        <v>1062</v>
      </c>
      <c r="G82" s="325"/>
      <c r="H82" s="301" t="s">
        <v>1071</v>
      </c>
      <c r="I82" s="301" t="s">
        <v>1072</v>
      </c>
      <c r="J82" s="301"/>
      <c r="K82" s="315"/>
    </row>
    <row r="83" spans="2:11" s="1" customFormat="1" ht="15" customHeight="1">
      <c r="B83" s="326"/>
      <c r="C83" s="327" t="s">
        <v>1073</v>
      </c>
      <c r="D83" s="327"/>
      <c r="E83" s="327"/>
      <c r="F83" s="328" t="s">
        <v>1068</v>
      </c>
      <c r="G83" s="327"/>
      <c r="H83" s="327" t="s">
        <v>1074</v>
      </c>
      <c r="I83" s="327" t="s">
        <v>1064</v>
      </c>
      <c r="J83" s="327">
        <v>15</v>
      </c>
      <c r="K83" s="315"/>
    </row>
    <row r="84" spans="2:11" s="1" customFormat="1" ht="15" customHeight="1">
      <c r="B84" s="326"/>
      <c r="C84" s="327" t="s">
        <v>1075</v>
      </c>
      <c r="D84" s="327"/>
      <c r="E84" s="327"/>
      <c r="F84" s="328" t="s">
        <v>1068</v>
      </c>
      <c r="G84" s="327"/>
      <c r="H84" s="327" t="s">
        <v>1076</v>
      </c>
      <c r="I84" s="327" t="s">
        <v>1064</v>
      </c>
      <c r="J84" s="327">
        <v>15</v>
      </c>
      <c r="K84" s="315"/>
    </row>
    <row r="85" spans="2:11" s="1" customFormat="1" ht="15" customHeight="1">
      <c r="B85" s="326"/>
      <c r="C85" s="327" t="s">
        <v>1077</v>
      </c>
      <c r="D85" s="327"/>
      <c r="E85" s="327"/>
      <c r="F85" s="328" t="s">
        <v>1068</v>
      </c>
      <c r="G85" s="327"/>
      <c r="H85" s="327" t="s">
        <v>1078</v>
      </c>
      <c r="I85" s="327" t="s">
        <v>1064</v>
      </c>
      <c r="J85" s="327">
        <v>20</v>
      </c>
      <c r="K85" s="315"/>
    </row>
    <row r="86" spans="2:11" s="1" customFormat="1" ht="15" customHeight="1">
      <c r="B86" s="326"/>
      <c r="C86" s="327" t="s">
        <v>1079</v>
      </c>
      <c r="D86" s="327"/>
      <c r="E86" s="327"/>
      <c r="F86" s="328" t="s">
        <v>1068</v>
      </c>
      <c r="G86" s="327"/>
      <c r="H86" s="327" t="s">
        <v>1080</v>
      </c>
      <c r="I86" s="327" t="s">
        <v>1064</v>
      </c>
      <c r="J86" s="327">
        <v>20</v>
      </c>
      <c r="K86" s="315"/>
    </row>
    <row r="87" spans="2:11" s="1" customFormat="1" ht="15" customHeight="1">
      <c r="B87" s="326"/>
      <c r="C87" s="301" t="s">
        <v>1081</v>
      </c>
      <c r="D87" s="301"/>
      <c r="E87" s="301"/>
      <c r="F87" s="324" t="s">
        <v>1068</v>
      </c>
      <c r="G87" s="325"/>
      <c r="H87" s="301" t="s">
        <v>1082</v>
      </c>
      <c r="I87" s="301" t="s">
        <v>1064</v>
      </c>
      <c r="J87" s="301">
        <v>50</v>
      </c>
      <c r="K87" s="315"/>
    </row>
    <row r="88" spans="2:11" s="1" customFormat="1" ht="15" customHeight="1">
      <c r="B88" s="326"/>
      <c r="C88" s="301" t="s">
        <v>1083</v>
      </c>
      <c r="D88" s="301"/>
      <c r="E88" s="301"/>
      <c r="F88" s="324" t="s">
        <v>1068</v>
      </c>
      <c r="G88" s="325"/>
      <c r="H88" s="301" t="s">
        <v>1084</v>
      </c>
      <c r="I88" s="301" t="s">
        <v>1064</v>
      </c>
      <c r="J88" s="301">
        <v>20</v>
      </c>
      <c r="K88" s="315"/>
    </row>
    <row r="89" spans="2:11" s="1" customFormat="1" ht="15" customHeight="1">
      <c r="B89" s="326"/>
      <c r="C89" s="301" t="s">
        <v>1085</v>
      </c>
      <c r="D89" s="301"/>
      <c r="E89" s="301"/>
      <c r="F89" s="324" t="s">
        <v>1068</v>
      </c>
      <c r="G89" s="325"/>
      <c r="H89" s="301" t="s">
        <v>1086</v>
      </c>
      <c r="I89" s="301" t="s">
        <v>1064</v>
      </c>
      <c r="J89" s="301">
        <v>20</v>
      </c>
      <c r="K89" s="315"/>
    </row>
    <row r="90" spans="2:11" s="1" customFormat="1" ht="15" customHeight="1">
      <c r="B90" s="326"/>
      <c r="C90" s="301" t="s">
        <v>1087</v>
      </c>
      <c r="D90" s="301"/>
      <c r="E90" s="301"/>
      <c r="F90" s="324" t="s">
        <v>1068</v>
      </c>
      <c r="G90" s="325"/>
      <c r="H90" s="301" t="s">
        <v>1088</v>
      </c>
      <c r="I90" s="301" t="s">
        <v>1064</v>
      </c>
      <c r="J90" s="301">
        <v>50</v>
      </c>
      <c r="K90" s="315"/>
    </row>
    <row r="91" spans="2:11" s="1" customFormat="1" ht="15" customHeight="1">
      <c r="B91" s="326"/>
      <c r="C91" s="301" t="s">
        <v>1089</v>
      </c>
      <c r="D91" s="301"/>
      <c r="E91" s="301"/>
      <c r="F91" s="324" t="s">
        <v>1068</v>
      </c>
      <c r="G91" s="325"/>
      <c r="H91" s="301" t="s">
        <v>1089</v>
      </c>
      <c r="I91" s="301" t="s">
        <v>1064</v>
      </c>
      <c r="J91" s="301">
        <v>50</v>
      </c>
      <c r="K91" s="315"/>
    </row>
    <row r="92" spans="2:11" s="1" customFormat="1" ht="15" customHeight="1">
      <c r="B92" s="326"/>
      <c r="C92" s="301" t="s">
        <v>1090</v>
      </c>
      <c r="D92" s="301"/>
      <c r="E92" s="301"/>
      <c r="F92" s="324" t="s">
        <v>1068</v>
      </c>
      <c r="G92" s="325"/>
      <c r="H92" s="301" t="s">
        <v>1091</v>
      </c>
      <c r="I92" s="301" t="s">
        <v>1064</v>
      </c>
      <c r="J92" s="301">
        <v>255</v>
      </c>
      <c r="K92" s="315"/>
    </row>
    <row r="93" spans="2:11" s="1" customFormat="1" ht="15" customHeight="1">
      <c r="B93" s="326"/>
      <c r="C93" s="301" t="s">
        <v>1092</v>
      </c>
      <c r="D93" s="301"/>
      <c r="E93" s="301"/>
      <c r="F93" s="324" t="s">
        <v>1062</v>
      </c>
      <c r="G93" s="325"/>
      <c r="H93" s="301" t="s">
        <v>1093</v>
      </c>
      <c r="I93" s="301" t="s">
        <v>1094</v>
      </c>
      <c r="J93" s="301"/>
      <c r="K93" s="315"/>
    </row>
    <row r="94" spans="2:11" s="1" customFormat="1" ht="15" customHeight="1">
      <c r="B94" s="326"/>
      <c r="C94" s="301" t="s">
        <v>1095</v>
      </c>
      <c r="D94" s="301"/>
      <c r="E94" s="301"/>
      <c r="F94" s="324" t="s">
        <v>1062</v>
      </c>
      <c r="G94" s="325"/>
      <c r="H94" s="301" t="s">
        <v>1096</v>
      </c>
      <c r="I94" s="301" t="s">
        <v>1097</v>
      </c>
      <c r="J94" s="301"/>
      <c r="K94" s="315"/>
    </row>
    <row r="95" spans="2:11" s="1" customFormat="1" ht="15" customHeight="1">
      <c r="B95" s="326"/>
      <c r="C95" s="301" t="s">
        <v>1098</v>
      </c>
      <c r="D95" s="301"/>
      <c r="E95" s="301"/>
      <c r="F95" s="324" t="s">
        <v>1062</v>
      </c>
      <c r="G95" s="325"/>
      <c r="H95" s="301" t="s">
        <v>1098</v>
      </c>
      <c r="I95" s="301" t="s">
        <v>1097</v>
      </c>
      <c r="J95" s="301"/>
      <c r="K95" s="315"/>
    </row>
    <row r="96" spans="2:11" s="1" customFormat="1" ht="15" customHeight="1">
      <c r="B96" s="326"/>
      <c r="C96" s="301" t="s">
        <v>37</v>
      </c>
      <c r="D96" s="301"/>
      <c r="E96" s="301"/>
      <c r="F96" s="324" t="s">
        <v>1062</v>
      </c>
      <c r="G96" s="325"/>
      <c r="H96" s="301" t="s">
        <v>1099</v>
      </c>
      <c r="I96" s="301" t="s">
        <v>1097</v>
      </c>
      <c r="J96" s="301"/>
      <c r="K96" s="315"/>
    </row>
    <row r="97" spans="2:11" s="1" customFormat="1" ht="15" customHeight="1">
      <c r="B97" s="326"/>
      <c r="C97" s="301" t="s">
        <v>47</v>
      </c>
      <c r="D97" s="301"/>
      <c r="E97" s="301"/>
      <c r="F97" s="324" t="s">
        <v>1062</v>
      </c>
      <c r="G97" s="325"/>
      <c r="H97" s="301" t="s">
        <v>1100</v>
      </c>
      <c r="I97" s="301" t="s">
        <v>1097</v>
      </c>
      <c r="J97" s="301"/>
      <c r="K97" s="315"/>
    </row>
    <row r="98" spans="2:11" s="1" customFormat="1" ht="15" customHeight="1">
      <c r="B98" s="329"/>
      <c r="C98" s="330"/>
      <c r="D98" s="330"/>
      <c r="E98" s="330"/>
      <c r="F98" s="330"/>
      <c r="G98" s="330"/>
      <c r="H98" s="330"/>
      <c r="I98" s="330"/>
      <c r="J98" s="330"/>
      <c r="K98" s="331"/>
    </row>
    <row r="99" spans="2:11" s="1" customFormat="1" ht="18.75" customHeight="1">
      <c r="B99" s="332"/>
      <c r="C99" s="333"/>
      <c r="D99" s="333"/>
      <c r="E99" s="333"/>
      <c r="F99" s="333"/>
      <c r="G99" s="333"/>
      <c r="H99" s="333"/>
      <c r="I99" s="333"/>
      <c r="J99" s="333"/>
      <c r="K99" s="332"/>
    </row>
    <row r="100" spans="2:11" s="1" customFormat="1" ht="18.75" customHeight="1">
      <c r="B100" s="309"/>
      <c r="C100" s="309"/>
      <c r="D100" s="309"/>
      <c r="E100" s="309"/>
      <c r="F100" s="309"/>
      <c r="G100" s="309"/>
      <c r="H100" s="309"/>
      <c r="I100" s="309"/>
      <c r="J100" s="309"/>
      <c r="K100" s="309"/>
    </row>
    <row r="101" spans="2:11" s="1" customFormat="1" ht="7.5" customHeight="1">
      <c r="B101" s="310"/>
      <c r="C101" s="311"/>
      <c r="D101" s="311"/>
      <c r="E101" s="311"/>
      <c r="F101" s="311"/>
      <c r="G101" s="311"/>
      <c r="H101" s="311"/>
      <c r="I101" s="311"/>
      <c r="J101" s="311"/>
      <c r="K101" s="312"/>
    </row>
    <row r="102" spans="2:11" s="1" customFormat="1" ht="45" customHeight="1">
      <c r="B102" s="313"/>
      <c r="C102" s="314" t="s">
        <v>1101</v>
      </c>
      <c r="D102" s="314"/>
      <c r="E102" s="314"/>
      <c r="F102" s="314"/>
      <c r="G102" s="314"/>
      <c r="H102" s="314"/>
      <c r="I102" s="314"/>
      <c r="J102" s="314"/>
      <c r="K102" s="315"/>
    </row>
    <row r="103" spans="2:11" s="1" customFormat="1" ht="17.25" customHeight="1">
      <c r="B103" s="313"/>
      <c r="C103" s="316" t="s">
        <v>1056</v>
      </c>
      <c r="D103" s="316"/>
      <c r="E103" s="316"/>
      <c r="F103" s="316" t="s">
        <v>1057</v>
      </c>
      <c r="G103" s="317"/>
      <c r="H103" s="316" t="s">
        <v>53</v>
      </c>
      <c r="I103" s="316" t="s">
        <v>56</v>
      </c>
      <c r="J103" s="316" t="s">
        <v>1058</v>
      </c>
      <c r="K103" s="315"/>
    </row>
    <row r="104" spans="2:11" s="1" customFormat="1" ht="17.25" customHeight="1">
      <c r="B104" s="313"/>
      <c r="C104" s="318" t="s">
        <v>1059</v>
      </c>
      <c r="D104" s="318"/>
      <c r="E104" s="318"/>
      <c r="F104" s="319" t="s">
        <v>1060</v>
      </c>
      <c r="G104" s="320"/>
      <c r="H104" s="318"/>
      <c r="I104" s="318"/>
      <c r="J104" s="318" t="s">
        <v>1061</v>
      </c>
      <c r="K104" s="315"/>
    </row>
    <row r="105" spans="2:11" s="1" customFormat="1" ht="5.25" customHeight="1">
      <c r="B105" s="313"/>
      <c r="C105" s="316"/>
      <c r="D105" s="316"/>
      <c r="E105" s="316"/>
      <c r="F105" s="316"/>
      <c r="G105" s="334"/>
      <c r="H105" s="316"/>
      <c r="I105" s="316"/>
      <c r="J105" s="316"/>
      <c r="K105" s="315"/>
    </row>
    <row r="106" spans="2:11" s="1" customFormat="1" ht="15" customHeight="1">
      <c r="B106" s="313"/>
      <c r="C106" s="301" t="s">
        <v>52</v>
      </c>
      <c r="D106" s="323"/>
      <c r="E106" s="323"/>
      <c r="F106" s="324" t="s">
        <v>1062</v>
      </c>
      <c r="G106" s="301"/>
      <c r="H106" s="301" t="s">
        <v>1102</v>
      </c>
      <c r="I106" s="301" t="s">
        <v>1064</v>
      </c>
      <c r="J106" s="301">
        <v>20</v>
      </c>
      <c r="K106" s="315"/>
    </row>
    <row r="107" spans="2:11" s="1" customFormat="1" ht="15" customHeight="1">
      <c r="B107" s="313"/>
      <c r="C107" s="301" t="s">
        <v>1065</v>
      </c>
      <c r="D107" s="301"/>
      <c r="E107" s="301"/>
      <c r="F107" s="324" t="s">
        <v>1062</v>
      </c>
      <c r="G107" s="301"/>
      <c r="H107" s="301" t="s">
        <v>1102</v>
      </c>
      <c r="I107" s="301" t="s">
        <v>1064</v>
      </c>
      <c r="J107" s="301">
        <v>120</v>
      </c>
      <c r="K107" s="315"/>
    </row>
    <row r="108" spans="2:11" s="1" customFormat="1" ht="15" customHeight="1">
      <c r="B108" s="326"/>
      <c r="C108" s="301" t="s">
        <v>1067</v>
      </c>
      <c r="D108" s="301"/>
      <c r="E108" s="301"/>
      <c r="F108" s="324" t="s">
        <v>1068</v>
      </c>
      <c r="G108" s="301"/>
      <c r="H108" s="301" t="s">
        <v>1102</v>
      </c>
      <c r="I108" s="301" t="s">
        <v>1064</v>
      </c>
      <c r="J108" s="301">
        <v>50</v>
      </c>
      <c r="K108" s="315"/>
    </row>
    <row r="109" spans="2:11" s="1" customFormat="1" ht="15" customHeight="1">
      <c r="B109" s="326"/>
      <c r="C109" s="301" t="s">
        <v>1070</v>
      </c>
      <c r="D109" s="301"/>
      <c r="E109" s="301"/>
      <c r="F109" s="324" t="s">
        <v>1062</v>
      </c>
      <c r="G109" s="301"/>
      <c r="H109" s="301" t="s">
        <v>1102</v>
      </c>
      <c r="I109" s="301" t="s">
        <v>1072</v>
      </c>
      <c r="J109" s="301"/>
      <c r="K109" s="315"/>
    </row>
    <row r="110" spans="2:11" s="1" customFormat="1" ht="15" customHeight="1">
      <c r="B110" s="326"/>
      <c r="C110" s="301" t="s">
        <v>1081</v>
      </c>
      <c r="D110" s="301"/>
      <c r="E110" s="301"/>
      <c r="F110" s="324" t="s">
        <v>1068</v>
      </c>
      <c r="G110" s="301"/>
      <c r="H110" s="301" t="s">
        <v>1102</v>
      </c>
      <c r="I110" s="301" t="s">
        <v>1064</v>
      </c>
      <c r="J110" s="301">
        <v>50</v>
      </c>
      <c r="K110" s="315"/>
    </row>
    <row r="111" spans="2:11" s="1" customFormat="1" ht="15" customHeight="1">
      <c r="B111" s="326"/>
      <c r="C111" s="301" t="s">
        <v>1089</v>
      </c>
      <c r="D111" s="301"/>
      <c r="E111" s="301"/>
      <c r="F111" s="324" t="s">
        <v>1068</v>
      </c>
      <c r="G111" s="301"/>
      <c r="H111" s="301" t="s">
        <v>1102</v>
      </c>
      <c r="I111" s="301" t="s">
        <v>1064</v>
      </c>
      <c r="J111" s="301">
        <v>50</v>
      </c>
      <c r="K111" s="315"/>
    </row>
    <row r="112" spans="2:11" s="1" customFormat="1" ht="15" customHeight="1">
      <c r="B112" s="326"/>
      <c r="C112" s="301" t="s">
        <v>1087</v>
      </c>
      <c r="D112" s="301"/>
      <c r="E112" s="301"/>
      <c r="F112" s="324" t="s">
        <v>1068</v>
      </c>
      <c r="G112" s="301"/>
      <c r="H112" s="301" t="s">
        <v>1102</v>
      </c>
      <c r="I112" s="301" t="s">
        <v>1064</v>
      </c>
      <c r="J112" s="301">
        <v>50</v>
      </c>
      <c r="K112" s="315"/>
    </row>
    <row r="113" spans="2:11" s="1" customFormat="1" ht="15" customHeight="1">
      <c r="B113" s="326"/>
      <c r="C113" s="301" t="s">
        <v>52</v>
      </c>
      <c r="D113" s="301"/>
      <c r="E113" s="301"/>
      <c r="F113" s="324" t="s">
        <v>1062</v>
      </c>
      <c r="G113" s="301"/>
      <c r="H113" s="301" t="s">
        <v>1103</v>
      </c>
      <c r="I113" s="301" t="s">
        <v>1064</v>
      </c>
      <c r="J113" s="301">
        <v>20</v>
      </c>
      <c r="K113" s="315"/>
    </row>
    <row r="114" spans="2:11" s="1" customFormat="1" ht="15" customHeight="1">
      <c r="B114" s="326"/>
      <c r="C114" s="301" t="s">
        <v>1104</v>
      </c>
      <c r="D114" s="301"/>
      <c r="E114" s="301"/>
      <c r="F114" s="324" t="s">
        <v>1062</v>
      </c>
      <c r="G114" s="301"/>
      <c r="H114" s="301" t="s">
        <v>1105</v>
      </c>
      <c r="I114" s="301" t="s">
        <v>1064</v>
      </c>
      <c r="J114" s="301">
        <v>120</v>
      </c>
      <c r="K114" s="315"/>
    </row>
    <row r="115" spans="2:11" s="1" customFormat="1" ht="15" customHeight="1">
      <c r="B115" s="326"/>
      <c r="C115" s="301" t="s">
        <v>37</v>
      </c>
      <c r="D115" s="301"/>
      <c r="E115" s="301"/>
      <c r="F115" s="324" t="s">
        <v>1062</v>
      </c>
      <c r="G115" s="301"/>
      <c r="H115" s="301" t="s">
        <v>1106</v>
      </c>
      <c r="I115" s="301" t="s">
        <v>1097</v>
      </c>
      <c r="J115" s="301"/>
      <c r="K115" s="315"/>
    </row>
    <row r="116" spans="2:11" s="1" customFormat="1" ht="15" customHeight="1">
      <c r="B116" s="326"/>
      <c r="C116" s="301" t="s">
        <v>47</v>
      </c>
      <c r="D116" s="301"/>
      <c r="E116" s="301"/>
      <c r="F116" s="324" t="s">
        <v>1062</v>
      </c>
      <c r="G116" s="301"/>
      <c r="H116" s="301" t="s">
        <v>1107</v>
      </c>
      <c r="I116" s="301" t="s">
        <v>1097</v>
      </c>
      <c r="J116" s="301"/>
      <c r="K116" s="315"/>
    </row>
    <row r="117" spans="2:11" s="1" customFormat="1" ht="15" customHeight="1">
      <c r="B117" s="326"/>
      <c r="C117" s="301" t="s">
        <v>56</v>
      </c>
      <c r="D117" s="301"/>
      <c r="E117" s="301"/>
      <c r="F117" s="324" t="s">
        <v>1062</v>
      </c>
      <c r="G117" s="301"/>
      <c r="H117" s="301" t="s">
        <v>1108</v>
      </c>
      <c r="I117" s="301" t="s">
        <v>1109</v>
      </c>
      <c r="J117" s="301"/>
      <c r="K117" s="315"/>
    </row>
    <row r="118" spans="2:11" s="1" customFormat="1" ht="15" customHeight="1">
      <c r="B118" s="329"/>
      <c r="C118" s="335"/>
      <c r="D118" s="335"/>
      <c r="E118" s="335"/>
      <c r="F118" s="335"/>
      <c r="G118" s="335"/>
      <c r="H118" s="335"/>
      <c r="I118" s="335"/>
      <c r="J118" s="335"/>
      <c r="K118" s="331"/>
    </row>
    <row r="119" spans="2:11" s="1" customFormat="1" ht="18.75" customHeight="1">
      <c r="B119" s="336"/>
      <c r="C119" s="337"/>
      <c r="D119" s="337"/>
      <c r="E119" s="337"/>
      <c r="F119" s="338"/>
      <c r="G119" s="337"/>
      <c r="H119" s="337"/>
      <c r="I119" s="337"/>
      <c r="J119" s="337"/>
      <c r="K119" s="336"/>
    </row>
    <row r="120" spans="2:11" s="1" customFormat="1" ht="18.75" customHeight="1">
      <c r="B120" s="309"/>
      <c r="C120" s="309"/>
      <c r="D120" s="309"/>
      <c r="E120" s="309"/>
      <c r="F120" s="309"/>
      <c r="G120" s="309"/>
      <c r="H120" s="309"/>
      <c r="I120" s="309"/>
      <c r="J120" s="309"/>
      <c r="K120" s="309"/>
    </row>
    <row r="121" spans="2:11" s="1" customFormat="1" ht="7.5" customHeight="1">
      <c r="B121" s="339"/>
      <c r="C121" s="340"/>
      <c r="D121" s="340"/>
      <c r="E121" s="340"/>
      <c r="F121" s="340"/>
      <c r="G121" s="340"/>
      <c r="H121" s="340"/>
      <c r="I121" s="340"/>
      <c r="J121" s="340"/>
      <c r="K121" s="341"/>
    </row>
    <row r="122" spans="2:11" s="1" customFormat="1" ht="45" customHeight="1">
      <c r="B122" s="342"/>
      <c r="C122" s="292" t="s">
        <v>1110</v>
      </c>
      <c r="D122" s="292"/>
      <c r="E122" s="292"/>
      <c r="F122" s="292"/>
      <c r="G122" s="292"/>
      <c r="H122" s="292"/>
      <c r="I122" s="292"/>
      <c r="J122" s="292"/>
      <c r="K122" s="343"/>
    </row>
    <row r="123" spans="2:11" s="1" customFormat="1" ht="17.25" customHeight="1">
      <c r="B123" s="344"/>
      <c r="C123" s="316" t="s">
        <v>1056</v>
      </c>
      <c r="D123" s="316"/>
      <c r="E123" s="316"/>
      <c r="F123" s="316" t="s">
        <v>1057</v>
      </c>
      <c r="G123" s="317"/>
      <c r="H123" s="316" t="s">
        <v>53</v>
      </c>
      <c r="I123" s="316" t="s">
        <v>56</v>
      </c>
      <c r="J123" s="316" t="s">
        <v>1058</v>
      </c>
      <c r="K123" s="345"/>
    </row>
    <row r="124" spans="2:11" s="1" customFormat="1" ht="17.25" customHeight="1">
      <c r="B124" s="344"/>
      <c r="C124" s="318" t="s">
        <v>1059</v>
      </c>
      <c r="D124" s="318"/>
      <c r="E124" s="318"/>
      <c r="F124" s="319" t="s">
        <v>1060</v>
      </c>
      <c r="G124" s="320"/>
      <c r="H124" s="318"/>
      <c r="I124" s="318"/>
      <c r="J124" s="318" t="s">
        <v>1061</v>
      </c>
      <c r="K124" s="345"/>
    </row>
    <row r="125" spans="2:11" s="1" customFormat="1" ht="5.25" customHeight="1">
      <c r="B125" s="346"/>
      <c r="C125" s="321"/>
      <c r="D125" s="321"/>
      <c r="E125" s="321"/>
      <c r="F125" s="321"/>
      <c r="G125" s="347"/>
      <c r="H125" s="321"/>
      <c r="I125" s="321"/>
      <c r="J125" s="321"/>
      <c r="K125" s="348"/>
    </row>
    <row r="126" spans="2:11" s="1" customFormat="1" ht="15" customHeight="1">
      <c r="B126" s="346"/>
      <c r="C126" s="301" t="s">
        <v>1065</v>
      </c>
      <c r="D126" s="323"/>
      <c r="E126" s="323"/>
      <c r="F126" s="324" t="s">
        <v>1062</v>
      </c>
      <c r="G126" s="301"/>
      <c r="H126" s="301" t="s">
        <v>1102</v>
      </c>
      <c r="I126" s="301" t="s">
        <v>1064</v>
      </c>
      <c r="J126" s="301">
        <v>120</v>
      </c>
      <c r="K126" s="349"/>
    </row>
    <row r="127" spans="2:11" s="1" customFormat="1" ht="15" customHeight="1">
      <c r="B127" s="346"/>
      <c r="C127" s="301" t="s">
        <v>1111</v>
      </c>
      <c r="D127" s="301"/>
      <c r="E127" s="301"/>
      <c r="F127" s="324" t="s">
        <v>1062</v>
      </c>
      <c r="G127" s="301"/>
      <c r="H127" s="301" t="s">
        <v>1112</v>
      </c>
      <c r="I127" s="301" t="s">
        <v>1064</v>
      </c>
      <c r="J127" s="301" t="s">
        <v>1113</v>
      </c>
      <c r="K127" s="349"/>
    </row>
    <row r="128" spans="2:11" s="1" customFormat="1" ht="15" customHeight="1">
      <c r="B128" s="346"/>
      <c r="C128" s="301" t="s">
        <v>1010</v>
      </c>
      <c r="D128" s="301"/>
      <c r="E128" s="301"/>
      <c r="F128" s="324" t="s">
        <v>1062</v>
      </c>
      <c r="G128" s="301"/>
      <c r="H128" s="301" t="s">
        <v>1114</v>
      </c>
      <c r="I128" s="301" t="s">
        <v>1064</v>
      </c>
      <c r="J128" s="301" t="s">
        <v>1113</v>
      </c>
      <c r="K128" s="349"/>
    </row>
    <row r="129" spans="2:11" s="1" customFormat="1" ht="15" customHeight="1">
      <c r="B129" s="346"/>
      <c r="C129" s="301" t="s">
        <v>1073</v>
      </c>
      <c r="D129" s="301"/>
      <c r="E129" s="301"/>
      <c r="F129" s="324" t="s">
        <v>1068</v>
      </c>
      <c r="G129" s="301"/>
      <c r="H129" s="301" t="s">
        <v>1074</v>
      </c>
      <c r="I129" s="301" t="s">
        <v>1064</v>
      </c>
      <c r="J129" s="301">
        <v>15</v>
      </c>
      <c r="K129" s="349"/>
    </row>
    <row r="130" spans="2:11" s="1" customFormat="1" ht="15" customHeight="1">
      <c r="B130" s="346"/>
      <c r="C130" s="327" t="s">
        <v>1075</v>
      </c>
      <c r="D130" s="327"/>
      <c r="E130" s="327"/>
      <c r="F130" s="328" t="s">
        <v>1068</v>
      </c>
      <c r="G130" s="327"/>
      <c r="H130" s="327" t="s">
        <v>1076</v>
      </c>
      <c r="I130" s="327" t="s">
        <v>1064</v>
      </c>
      <c r="J130" s="327">
        <v>15</v>
      </c>
      <c r="K130" s="349"/>
    </row>
    <row r="131" spans="2:11" s="1" customFormat="1" ht="15" customHeight="1">
      <c r="B131" s="346"/>
      <c r="C131" s="327" t="s">
        <v>1077</v>
      </c>
      <c r="D131" s="327"/>
      <c r="E131" s="327"/>
      <c r="F131" s="328" t="s">
        <v>1068</v>
      </c>
      <c r="G131" s="327"/>
      <c r="H131" s="327" t="s">
        <v>1078</v>
      </c>
      <c r="I131" s="327" t="s">
        <v>1064</v>
      </c>
      <c r="J131" s="327">
        <v>20</v>
      </c>
      <c r="K131" s="349"/>
    </row>
    <row r="132" spans="2:11" s="1" customFormat="1" ht="15" customHeight="1">
      <c r="B132" s="346"/>
      <c r="C132" s="327" t="s">
        <v>1079</v>
      </c>
      <c r="D132" s="327"/>
      <c r="E132" s="327"/>
      <c r="F132" s="328" t="s">
        <v>1068</v>
      </c>
      <c r="G132" s="327"/>
      <c r="H132" s="327" t="s">
        <v>1080</v>
      </c>
      <c r="I132" s="327" t="s">
        <v>1064</v>
      </c>
      <c r="J132" s="327">
        <v>20</v>
      </c>
      <c r="K132" s="349"/>
    </row>
    <row r="133" spans="2:11" s="1" customFormat="1" ht="15" customHeight="1">
      <c r="B133" s="346"/>
      <c r="C133" s="301" t="s">
        <v>1067</v>
      </c>
      <c r="D133" s="301"/>
      <c r="E133" s="301"/>
      <c r="F133" s="324" t="s">
        <v>1068</v>
      </c>
      <c r="G133" s="301"/>
      <c r="H133" s="301" t="s">
        <v>1102</v>
      </c>
      <c r="I133" s="301" t="s">
        <v>1064</v>
      </c>
      <c r="J133" s="301">
        <v>50</v>
      </c>
      <c r="K133" s="349"/>
    </row>
    <row r="134" spans="2:11" s="1" customFormat="1" ht="15" customHeight="1">
      <c r="B134" s="346"/>
      <c r="C134" s="301" t="s">
        <v>1081</v>
      </c>
      <c r="D134" s="301"/>
      <c r="E134" s="301"/>
      <c r="F134" s="324" t="s">
        <v>1068</v>
      </c>
      <c r="G134" s="301"/>
      <c r="H134" s="301" t="s">
        <v>1102</v>
      </c>
      <c r="I134" s="301" t="s">
        <v>1064</v>
      </c>
      <c r="J134" s="301">
        <v>50</v>
      </c>
      <c r="K134" s="349"/>
    </row>
    <row r="135" spans="2:11" s="1" customFormat="1" ht="15" customHeight="1">
      <c r="B135" s="346"/>
      <c r="C135" s="301" t="s">
        <v>1087</v>
      </c>
      <c r="D135" s="301"/>
      <c r="E135" s="301"/>
      <c r="F135" s="324" t="s">
        <v>1068</v>
      </c>
      <c r="G135" s="301"/>
      <c r="H135" s="301" t="s">
        <v>1102</v>
      </c>
      <c r="I135" s="301" t="s">
        <v>1064</v>
      </c>
      <c r="J135" s="301">
        <v>50</v>
      </c>
      <c r="K135" s="349"/>
    </row>
    <row r="136" spans="2:11" s="1" customFormat="1" ht="15" customHeight="1">
      <c r="B136" s="346"/>
      <c r="C136" s="301" t="s">
        <v>1089</v>
      </c>
      <c r="D136" s="301"/>
      <c r="E136" s="301"/>
      <c r="F136" s="324" t="s">
        <v>1068</v>
      </c>
      <c r="G136" s="301"/>
      <c r="H136" s="301" t="s">
        <v>1102</v>
      </c>
      <c r="I136" s="301" t="s">
        <v>1064</v>
      </c>
      <c r="J136" s="301">
        <v>50</v>
      </c>
      <c r="K136" s="349"/>
    </row>
    <row r="137" spans="2:11" s="1" customFormat="1" ht="15" customHeight="1">
      <c r="B137" s="346"/>
      <c r="C137" s="301" t="s">
        <v>1090</v>
      </c>
      <c r="D137" s="301"/>
      <c r="E137" s="301"/>
      <c r="F137" s="324" t="s">
        <v>1068</v>
      </c>
      <c r="G137" s="301"/>
      <c r="H137" s="301" t="s">
        <v>1115</v>
      </c>
      <c r="I137" s="301" t="s">
        <v>1064</v>
      </c>
      <c r="J137" s="301">
        <v>255</v>
      </c>
      <c r="K137" s="349"/>
    </row>
    <row r="138" spans="2:11" s="1" customFormat="1" ht="15" customHeight="1">
      <c r="B138" s="346"/>
      <c r="C138" s="301" t="s">
        <v>1092</v>
      </c>
      <c r="D138" s="301"/>
      <c r="E138" s="301"/>
      <c r="F138" s="324" t="s">
        <v>1062</v>
      </c>
      <c r="G138" s="301"/>
      <c r="H138" s="301" t="s">
        <v>1116</v>
      </c>
      <c r="I138" s="301" t="s">
        <v>1094</v>
      </c>
      <c r="J138" s="301"/>
      <c r="K138" s="349"/>
    </row>
    <row r="139" spans="2:11" s="1" customFormat="1" ht="15" customHeight="1">
      <c r="B139" s="346"/>
      <c r="C139" s="301" t="s">
        <v>1095</v>
      </c>
      <c r="D139" s="301"/>
      <c r="E139" s="301"/>
      <c r="F139" s="324" t="s">
        <v>1062</v>
      </c>
      <c r="G139" s="301"/>
      <c r="H139" s="301" t="s">
        <v>1117</v>
      </c>
      <c r="I139" s="301" t="s">
        <v>1097</v>
      </c>
      <c r="J139" s="301"/>
      <c r="K139" s="349"/>
    </row>
    <row r="140" spans="2:11" s="1" customFormat="1" ht="15" customHeight="1">
      <c r="B140" s="346"/>
      <c r="C140" s="301" t="s">
        <v>1098</v>
      </c>
      <c r="D140" s="301"/>
      <c r="E140" s="301"/>
      <c r="F140" s="324" t="s">
        <v>1062</v>
      </c>
      <c r="G140" s="301"/>
      <c r="H140" s="301" t="s">
        <v>1098</v>
      </c>
      <c r="I140" s="301" t="s">
        <v>1097</v>
      </c>
      <c r="J140" s="301"/>
      <c r="K140" s="349"/>
    </row>
    <row r="141" spans="2:11" s="1" customFormat="1" ht="15" customHeight="1">
      <c r="B141" s="346"/>
      <c r="C141" s="301" t="s">
        <v>37</v>
      </c>
      <c r="D141" s="301"/>
      <c r="E141" s="301"/>
      <c r="F141" s="324" t="s">
        <v>1062</v>
      </c>
      <c r="G141" s="301"/>
      <c r="H141" s="301" t="s">
        <v>1118</v>
      </c>
      <c r="I141" s="301" t="s">
        <v>1097</v>
      </c>
      <c r="J141" s="301"/>
      <c r="K141" s="349"/>
    </row>
    <row r="142" spans="2:11" s="1" customFormat="1" ht="15" customHeight="1">
      <c r="B142" s="346"/>
      <c r="C142" s="301" t="s">
        <v>1119</v>
      </c>
      <c r="D142" s="301"/>
      <c r="E142" s="301"/>
      <c r="F142" s="324" t="s">
        <v>1062</v>
      </c>
      <c r="G142" s="301"/>
      <c r="H142" s="301" t="s">
        <v>1120</v>
      </c>
      <c r="I142" s="301" t="s">
        <v>1097</v>
      </c>
      <c r="J142" s="301"/>
      <c r="K142" s="349"/>
    </row>
    <row r="143" spans="2:11" s="1" customFormat="1" ht="15" customHeight="1">
      <c r="B143" s="350"/>
      <c r="C143" s="351"/>
      <c r="D143" s="351"/>
      <c r="E143" s="351"/>
      <c r="F143" s="351"/>
      <c r="G143" s="351"/>
      <c r="H143" s="351"/>
      <c r="I143" s="351"/>
      <c r="J143" s="351"/>
      <c r="K143" s="352"/>
    </row>
    <row r="144" spans="2:11" s="1" customFormat="1" ht="18.75" customHeight="1">
      <c r="B144" s="337"/>
      <c r="C144" s="337"/>
      <c r="D144" s="337"/>
      <c r="E144" s="337"/>
      <c r="F144" s="338"/>
      <c r="G144" s="337"/>
      <c r="H144" s="337"/>
      <c r="I144" s="337"/>
      <c r="J144" s="337"/>
      <c r="K144" s="337"/>
    </row>
    <row r="145" spans="2:11" s="1" customFormat="1" ht="18.75" customHeight="1">
      <c r="B145" s="309"/>
      <c r="C145" s="309"/>
      <c r="D145" s="309"/>
      <c r="E145" s="309"/>
      <c r="F145" s="309"/>
      <c r="G145" s="309"/>
      <c r="H145" s="309"/>
      <c r="I145" s="309"/>
      <c r="J145" s="309"/>
      <c r="K145" s="309"/>
    </row>
    <row r="146" spans="2:11" s="1" customFormat="1" ht="7.5" customHeight="1">
      <c r="B146" s="310"/>
      <c r="C146" s="311"/>
      <c r="D146" s="311"/>
      <c r="E146" s="311"/>
      <c r="F146" s="311"/>
      <c r="G146" s="311"/>
      <c r="H146" s="311"/>
      <c r="I146" s="311"/>
      <c r="J146" s="311"/>
      <c r="K146" s="312"/>
    </row>
    <row r="147" spans="2:11" s="1" customFormat="1" ht="45" customHeight="1">
      <c r="B147" s="313"/>
      <c r="C147" s="314" t="s">
        <v>1121</v>
      </c>
      <c r="D147" s="314"/>
      <c r="E147" s="314"/>
      <c r="F147" s="314"/>
      <c r="G147" s="314"/>
      <c r="H147" s="314"/>
      <c r="I147" s="314"/>
      <c r="J147" s="314"/>
      <c r="K147" s="315"/>
    </row>
    <row r="148" spans="2:11" s="1" customFormat="1" ht="17.25" customHeight="1">
      <c r="B148" s="313"/>
      <c r="C148" s="316" t="s">
        <v>1056</v>
      </c>
      <c r="D148" s="316"/>
      <c r="E148" s="316"/>
      <c r="F148" s="316" t="s">
        <v>1057</v>
      </c>
      <c r="G148" s="317"/>
      <c r="H148" s="316" t="s">
        <v>53</v>
      </c>
      <c r="I148" s="316" t="s">
        <v>56</v>
      </c>
      <c r="J148" s="316" t="s">
        <v>1058</v>
      </c>
      <c r="K148" s="315"/>
    </row>
    <row r="149" spans="2:11" s="1" customFormat="1" ht="17.25" customHeight="1">
      <c r="B149" s="313"/>
      <c r="C149" s="318" t="s">
        <v>1059</v>
      </c>
      <c r="D149" s="318"/>
      <c r="E149" s="318"/>
      <c r="F149" s="319" t="s">
        <v>1060</v>
      </c>
      <c r="G149" s="320"/>
      <c r="H149" s="318"/>
      <c r="I149" s="318"/>
      <c r="J149" s="318" t="s">
        <v>1061</v>
      </c>
      <c r="K149" s="315"/>
    </row>
    <row r="150" spans="2:11" s="1" customFormat="1" ht="5.25" customHeight="1">
      <c r="B150" s="326"/>
      <c r="C150" s="321"/>
      <c r="D150" s="321"/>
      <c r="E150" s="321"/>
      <c r="F150" s="321"/>
      <c r="G150" s="322"/>
      <c r="H150" s="321"/>
      <c r="I150" s="321"/>
      <c r="J150" s="321"/>
      <c r="K150" s="349"/>
    </row>
    <row r="151" spans="2:11" s="1" customFormat="1" ht="15" customHeight="1">
      <c r="B151" s="326"/>
      <c r="C151" s="353" t="s">
        <v>1065</v>
      </c>
      <c r="D151" s="301"/>
      <c r="E151" s="301"/>
      <c r="F151" s="354" t="s">
        <v>1062</v>
      </c>
      <c r="G151" s="301"/>
      <c r="H151" s="353" t="s">
        <v>1102</v>
      </c>
      <c r="I151" s="353" t="s">
        <v>1064</v>
      </c>
      <c r="J151" s="353">
        <v>120</v>
      </c>
      <c r="K151" s="349"/>
    </row>
    <row r="152" spans="2:11" s="1" customFormat="1" ht="15" customHeight="1">
      <c r="B152" s="326"/>
      <c r="C152" s="353" t="s">
        <v>1111</v>
      </c>
      <c r="D152" s="301"/>
      <c r="E152" s="301"/>
      <c r="F152" s="354" t="s">
        <v>1062</v>
      </c>
      <c r="G152" s="301"/>
      <c r="H152" s="353" t="s">
        <v>1122</v>
      </c>
      <c r="I152" s="353" t="s">
        <v>1064</v>
      </c>
      <c r="J152" s="353" t="s">
        <v>1113</v>
      </c>
      <c r="K152" s="349"/>
    </row>
    <row r="153" spans="2:11" s="1" customFormat="1" ht="15" customHeight="1">
      <c r="B153" s="326"/>
      <c r="C153" s="353" t="s">
        <v>1010</v>
      </c>
      <c r="D153" s="301"/>
      <c r="E153" s="301"/>
      <c r="F153" s="354" t="s">
        <v>1062</v>
      </c>
      <c r="G153" s="301"/>
      <c r="H153" s="353" t="s">
        <v>1123</v>
      </c>
      <c r="I153" s="353" t="s">
        <v>1064</v>
      </c>
      <c r="J153" s="353" t="s">
        <v>1113</v>
      </c>
      <c r="K153" s="349"/>
    </row>
    <row r="154" spans="2:11" s="1" customFormat="1" ht="15" customHeight="1">
      <c r="B154" s="326"/>
      <c r="C154" s="353" t="s">
        <v>1067</v>
      </c>
      <c r="D154" s="301"/>
      <c r="E154" s="301"/>
      <c r="F154" s="354" t="s">
        <v>1068</v>
      </c>
      <c r="G154" s="301"/>
      <c r="H154" s="353" t="s">
        <v>1102</v>
      </c>
      <c r="I154" s="353" t="s">
        <v>1064</v>
      </c>
      <c r="J154" s="353">
        <v>50</v>
      </c>
      <c r="K154" s="349"/>
    </row>
    <row r="155" spans="2:11" s="1" customFormat="1" ht="15" customHeight="1">
      <c r="B155" s="326"/>
      <c r="C155" s="353" t="s">
        <v>1070</v>
      </c>
      <c r="D155" s="301"/>
      <c r="E155" s="301"/>
      <c r="F155" s="354" t="s">
        <v>1062</v>
      </c>
      <c r="G155" s="301"/>
      <c r="H155" s="353" t="s">
        <v>1102</v>
      </c>
      <c r="I155" s="353" t="s">
        <v>1072</v>
      </c>
      <c r="J155" s="353"/>
      <c r="K155" s="349"/>
    </row>
    <row r="156" spans="2:11" s="1" customFormat="1" ht="15" customHeight="1">
      <c r="B156" s="326"/>
      <c r="C156" s="353" t="s">
        <v>1081</v>
      </c>
      <c r="D156" s="301"/>
      <c r="E156" s="301"/>
      <c r="F156" s="354" t="s">
        <v>1068</v>
      </c>
      <c r="G156" s="301"/>
      <c r="H156" s="353" t="s">
        <v>1102</v>
      </c>
      <c r="I156" s="353" t="s">
        <v>1064</v>
      </c>
      <c r="J156" s="353">
        <v>50</v>
      </c>
      <c r="K156" s="349"/>
    </row>
    <row r="157" spans="2:11" s="1" customFormat="1" ht="15" customHeight="1">
      <c r="B157" s="326"/>
      <c r="C157" s="353" t="s">
        <v>1089</v>
      </c>
      <c r="D157" s="301"/>
      <c r="E157" s="301"/>
      <c r="F157" s="354" t="s">
        <v>1068</v>
      </c>
      <c r="G157" s="301"/>
      <c r="H157" s="353" t="s">
        <v>1102</v>
      </c>
      <c r="I157" s="353" t="s">
        <v>1064</v>
      </c>
      <c r="J157" s="353">
        <v>50</v>
      </c>
      <c r="K157" s="349"/>
    </row>
    <row r="158" spans="2:11" s="1" customFormat="1" ht="15" customHeight="1">
      <c r="B158" s="326"/>
      <c r="C158" s="353" t="s">
        <v>1087</v>
      </c>
      <c r="D158" s="301"/>
      <c r="E158" s="301"/>
      <c r="F158" s="354" t="s">
        <v>1068</v>
      </c>
      <c r="G158" s="301"/>
      <c r="H158" s="353" t="s">
        <v>1102</v>
      </c>
      <c r="I158" s="353" t="s">
        <v>1064</v>
      </c>
      <c r="J158" s="353">
        <v>50</v>
      </c>
      <c r="K158" s="349"/>
    </row>
    <row r="159" spans="2:11" s="1" customFormat="1" ht="15" customHeight="1">
      <c r="B159" s="326"/>
      <c r="C159" s="353" t="s">
        <v>95</v>
      </c>
      <c r="D159" s="301"/>
      <c r="E159" s="301"/>
      <c r="F159" s="354" t="s">
        <v>1062</v>
      </c>
      <c r="G159" s="301"/>
      <c r="H159" s="353" t="s">
        <v>1124</v>
      </c>
      <c r="I159" s="353" t="s">
        <v>1064</v>
      </c>
      <c r="J159" s="353" t="s">
        <v>1125</v>
      </c>
      <c r="K159" s="349"/>
    </row>
    <row r="160" spans="2:11" s="1" customFormat="1" ht="15" customHeight="1">
      <c r="B160" s="326"/>
      <c r="C160" s="353" t="s">
        <v>1126</v>
      </c>
      <c r="D160" s="301"/>
      <c r="E160" s="301"/>
      <c r="F160" s="354" t="s">
        <v>1062</v>
      </c>
      <c r="G160" s="301"/>
      <c r="H160" s="353" t="s">
        <v>1127</v>
      </c>
      <c r="I160" s="353" t="s">
        <v>1097</v>
      </c>
      <c r="J160" s="353"/>
      <c r="K160" s="349"/>
    </row>
    <row r="161" spans="2:11" s="1" customFormat="1" ht="15" customHeight="1">
      <c r="B161" s="355"/>
      <c r="C161" s="335"/>
      <c r="D161" s="335"/>
      <c r="E161" s="335"/>
      <c r="F161" s="335"/>
      <c r="G161" s="335"/>
      <c r="H161" s="335"/>
      <c r="I161" s="335"/>
      <c r="J161" s="335"/>
      <c r="K161" s="356"/>
    </row>
    <row r="162" spans="2:11" s="1" customFormat="1" ht="18.75" customHeight="1">
      <c r="B162" s="337"/>
      <c r="C162" s="347"/>
      <c r="D162" s="347"/>
      <c r="E162" s="347"/>
      <c r="F162" s="357"/>
      <c r="G162" s="347"/>
      <c r="H162" s="347"/>
      <c r="I162" s="347"/>
      <c r="J162" s="347"/>
      <c r="K162" s="337"/>
    </row>
    <row r="163" spans="2:11" s="1" customFormat="1" ht="18.75" customHeight="1">
      <c r="B163" s="309"/>
      <c r="C163" s="309"/>
      <c r="D163" s="309"/>
      <c r="E163" s="309"/>
      <c r="F163" s="309"/>
      <c r="G163" s="309"/>
      <c r="H163" s="309"/>
      <c r="I163" s="309"/>
      <c r="J163" s="309"/>
      <c r="K163" s="309"/>
    </row>
    <row r="164" spans="2:11" s="1" customFormat="1" ht="7.5" customHeight="1">
      <c r="B164" s="288"/>
      <c r="C164" s="289"/>
      <c r="D164" s="289"/>
      <c r="E164" s="289"/>
      <c r="F164" s="289"/>
      <c r="G164" s="289"/>
      <c r="H164" s="289"/>
      <c r="I164" s="289"/>
      <c r="J164" s="289"/>
      <c r="K164" s="290"/>
    </row>
    <row r="165" spans="2:11" s="1" customFormat="1" ht="45" customHeight="1">
      <c r="B165" s="291"/>
      <c r="C165" s="292" t="s">
        <v>1128</v>
      </c>
      <c r="D165" s="292"/>
      <c r="E165" s="292"/>
      <c r="F165" s="292"/>
      <c r="G165" s="292"/>
      <c r="H165" s="292"/>
      <c r="I165" s="292"/>
      <c r="J165" s="292"/>
      <c r="K165" s="293"/>
    </row>
    <row r="166" spans="2:11" s="1" customFormat="1" ht="17.25" customHeight="1">
      <c r="B166" s="291"/>
      <c r="C166" s="316" t="s">
        <v>1056</v>
      </c>
      <c r="D166" s="316"/>
      <c r="E166" s="316"/>
      <c r="F166" s="316" t="s">
        <v>1057</v>
      </c>
      <c r="G166" s="358"/>
      <c r="H166" s="359" t="s">
        <v>53</v>
      </c>
      <c r="I166" s="359" t="s">
        <v>56</v>
      </c>
      <c r="J166" s="316" t="s">
        <v>1058</v>
      </c>
      <c r="K166" s="293"/>
    </row>
    <row r="167" spans="2:11" s="1" customFormat="1" ht="17.25" customHeight="1">
      <c r="B167" s="294"/>
      <c r="C167" s="318" t="s">
        <v>1059</v>
      </c>
      <c r="D167" s="318"/>
      <c r="E167" s="318"/>
      <c r="F167" s="319" t="s">
        <v>1060</v>
      </c>
      <c r="G167" s="360"/>
      <c r="H167" s="361"/>
      <c r="I167" s="361"/>
      <c r="J167" s="318" t="s">
        <v>1061</v>
      </c>
      <c r="K167" s="296"/>
    </row>
    <row r="168" spans="2:11" s="1" customFormat="1" ht="5.25" customHeight="1">
      <c r="B168" s="326"/>
      <c r="C168" s="321"/>
      <c r="D168" s="321"/>
      <c r="E168" s="321"/>
      <c r="F168" s="321"/>
      <c r="G168" s="322"/>
      <c r="H168" s="321"/>
      <c r="I168" s="321"/>
      <c r="J168" s="321"/>
      <c r="K168" s="349"/>
    </row>
    <row r="169" spans="2:11" s="1" customFormat="1" ht="15" customHeight="1">
      <c r="B169" s="326"/>
      <c r="C169" s="301" t="s">
        <v>1065</v>
      </c>
      <c r="D169" s="301"/>
      <c r="E169" s="301"/>
      <c r="F169" s="324" t="s">
        <v>1062</v>
      </c>
      <c r="G169" s="301"/>
      <c r="H169" s="301" t="s">
        <v>1102</v>
      </c>
      <c r="I169" s="301" t="s">
        <v>1064</v>
      </c>
      <c r="J169" s="301">
        <v>120</v>
      </c>
      <c r="K169" s="349"/>
    </row>
    <row r="170" spans="2:11" s="1" customFormat="1" ht="15" customHeight="1">
      <c r="B170" s="326"/>
      <c r="C170" s="301" t="s">
        <v>1111</v>
      </c>
      <c r="D170" s="301"/>
      <c r="E170" s="301"/>
      <c r="F170" s="324" t="s">
        <v>1062</v>
      </c>
      <c r="G170" s="301"/>
      <c r="H170" s="301" t="s">
        <v>1112</v>
      </c>
      <c r="I170" s="301" t="s">
        <v>1064</v>
      </c>
      <c r="J170" s="301" t="s">
        <v>1113</v>
      </c>
      <c r="K170" s="349"/>
    </row>
    <row r="171" spans="2:11" s="1" customFormat="1" ht="15" customHeight="1">
      <c r="B171" s="326"/>
      <c r="C171" s="301" t="s">
        <v>1010</v>
      </c>
      <c r="D171" s="301"/>
      <c r="E171" s="301"/>
      <c r="F171" s="324" t="s">
        <v>1062</v>
      </c>
      <c r="G171" s="301"/>
      <c r="H171" s="301" t="s">
        <v>1129</v>
      </c>
      <c r="I171" s="301" t="s">
        <v>1064</v>
      </c>
      <c r="J171" s="301" t="s">
        <v>1113</v>
      </c>
      <c r="K171" s="349"/>
    </row>
    <row r="172" spans="2:11" s="1" customFormat="1" ht="15" customHeight="1">
      <c r="B172" s="326"/>
      <c r="C172" s="301" t="s">
        <v>1067</v>
      </c>
      <c r="D172" s="301"/>
      <c r="E172" s="301"/>
      <c r="F172" s="324" t="s">
        <v>1068</v>
      </c>
      <c r="G172" s="301"/>
      <c r="H172" s="301" t="s">
        <v>1129</v>
      </c>
      <c r="I172" s="301" t="s">
        <v>1064</v>
      </c>
      <c r="J172" s="301">
        <v>50</v>
      </c>
      <c r="K172" s="349"/>
    </row>
    <row r="173" spans="2:11" s="1" customFormat="1" ht="15" customHeight="1">
      <c r="B173" s="326"/>
      <c r="C173" s="301" t="s">
        <v>1070</v>
      </c>
      <c r="D173" s="301"/>
      <c r="E173" s="301"/>
      <c r="F173" s="324" t="s">
        <v>1062</v>
      </c>
      <c r="G173" s="301"/>
      <c r="H173" s="301" t="s">
        <v>1129</v>
      </c>
      <c r="I173" s="301" t="s">
        <v>1072</v>
      </c>
      <c r="J173" s="301"/>
      <c r="K173" s="349"/>
    </row>
    <row r="174" spans="2:11" s="1" customFormat="1" ht="15" customHeight="1">
      <c r="B174" s="326"/>
      <c r="C174" s="301" t="s">
        <v>1081</v>
      </c>
      <c r="D174" s="301"/>
      <c r="E174" s="301"/>
      <c r="F174" s="324" t="s">
        <v>1068</v>
      </c>
      <c r="G174" s="301"/>
      <c r="H174" s="301" t="s">
        <v>1129</v>
      </c>
      <c r="I174" s="301" t="s">
        <v>1064</v>
      </c>
      <c r="J174" s="301">
        <v>50</v>
      </c>
      <c r="K174" s="349"/>
    </row>
    <row r="175" spans="2:11" s="1" customFormat="1" ht="15" customHeight="1">
      <c r="B175" s="326"/>
      <c r="C175" s="301" t="s">
        <v>1089</v>
      </c>
      <c r="D175" s="301"/>
      <c r="E175" s="301"/>
      <c r="F175" s="324" t="s">
        <v>1068</v>
      </c>
      <c r="G175" s="301"/>
      <c r="H175" s="301" t="s">
        <v>1129</v>
      </c>
      <c r="I175" s="301" t="s">
        <v>1064</v>
      </c>
      <c r="J175" s="301">
        <v>50</v>
      </c>
      <c r="K175" s="349"/>
    </row>
    <row r="176" spans="2:11" s="1" customFormat="1" ht="15" customHeight="1">
      <c r="B176" s="326"/>
      <c r="C176" s="301" t="s">
        <v>1087</v>
      </c>
      <c r="D176" s="301"/>
      <c r="E176" s="301"/>
      <c r="F176" s="324" t="s">
        <v>1068</v>
      </c>
      <c r="G176" s="301"/>
      <c r="H176" s="301" t="s">
        <v>1129</v>
      </c>
      <c r="I176" s="301" t="s">
        <v>1064</v>
      </c>
      <c r="J176" s="301">
        <v>50</v>
      </c>
      <c r="K176" s="349"/>
    </row>
    <row r="177" spans="2:11" s="1" customFormat="1" ht="15" customHeight="1">
      <c r="B177" s="326"/>
      <c r="C177" s="301" t="s">
        <v>115</v>
      </c>
      <c r="D177" s="301"/>
      <c r="E177" s="301"/>
      <c r="F177" s="324" t="s">
        <v>1062</v>
      </c>
      <c r="G177" s="301"/>
      <c r="H177" s="301" t="s">
        <v>1130</v>
      </c>
      <c r="I177" s="301" t="s">
        <v>1131</v>
      </c>
      <c r="J177" s="301"/>
      <c r="K177" s="349"/>
    </row>
    <row r="178" spans="2:11" s="1" customFormat="1" ht="15" customHeight="1">
      <c r="B178" s="326"/>
      <c r="C178" s="301" t="s">
        <v>56</v>
      </c>
      <c r="D178" s="301"/>
      <c r="E178" s="301"/>
      <c r="F178" s="324" t="s">
        <v>1062</v>
      </c>
      <c r="G178" s="301"/>
      <c r="H178" s="301" t="s">
        <v>1132</v>
      </c>
      <c r="I178" s="301" t="s">
        <v>1133</v>
      </c>
      <c r="J178" s="301">
        <v>1</v>
      </c>
      <c r="K178" s="349"/>
    </row>
    <row r="179" spans="2:11" s="1" customFormat="1" ht="15" customHeight="1">
      <c r="B179" s="326"/>
      <c r="C179" s="301" t="s">
        <v>52</v>
      </c>
      <c r="D179" s="301"/>
      <c r="E179" s="301"/>
      <c r="F179" s="324" t="s">
        <v>1062</v>
      </c>
      <c r="G179" s="301"/>
      <c r="H179" s="301" t="s">
        <v>1134</v>
      </c>
      <c r="I179" s="301" t="s">
        <v>1064</v>
      </c>
      <c r="J179" s="301">
        <v>20</v>
      </c>
      <c r="K179" s="349"/>
    </row>
    <row r="180" spans="2:11" s="1" customFormat="1" ht="15" customHeight="1">
      <c r="B180" s="326"/>
      <c r="C180" s="301" t="s">
        <v>53</v>
      </c>
      <c r="D180" s="301"/>
      <c r="E180" s="301"/>
      <c r="F180" s="324" t="s">
        <v>1062</v>
      </c>
      <c r="G180" s="301"/>
      <c r="H180" s="301" t="s">
        <v>1135</v>
      </c>
      <c r="I180" s="301" t="s">
        <v>1064</v>
      </c>
      <c r="J180" s="301">
        <v>255</v>
      </c>
      <c r="K180" s="349"/>
    </row>
    <row r="181" spans="2:11" s="1" customFormat="1" ht="15" customHeight="1">
      <c r="B181" s="326"/>
      <c r="C181" s="301" t="s">
        <v>116</v>
      </c>
      <c r="D181" s="301"/>
      <c r="E181" s="301"/>
      <c r="F181" s="324" t="s">
        <v>1062</v>
      </c>
      <c r="G181" s="301"/>
      <c r="H181" s="301" t="s">
        <v>1026</v>
      </c>
      <c r="I181" s="301" t="s">
        <v>1064</v>
      </c>
      <c r="J181" s="301">
        <v>10</v>
      </c>
      <c r="K181" s="349"/>
    </row>
    <row r="182" spans="2:11" s="1" customFormat="1" ht="15" customHeight="1">
      <c r="B182" s="326"/>
      <c r="C182" s="301" t="s">
        <v>117</v>
      </c>
      <c r="D182" s="301"/>
      <c r="E182" s="301"/>
      <c r="F182" s="324" t="s">
        <v>1062</v>
      </c>
      <c r="G182" s="301"/>
      <c r="H182" s="301" t="s">
        <v>1136</v>
      </c>
      <c r="I182" s="301" t="s">
        <v>1097</v>
      </c>
      <c r="J182" s="301"/>
      <c r="K182" s="349"/>
    </row>
    <row r="183" spans="2:11" s="1" customFormat="1" ht="15" customHeight="1">
      <c r="B183" s="326"/>
      <c r="C183" s="301" t="s">
        <v>1137</v>
      </c>
      <c r="D183" s="301"/>
      <c r="E183" s="301"/>
      <c r="F183" s="324" t="s">
        <v>1062</v>
      </c>
      <c r="G183" s="301"/>
      <c r="H183" s="301" t="s">
        <v>1138</v>
      </c>
      <c r="I183" s="301" t="s">
        <v>1097</v>
      </c>
      <c r="J183" s="301"/>
      <c r="K183" s="349"/>
    </row>
    <row r="184" spans="2:11" s="1" customFormat="1" ht="15" customHeight="1">
      <c r="B184" s="326"/>
      <c r="C184" s="301" t="s">
        <v>1126</v>
      </c>
      <c r="D184" s="301"/>
      <c r="E184" s="301"/>
      <c r="F184" s="324" t="s">
        <v>1062</v>
      </c>
      <c r="G184" s="301"/>
      <c r="H184" s="301" t="s">
        <v>1139</v>
      </c>
      <c r="I184" s="301" t="s">
        <v>1097</v>
      </c>
      <c r="J184" s="301"/>
      <c r="K184" s="349"/>
    </row>
    <row r="185" spans="2:11" s="1" customFormat="1" ht="15" customHeight="1">
      <c r="B185" s="326"/>
      <c r="C185" s="301" t="s">
        <v>119</v>
      </c>
      <c r="D185" s="301"/>
      <c r="E185" s="301"/>
      <c r="F185" s="324" t="s">
        <v>1068</v>
      </c>
      <c r="G185" s="301"/>
      <c r="H185" s="301" t="s">
        <v>1140</v>
      </c>
      <c r="I185" s="301" t="s">
        <v>1064</v>
      </c>
      <c r="J185" s="301">
        <v>50</v>
      </c>
      <c r="K185" s="349"/>
    </row>
    <row r="186" spans="2:11" s="1" customFormat="1" ht="15" customHeight="1">
      <c r="B186" s="326"/>
      <c r="C186" s="301" t="s">
        <v>1141</v>
      </c>
      <c r="D186" s="301"/>
      <c r="E186" s="301"/>
      <c r="F186" s="324" t="s">
        <v>1068</v>
      </c>
      <c r="G186" s="301"/>
      <c r="H186" s="301" t="s">
        <v>1142</v>
      </c>
      <c r="I186" s="301" t="s">
        <v>1143</v>
      </c>
      <c r="J186" s="301"/>
      <c r="K186" s="349"/>
    </row>
    <row r="187" spans="2:11" s="1" customFormat="1" ht="15" customHeight="1">
      <c r="B187" s="326"/>
      <c r="C187" s="301" t="s">
        <v>1144</v>
      </c>
      <c r="D187" s="301"/>
      <c r="E187" s="301"/>
      <c r="F187" s="324" t="s">
        <v>1068</v>
      </c>
      <c r="G187" s="301"/>
      <c r="H187" s="301" t="s">
        <v>1145</v>
      </c>
      <c r="I187" s="301" t="s">
        <v>1143</v>
      </c>
      <c r="J187" s="301"/>
      <c r="K187" s="349"/>
    </row>
    <row r="188" spans="2:11" s="1" customFormat="1" ht="15" customHeight="1">
      <c r="B188" s="326"/>
      <c r="C188" s="301" t="s">
        <v>1146</v>
      </c>
      <c r="D188" s="301"/>
      <c r="E188" s="301"/>
      <c r="F188" s="324" t="s">
        <v>1068</v>
      </c>
      <c r="G188" s="301"/>
      <c r="H188" s="301" t="s">
        <v>1147</v>
      </c>
      <c r="I188" s="301" t="s">
        <v>1143</v>
      </c>
      <c r="J188" s="301"/>
      <c r="K188" s="349"/>
    </row>
    <row r="189" spans="2:11" s="1" customFormat="1" ht="15" customHeight="1">
      <c r="B189" s="326"/>
      <c r="C189" s="362" t="s">
        <v>1148</v>
      </c>
      <c r="D189" s="301"/>
      <c r="E189" s="301"/>
      <c r="F189" s="324" t="s">
        <v>1068</v>
      </c>
      <c r="G189" s="301"/>
      <c r="H189" s="301" t="s">
        <v>1149</v>
      </c>
      <c r="I189" s="301" t="s">
        <v>1150</v>
      </c>
      <c r="J189" s="363" t="s">
        <v>1151</v>
      </c>
      <c r="K189" s="349"/>
    </row>
    <row r="190" spans="2:11" s="1" customFormat="1" ht="15" customHeight="1">
      <c r="B190" s="326"/>
      <c r="C190" s="362" t="s">
        <v>41</v>
      </c>
      <c r="D190" s="301"/>
      <c r="E190" s="301"/>
      <c r="F190" s="324" t="s">
        <v>1062</v>
      </c>
      <c r="G190" s="301"/>
      <c r="H190" s="298" t="s">
        <v>1152</v>
      </c>
      <c r="I190" s="301" t="s">
        <v>1153</v>
      </c>
      <c r="J190" s="301"/>
      <c r="K190" s="349"/>
    </row>
    <row r="191" spans="2:11" s="1" customFormat="1" ht="15" customHeight="1">
      <c r="B191" s="326"/>
      <c r="C191" s="362" t="s">
        <v>1154</v>
      </c>
      <c r="D191" s="301"/>
      <c r="E191" s="301"/>
      <c r="F191" s="324" t="s">
        <v>1062</v>
      </c>
      <c r="G191" s="301"/>
      <c r="H191" s="301" t="s">
        <v>1155</v>
      </c>
      <c r="I191" s="301" t="s">
        <v>1097</v>
      </c>
      <c r="J191" s="301"/>
      <c r="K191" s="349"/>
    </row>
    <row r="192" spans="2:11" s="1" customFormat="1" ht="15" customHeight="1">
      <c r="B192" s="326"/>
      <c r="C192" s="362" t="s">
        <v>1156</v>
      </c>
      <c r="D192" s="301"/>
      <c r="E192" s="301"/>
      <c r="F192" s="324" t="s">
        <v>1062</v>
      </c>
      <c r="G192" s="301"/>
      <c r="H192" s="301" t="s">
        <v>1157</v>
      </c>
      <c r="I192" s="301" t="s">
        <v>1097</v>
      </c>
      <c r="J192" s="301"/>
      <c r="K192" s="349"/>
    </row>
    <row r="193" spans="2:11" s="1" customFormat="1" ht="15" customHeight="1">
      <c r="B193" s="326"/>
      <c r="C193" s="362" t="s">
        <v>1158</v>
      </c>
      <c r="D193" s="301"/>
      <c r="E193" s="301"/>
      <c r="F193" s="324" t="s">
        <v>1068</v>
      </c>
      <c r="G193" s="301"/>
      <c r="H193" s="301" t="s">
        <v>1159</v>
      </c>
      <c r="I193" s="301" t="s">
        <v>1097</v>
      </c>
      <c r="J193" s="301"/>
      <c r="K193" s="349"/>
    </row>
    <row r="194" spans="2:11" s="1" customFormat="1" ht="15" customHeight="1">
      <c r="B194" s="355"/>
      <c r="C194" s="364"/>
      <c r="D194" s="335"/>
      <c r="E194" s="335"/>
      <c r="F194" s="335"/>
      <c r="G194" s="335"/>
      <c r="H194" s="335"/>
      <c r="I194" s="335"/>
      <c r="J194" s="335"/>
      <c r="K194" s="356"/>
    </row>
    <row r="195" spans="2:11" s="1" customFormat="1" ht="18.75" customHeight="1">
      <c r="B195" s="337"/>
      <c r="C195" s="347"/>
      <c r="D195" s="347"/>
      <c r="E195" s="347"/>
      <c r="F195" s="357"/>
      <c r="G195" s="347"/>
      <c r="H195" s="347"/>
      <c r="I195" s="347"/>
      <c r="J195" s="347"/>
      <c r="K195" s="337"/>
    </row>
    <row r="196" spans="2:11" s="1" customFormat="1" ht="18.75" customHeight="1">
      <c r="B196" s="337"/>
      <c r="C196" s="347"/>
      <c r="D196" s="347"/>
      <c r="E196" s="347"/>
      <c r="F196" s="357"/>
      <c r="G196" s="347"/>
      <c r="H196" s="347"/>
      <c r="I196" s="347"/>
      <c r="J196" s="347"/>
      <c r="K196" s="337"/>
    </row>
    <row r="197" spans="2:11" s="1" customFormat="1" ht="18.75" customHeight="1">
      <c r="B197" s="309"/>
      <c r="C197" s="309"/>
      <c r="D197" s="309"/>
      <c r="E197" s="309"/>
      <c r="F197" s="309"/>
      <c r="G197" s="309"/>
      <c r="H197" s="309"/>
      <c r="I197" s="309"/>
      <c r="J197" s="309"/>
      <c r="K197" s="309"/>
    </row>
    <row r="198" spans="2:11" s="1" customFormat="1" ht="13.5">
      <c r="B198" s="288"/>
      <c r="C198" s="289"/>
      <c r="D198" s="289"/>
      <c r="E198" s="289"/>
      <c r="F198" s="289"/>
      <c r="G198" s="289"/>
      <c r="H198" s="289"/>
      <c r="I198" s="289"/>
      <c r="J198" s="289"/>
      <c r="K198" s="290"/>
    </row>
    <row r="199" spans="2:11" s="1" customFormat="1" ht="21">
      <c r="B199" s="291"/>
      <c r="C199" s="292" t="s">
        <v>1160</v>
      </c>
      <c r="D199" s="292"/>
      <c r="E199" s="292"/>
      <c r="F199" s="292"/>
      <c r="G199" s="292"/>
      <c r="H199" s="292"/>
      <c r="I199" s="292"/>
      <c r="J199" s="292"/>
      <c r="K199" s="293"/>
    </row>
    <row r="200" spans="2:11" s="1" customFormat="1" ht="25.5" customHeight="1">
      <c r="B200" s="291"/>
      <c r="C200" s="365" t="s">
        <v>1161</v>
      </c>
      <c r="D200" s="365"/>
      <c r="E200" s="365"/>
      <c r="F200" s="365" t="s">
        <v>1162</v>
      </c>
      <c r="G200" s="366"/>
      <c r="H200" s="365" t="s">
        <v>1163</v>
      </c>
      <c r="I200" s="365"/>
      <c r="J200" s="365"/>
      <c r="K200" s="293"/>
    </row>
    <row r="201" spans="2:11" s="1" customFormat="1" ht="5.25" customHeight="1">
      <c r="B201" s="326"/>
      <c r="C201" s="321"/>
      <c r="D201" s="321"/>
      <c r="E201" s="321"/>
      <c r="F201" s="321"/>
      <c r="G201" s="347"/>
      <c r="H201" s="321"/>
      <c r="I201" s="321"/>
      <c r="J201" s="321"/>
      <c r="K201" s="349"/>
    </row>
    <row r="202" spans="2:11" s="1" customFormat="1" ht="15" customHeight="1">
      <c r="B202" s="326"/>
      <c r="C202" s="301" t="s">
        <v>1153</v>
      </c>
      <c r="D202" s="301"/>
      <c r="E202" s="301"/>
      <c r="F202" s="324" t="s">
        <v>42</v>
      </c>
      <c r="G202" s="301"/>
      <c r="H202" s="301" t="s">
        <v>1164</v>
      </c>
      <c r="I202" s="301"/>
      <c r="J202" s="301"/>
      <c r="K202" s="349"/>
    </row>
    <row r="203" spans="2:11" s="1" customFormat="1" ht="15" customHeight="1">
      <c r="B203" s="326"/>
      <c r="C203" s="301"/>
      <c r="D203" s="301"/>
      <c r="E203" s="301"/>
      <c r="F203" s="324" t="s">
        <v>43</v>
      </c>
      <c r="G203" s="301"/>
      <c r="H203" s="301" t="s">
        <v>1165</v>
      </c>
      <c r="I203" s="301"/>
      <c r="J203" s="301"/>
      <c r="K203" s="349"/>
    </row>
    <row r="204" spans="2:11" s="1" customFormat="1" ht="15" customHeight="1">
      <c r="B204" s="326"/>
      <c r="C204" s="301"/>
      <c r="D204" s="301"/>
      <c r="E204" s="301"/>
      <c r="F204" s="324" t="s">
        <v>46</v>
      </c>
      <c r="G204" s="301"/>
      <c r="H204" s="301" t="s">
        <v>1166</v>
      </c>
      <c r="I204" s="301"/>
      <c r="J204" s="301"/>
      <c r="K204" s="349"/>
    </row>
    <row r="205" spans="2:11" s="1" customFormat="1" ht="15" customHeight="1">
      <c r="B205" s="326"/>
      <c r="C205" s="301"/>
      <c r="D205" s="301"/>
      <c r="E205" s="301"/>
      <c r="F205" s="324" t="s">
        <v>44</v>
      </c>
      <c r="G205" s="301"/>
      <c r="H205" s="301" t="s">
        <v>1167</v>
      </c>
      <c r="I205" s="301"/>
      <c r="J205" s="301"/>
      <c r="K205" s="349"/>
    </row>
    <row r="206" spans="2:11" s="1" customFormat="1" ht="15" customHeight="1">
      <c r="B206" s="326"/>
      <c r="C206" s="301"/>
      <c r="D206" s="301"/>
      <c r="E206" s="301"/>
      <c r="F206" s="324" t="s">
        <v>45</v>
      </c>
      <c r="G206" s="301"/>
      <c r="H206" s="301" t="s">
        <v>1168</v>
      </c>
      <c r="I206" s="301"/>
      <c r="J206" s="301"/>
      <c r="K206" s="349"/>
    </row>
    <row r="207" spans="2:11" s="1" customFormat="1" ht="15" customHeight="1">
      <c r="B207" s="326"/>
      <c r="C207" s="301"/>
      <c r="D207" s="301"/>
      <c r="E207" s="301"/>
      <c r="F207" s="324"/>
      <c r="G207" s="301"/>
      <c r="H207" s="301"/>
      <c r="I207" s="301"/>
      <c r="J207" s="301"/>
      <c r="K207" s="349"/>
    </row>
    <row r="208" spans="2:11" s="1" customFormat="1" ht="15" customHeight="1">
      <c r="B208" s="326"/>
      <c r="C208" s="301" t="s">
        <v>1109</v>
      </c>
      <c r="D208" s="301"/>
      <c r="E208" s="301"/>
      <c r="F208" s="324" t="s">
        <v>78</v>
      </c>
      <c r="G208" s="301"/>
      <c r="H208" s="301" t="s">
        <v>1169</v>
      </c>
      <c r="I208" s="301"/>
      <c r="J208" s="301"/>
      <c r="K208" s="349"/>
    </row>
    <row r="209" spans="2:11" s="1" customFormat="1" ht="15" customHeight="1">
      <c r="B209" s="326"/>
      <c r="C209" s="301"/>
      <c r="D209" s="301"/>
      <c r="E209" s="301"/>
      <c r="F209" s="324" t="s">
        <v>1006</v>
      </c>
      <c r="G209" s="301"/>
      <c r="H209" s="301" t="s">
        <v>1007</v>
      </c>
      <c r="I209" s="301"/>
      <c r="J209" s="301"/>
      <c r="K209" s="349"/>
    </row>
    <row r="210" spans="2:11" s="1" customFormat="1" ht="15" customHeight="1">
      <c r="B210" s="326"/>
      <c r="C210" s="301"/>
      <c r="D210" s="301"/>
      <c r="E210" s="301"/>
      <c r="F210" s="324" t="s">
        <v>1004</v>
      </c>
      <c r="G210" s="301"/>
      <c r="H210" s="301" t="s">
        <v>1170</v>
      </c>
      <c r="I210" s="301"/>
      <c r="J210" s="301"/>
      <c r="K210" s="349"/>
    </row>
    <row r="211" spans="2:11" s="1" customFormat="1" ht="15" customHeight="1">
      <c r="B211" s="367"/>
      <c r="C211" s="301"/>
      <c r="D211" s="301"/>
      <c r="E211" s="301"/>
      <c r="F211" s="324" t="s">
        <v>1008</v>
      </c>
      <c r="G211" s="362"/>
      <c r="H211" s="353" t="s">
        <v>1009</v>
      </c>
      <c r="I211" s="353"/>
      <c r="J211" s="353"/>
      <c r="K211" s="368"/>
    </row>
    <row r="212" spans="2:11" s="1" customFormat="1" ht="15" customHeight="1">
      <c r="B212" s="367"/>
      <c r="C212" s="301"/>
      <c r="D212" s="301"/>
      <c r="E212" s="301"/>
      <c r="F212" s="324" t="s">
        <v>630</v>
      </c>
      <c r="G212" s="362"/>
      <c r="H212" s="353" t="s">
        <v>1171</v>
      </c>
      <c r="I212" s="353"/>
      <c r="J212" s="353"/>
      <c r="K212" s="368"/>
    </row>
    <row r="213" spans="2:11" s="1" customFormat="1" ht="15" customHeight="1">
      <c r="B213" s="367"/>
      <c r="C213" s="301"/>
      <c r="D213" s="301"/>
      <c r="E213" s="301"/>
      <c r="F213" s="324"/>
      <c r="G213" s="362"/>
      <c r="H213" s="353"/>
      <c r="I213" s="353"/>
      <c r="J213" s="353"/>
      <c r="K213" s="368"/>
    </row>
    <row r="214" spans="2:11" s="1" customFormat="1" ht="15" customHeight="1">
      <c r="B214" s="367"/>
      <c r="C214" s="301" t="s">
        <v>1133</v>
      </c>
      <c r="D214" s="301"/>
      <c r="E214" s="301"/>
      <c r="F214" s="324">
        <v>1</v>
      </c>
      <c r="G214" s="362"/>
      <c r="H214" s="353" t="s">
        <v>1172</v>
      </c>
      <c r="I214" s="353"/>
      <c r="J214" s="353"/>
      <c r="K214" s="368"/>
    </row>
    <row r="215" spans="2:11" s="1" customFormat="1" ht="15" customHeight="1">
      <c r="B215" s="367"/>
      <c r="C215" s="301"/>
      <c r="D215" s="301"/>
      <c r="E215" s="301"/>
      <c r="F215" s="324">
        <v>2</v>
      </c>
      <c r="G215" s="362"/>
      <c r="H215" s="353" t="s">
        <v>1173</v>
      </c>
      <c r="I215" s="353"/>
      <c r="J215" s="353"/>
      <c r="K215" s="368"/>
    </row>
    <row r="216" spans="2:11" s="1" customFormat="1" ht="15" customHeight="1">
      <c r="B216" s="367"/>
      <c r="C216" s="301"/>
      <c r="D216" s="301"/>
      <c r="E216" s="301"/>
      <c r="F216" s="324">
        <v>3</v>
      </c>
      <c r="G216" s="362"/>
      <c r="H216" s="353" t="s">
        <v>1174</v>
      </c>
      <c r="I216" s="353"/>
      <c r="J216" s="353"/>
      <c r="K216" s="368"/>
    </row>
    <row r="217" spans="2:11" s="1" customFormat="1" ht="15" customHeight="1">
      <c r="B217" s="367"/>
      <c r="C217" s="301"/>
      <c r="D217" s="301"/>
      <c r="E217" s="301"/>
      <c r="F217" s="324">
        <v>4</v>
      </c>
      <c r="G217" s="362"/>
      <c r="H217" s="353" t="s">
        <v>1175</v>
      </c>
      <c r="I217" s="353"/>
      <c r="J217" s="353"/>
      <c r="K217" s="368"/>
    </row>
    <row r="218" spans="2:11" s="1" customFormat="1" ht="12.75" customHeight="1">
      <c r="B218" s="369"/>
      <c r="C218" s="370"/>
      <c r="D218" s="370"/>
      <c r="E218" s="370"/>
      <c r="F218" s="370"/>
      <c r="G218" s="370"/>
      <c r="H218" s="370"/>
      <c r="I218" s="370"/>
      <c r="J218" s="370"/>
      <c r="K218" s="371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DESKTOP-CO3P5C2\admin</dc:creator>
  <cp:keywords/>
  <dc:description/>
  <cp:lastModifiedBy>DESKTOP-CO3P5C2\admin</cp:lastModifiedBy>
  <dcterms:created xsi:type="dcterms:W3CDTF">2023-01-23T12:25:58Z</dcterms:created>
  <dcterms:modified xsi:type="dcterms:W3CDTF">2023-01-23T12:26:12Z</dcterms:modified>
  <cp:category/>
  <cp:version/>
  <cp:contentType/>
  <cp:contentStatus/>
</cp:coreProperties>
</file>