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Magda\Desktop\"/>
    </mc:Choice>
  </mc:AlternateContent>
  <bookViews>
    <workbookView xWindow="0" yWindow="0" windowWidth="0" windowHeight="0"/>
  </bookViews>
  <sheets>
    <sheet name="Rekapitulace stavby" sheetId="1" r:id="rId1"/>
    <sheet name="02 - Sadové úpravy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'02 - Sadové úpravy'!$C$84:$K$284</definedName>
    <definedName name="_xlnm.Print_Area" localSheetId="1">'02 - Sadové úpravy'!$C$4:$J$39,'02 - Sadové úpravy'!$C$45:$J$66,'02 - Sadové úpravy'!$C$72:$K$284</definedName>
    <definedName name="_xlnm.Print_Titles" localSheetId="1">'02 - Sadové úpravy'!$84:$84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284"/>
  <c r="BH284"/>
  <c r="BG284"/>
  <c r="BF284"/>
  <c r="T284"/>
  <c r="T283"/>
  <c r="R284"/>
  <c r="R283"/>
  <c r="P284"/>
  <c r="P283"/>
  <c r="BI280"/>
  <c r="BH280"/>
  <c r="BG280"/>
  <c r="BF280"/>
  <c r="T280"/>
  <c r="R280"/>
  <c r="P280"/>
  <c r="BI277"/>
  <c r="BH277"/>
  <c r="BG277"/>
  <c r="BF277"/>
  <c r="T277"/>
  <c r="R277"/>
  <c r="P277"/>
  <c r="BI274"/>
  <c r="BH274"/>
  <c r="BG274"/>
  <c r="BF274"/>
  <c r="T274"/>
  <c r="R274"/>
  <c r="P274"/>
  <c r="BI271"/>
  <c r="BH271"/>
  <c r="BG271"/>
  <c r="BF271"/>
  <c r="T271"/>
  <c r="R271"/>
  <c r="P271"/>
  <c r="BI268"/>
  <c r="BH268"/>
  <c r="BG268"/>
  <c r="BF268"/>
  <c r="T268"/>
  <c r="R268"/>
  <c r="P268"/>
  <c r="BI265"/>
  <c r="BH265"/>
  <c r="BG265"/>
  <c r="BF265"/>
  <c r="T265"/>
  <c r="R265"/>
  <c r="P265"/>
  <c r="BI262"/>
  <c r="BH262"/>
  <c r="BG262"/>
  <c r="BF262"/>
  <c r="T262"/>
  <c r="R262"/>
  <c r="P262"/>
  <c r="BI259"/>
  <c r="BH259"/>
  <c r="BG259"/>
  <c r="BF259"/>
  <c r="T259"/>
  <c r="R259"/>
  <c r="P259"/>
  <c r="BI256"/>
  <c r="BH256"/>
  <c r="BG256"/>
  <c r="BF256"/>
  <c r="T256"/>
  <c r="R256"/>
  <c r="P256"/>
  <c r="BI253"/>
  <c r="BH253"/>
  <c r="BG253"/>
  <c r="BF253"/>
  <c r="T253"/>
  <c r="R253"/>
  <c r="P253"/>
  <c r="BI250"/>
  <c r="BH250"/>
  <c r="BG250"/>
  <c r="BF250"/>
  <c r="T250"/>
  <c r="R250"/>
  <c r="P250"/>
  <c r="BI247"/>
  <c r="BH247"/>
  <c r="BG247"/>
  <c r="BF247"/>
  <c r="T247"/>
  <c r="R247"/>
  <c r="P247"/>
  <c r="BI244"/>
  <c r="BH244"/>
  <c r="BG244"/>
  <c r="BF244"/>
  <c r="T244"/>
  <c r="R244"/>
  <c r="P244"/>
  <c r="BI241"/>
  <c r="BH241"/>
  <c r="BG241"/>
  <c r="BF241"/>
  <c r="T241"/>
  <c r="R241"/>
  <c r="P241"/>
  <c r="BI238"/>
  <c r="BH238"/>
  <c r="BG238"/>
  <c r="BF238"/>
  <c r="T238"/>
  <c r="R238"/>
  <c r="P238"/>
  <c r="BI233"/>
  <c r="BH233"/>
  <c r="BG233"/>
  <c r="BF233"/>
  <c r="T233"/>
  <c r="R233"/>
  <c r="P233"/>
  <c r="BI230"/>
  <c r="BH230"/>
  <c r="BG230"/>
  <c r="BF230"/>
  <c r="T230"/>
  <c r="R230"/>
  <c r="P230"/>
  <c r="BI225"/>
  <c r="BH225"/>
  <c r="BG225"/>
  <c r="BF225"/>
  <c r="T225"/>
  <c r="R225"/>
  <c r="P225"/>
  <c r="BI221"/>
  <c r="BH221"/>
  <c r="BG221"/>
  <c r="BF221"/>
  <c r="T221"/>
  <c r="R221"/>
  <c r="P221"/>
  <c r="BI216"/>
  <c r="BH216"/>
  <c r="BG216"/>
  <c r="BF216"/>
  <c r="T216"/>
  <c r="R216"/>
  <c r="P216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3"/>
  <c r="BH183"/>
  <c r="BG183"/>
  <c r="BF183"/>
  <c r="T183"/>
  <c r="R183"/>
  <c r="P183"/>
  <c r="BI180"/>
  <c r="BH180"/>
  <c r="BG180"/>
  <c r="BF180"/>
  <c r="T180"/>
  <c r="R180"/>
  <c r="P180"/>
  <c r="BI175"/>
  <c r="BH175"/>
  <c r="BG175"/>
  <c r="BF175"/>
  <c r="T175"/>
  <c r="R175"/>
  <c r="P175"/>
  <c r="BI171"/>
  <c r="BH171"/>
  <c r="BG171"/>
  <c r="BF171"/>
  <c r="T171"/>
  <c r="R171"/>
  <c r="P171"/>
  <c r="BI166"/>
  <c r="BH166"/>
  <c r="BG166"/>
  <c r="BF166"/>
  <c r="T166"/>
  <c r="R166"/>
  <c r="P166"/>
  <c r="BI161"/>
  <c r="BH161"/>
  <c r="BG161"/>
  <c r="BF161"/>
  <c r="T161"/>
  <c r="R161"/>
  <c r="P161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2"/>
  <c r="BH92"/>
  <c r="BG92"/>
  <c r="BF92"/>
  <c r="T92"/>
  <c r="R92"/>
  <c r="P92"/>
  <c r="BI88"/>
  <c r="BH88"/>
  <c r="BG88"/>
  <c r="BF88"/>
  <c r="T88"/>
  <c r="R88"/>
  <c r="P88"/>
  <c r="J82"/>
  <c r="F79"/>
  <c r="E77"/>
  <c r="J55"/>
  <c r="F52"/>
  <c r="E50"/>
  <c r="J21"/>
  <c r="E21"/>
  <c r="J81"/>
  <c r="J20"/>
  <c r="J18"/>
  <c r="E18"/>
  <c r="F55"/>
  <c r="J17"/>
  <c r="J15"/>
  <c r="E15"/>
  <c r="F81"/>
  <c r="J14"/>
  <c r="J12"/>
  <c r="J52"/>
  <c r="E7"/>
  <c r="E75"/>
  <c i="1" r="L50"/>
  <c r="AM50"/>
  <c r="AM49"/>
  <c r="L49"/>
  <c r="AM47"/>
  <c r="L47"/>
  <c r="L45"/>
  <c r="L44"/>
  <c i="2" r="J280"/>
  <c r="BK247"/>
  <c r="BK209"/>
  <c r="BK190"/>
  <c r="J268"/>
  <c r="J247"/>
  <c r="BK197"/>
  <c r="BK126"/>
  <c r="BK203"/>
  <c r="BK134"/>
  <c r="J171"/>
  <c r="J131"/>
  <c r="J99"/>
  <c r="J271"/>
  <c r="J203"/>
  <c r="BK154"/>
  <c r="BK107"/>
  <c r="J88"/>
  <c r="BK113"/>
  <c r="J284"/>
  <c r="J253"/>
  <c r="J225"/>
  <c r="BK161"/>
  <c r="BK274"/>
  <c r="J256"/>
  <c r="BK225"/>
  <c r="BK166"/>
  <c r="J102"/>
  <c r="J157"/>
  <c r="J180"/>
  <c r="J187"/>
  <c r="J140"/>
  <c r="J113"/>
  <c r="J107"/>
  <c r="J274"/>
  <c r="BK175"/>
  <c r="BK284"/>
  <c r="J126"/>
  <c r="J206"/>
  <c r="BK143"/>
  <c r="J92"/>
  <c r="BK233"/>
  <c r="J166"/>
  <c r="BK271"/>
  <c r="J241"/>
  <c r="J197"/>
  <c r="J120"/>
  <c r="BK253"/>
  <c r="J161"/>
  <c r="J233"/>
  <c r="J151"/>
  <c r="BK212"/>
  <c r="J190"/>
  <c r="BK131"/>
  <c r="J110"/>
  <c r="J123"/>
  <c r="J262"/>
  <c r="BK99"/>
  <c r="BK265"/>
  <c r="J244"/>
  <c r="BK193"/>
  <c r="BK280"/>
  <c r="BK259"/>
  <c r="BK221"/>
  <c r="BK140"/>
  <c r="J221"/>
  <c r="J137"/>
  <c r="BK200"/>
  <c r="J134"/>
  <c r="BK116"/>
  <c r="BK241"/>
  <c r="J193"/>
  <c r="BK256"/>
  <c r="J230"/>
  <c r="BK180"/>
  <c r="J265"/>
  <c r="BK244"/>
  <c r="J209"/>
  <c r="J146"/>
  <c r="J212"/>
  <c i="1" r="AS54"/>
  <c i="2" r="BK157"/>
  <c r="BK120"/>
  <c r="BK96"/>
  <c r="BK238"/>
  <c r="BK146"/>
  <c r="J277"/>
  <c r="J259"/>
  <c r="BK216"/>
  <c r="BK187"/>
  <c r="BK277"/>
  <c r="BK250"/>
  <c r="J216"/>
  <c r="J154"/>
  <c r="BK123"/>
  <c r="BK206"/>
  <c r="J183"/>
  <c r="J175"/>
  <c r="BK171"/>
  <c r="BK102"/>
  <c r="BK230"/>
  <c r="BK92"/>
  <c r="BK268"/>
  <c r="J250"/>
  <c r="J200"/>
  <c r="BK137"/>
  <c r="BK262"/>
  <c r="BK183"/>
  <c r="J238"/>
  <c r="J143"/>
  <c r="BK110"/>
  <c r="BK151"/>
  <c r="J116"/>
  <c r="J96"/>
  <c r="BK88"/>
  <c l="1" r="BK106"/>
  <c r="J106"/>
  <c r="J62"/>
  <c r="T106"/>
  <c r="R196"/>
  <c r="P237"/>
  <c r="P87"/>
  <c r="T87"/>
  <c r="R106"/>
  <c r="P196"/>
  <c r="BK237"/>
  <c r="J237"/>
  <c r="J64"/>
  <c r="R237"/>
  <c r="BK87"/>
  <c r="J87"/>
  <c r="J61"/>
  <c r="R87"/>
  <c r="P106"/>
  <c r="BK196"/>
  <c r="J196"/>
  <c r="J63"/>
  <c r="T196"/>
  <c r="T237"/>
  <c r="BE154"/>
  <c r="J54"/>
  <c r="F54"/>
  <c r="J79"/>
  <c r="BE107"/>
  <c r="BE123"/>
  <c r="E48"/>
  <c r="F82"/>
  <c r="BE110"/>
  <c r="BE113"/>
  <c r="BE116"/>
  <c r="BE126"/>
  <c r="BE131"/>
  <c r="BE157"/>
  <c r="BE99"/>
  <c r="BE183"/>
  <c r="BE92"/>
  <c r="BE137"/>
  <c r="BE171"/>
  <c r="BE175"/>
  <c r="BE187"/>
  <c r="BE190"/>
  <c r="BE146"/>
  <c r="BE161"/>
  <c r="BE193"/>
  <c r="BE216"/>
  <c r="BE225"/>
  <c r="BE134"/>
  <c r="BE151"/>
  <c r="BE209"/>
  <c r="BE212"/>
  <c r="BE244"/>
  <c r="BE253"/>
  <c r="BE268"/>
  <c r="BE271"/>
  <c r="BE120"/>
  <c r="BE143"/>
  <c r="BE166"/>
  <c r="BE197"/>
  <c r="BE206"/>
  <c r="BE230"/>
  <c r="BE238"/>
  <c r="BE256"/>
  <c r="BE259"/>
  <c r="BE262"/>
  <c r="BE265"/>
  <c r="BE274"/>
  <c r="BE280"/>
  <c r="BE284"/>
  <c r="BE88"/>
  <c r="BE96"/>
  <c r="BE102"/>
  <c r="BE140"/>
  <c r="BE180"/>
  <c r="BE200"/>
  <c r="BE203"/>
  <c r="BE221"/>
  <c r="BE233"/>
  <c r="BE241"/>
  <c r="BE247"/>
  <c r="BE250"/>
  <c r="BE277"/>
  <c r="BK283"/>
  <c r="J283"/>
  <c r="J65"/>
  <c r="F37"/>
  <c i="1" r="BD55"/>
  <c r="BD54"/>
  <c r="W33"/>
  <c i="2" r="F35"/>
  <c i="1" r="BB55"/>
  <c r="BB54"/>
  <c r="W31"/>
  <c i="2" r="F34"/>
  <c i="1" r="BA55"/>
  <c r="BA54"/>
  <c r="W30"/>
  <c i="2" r="F36"/>
  <c i="1" r="BC55"/>
  <c r="BC54"/>
  <c r="W32"/>
  <c i="2" r="J34"/>
  <c i="1" r="AW55"/>
  <c i="2" l="1" r="P86"/>
  <c r="P85"/>
  <c i="1" r="AU55"/>
  <c i="2" r="T86"/>
  <c r="T85"/>
  <c r="R86"/>
  <c r="R85"/>
  <c r="BK86"/>
  <c r="BK85"/>
  <c r="J85"/>
  <c i="1" r="AY54"/>
  <c r="AX54"/>
  <c i="2" r="J30"/>
  <c i="1" r="AG55"/>
  <c r="AG54"/>
  <c r="AK26"/>
  <c r="AU54"/>
  <c i="2" r="J33"/>
  <c i="1" r="AV55"/>
  <c r="AT55"/>
  <c r="AW54"/>
  <c r="AK30"/>
  <c i="2" r="F33"/>
  <c i="1" r="AZ55"/>
  <c r="AZ54"/>
  <c r="AV54"/>
  <c r="AK29"/>
  <c i="2" l="1" r="J39"/>
  <c i="1" r="AK35"/>
  <c r="AN55"/>
  <c i="2" r="J59"/>
  <c r="J86"/>
  <c r="J60"/>
  <c i="1" r="W29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<sst xmlns="http://schemas.openxmlformats.org/spreadsheetml/2006/main">
  <si>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</si>
  <si>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</si>
  <si>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</si>
  <si>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</si>
  <si>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</si>
  <si>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{6bb7c9f0-6fd7-47ff-bbe4-3dfeb97580f9}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</si>
  <si>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</si>
  <si>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</si>
  <si>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</si>
  <si>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</si>
  <si>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</si>
  <si>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</si>
  <si>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</si>
  <si>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</si>
  <si>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2021-25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</si>
  <si>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</si>
  <si>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</si>
  <si>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Regenerace s. Školská čtv.Frenštát- B1</t>
  </si>
  <si>
    <t>KSO:</t>
  </si>
  <si>
    <t/>
  </si>
  <si>
    <t>CC-CZ:</t>
  </si>
  <si>
    <t>Místo:</t>
  </si>
  <si>
    <t xml:space="preserve"> </t>
  </si>
  <si>
    <t>Datum:</t>
  </si>
  <si>
    <t>22. 11. 2021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</si>
  <si>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</si>
  <si>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</si>
  <si>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</si>
  <si>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</si>
  <si>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</si>
  <si>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</si>
  <si>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</si>
  <si>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</si>
  <si>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69221189</t>
  </si>
  <si>
    <t>Ing. Magda Cigánková Fialová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</si>
  <si>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</si>
  <si>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</si>
  <si>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</si>
  <si>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</si>
  <si>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</si>
  <si>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</si>
  <si>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</si>
  <si>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</si>
  <si>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</si>
  <si>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</si>
  <si>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</si>
  <si>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</si>
  <si>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</si>
  <si>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</si>
  <si>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</si>
  <si>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</si>
  <si>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</si>
  <si>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</si>
  <si>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</si>
  <si>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</si>
  <si>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</si>
  <si>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</si>
  <si>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</si>
  <si>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</si>
  <si>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</si>
  <si>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</si>
  <si>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</si>
  <si>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</si>
  <si>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</si>
  <si>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</si>
  <si>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</si>
  <si>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</si>
  <si>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</si>
  <si>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</si>
  <si>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</si>
  <si>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</si>
  <si>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</si>
  <si>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</si>
  <si>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</si>
  <si>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</si>
  <si>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</si>
  <si>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02</t>
  </si>
  <si>
    <t>Sadové úpravy</t>
  </si>
  <si>
    <t>STA</t>
  </si>
  <si>
    <t>1</t>
  </si>
  <si>
    <t>{c4f4f2f5-0893-4c4c-9383-50302abeb469}</t>
  </si>
  <si>
    <t>2</t>
  </si>
  <si>
    <t>KRYCÍ LIST SOUPISU PRACÍ</t>
  </si>
  <si>
    <t>Objekt:</t>
  </si>
  <si>
    <t>02 - Sadové úpravy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</si>
  <si>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</si>
  <si>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</si>
  <si>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</si>
  <si>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</si>
  <si>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</si>
  <si>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03 - Terénní úpravy a návozy</t>
  </si>
  <si>
    <t xml:space="preserve">    1 - Založení, práce</t>
  </si>
  <si>
    <t xml:space="preserve">    3 - Materiál</t>
  </si>
  <si>
    <t xml:space="preserve">    02 - Výsadbový materiál - stromy-vč.dopravy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</si>
  <si>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</si>
  <si>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</si>
  <si>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</si>
  <si>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</si>
  <si>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</si>
  <si>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</si>
  <si>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</si>
  <si>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</si>
  <si>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</si>
  <si>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</si>
  <si>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</si>
  <si>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</si>
  <si>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</si>
  <si>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</si>
  <si>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</si>
  <si>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</si>
  <si>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</si>
  <si>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03</t>
  </si>
  <si>
    <t>Terénní úpravy a návozy</t>
  </si>
  <si>
    <t>K</t>
  </si>
  <si>
    <t>162701105</t>
  </si>
  <si>
    <t>Vodorovné přemístění do 10000 m zeminy z horniny tř. 1 až 4</t>
  </si>
  <si>
    <t>m3</t>
  </si>
  <si>
    <t>ÚRS 2021 01</t>
  </si>
  <si>
    <t>4</t>
  </si>
  <si>
    <t>1324553857</t>
  </si>
  <si>
    <t>VV</t>
  </si>
  <si>
    <t xml:space="preserve">"závoz po odstraněných zpevněných plochách" </t>
  </si>
  <si>
    <t>(131*0,5)*1,03</t>
  </si>
  <si>
    <t>Součet</t>
  </si>
  <si>
    <t>171101103</t>
  </si>
  <si>
    <t>Uložení sypaniny z hornin soudržných do násypů zhutněných do 100 % PS</t>
  </si>
  <si>
    <t>-907514875</t>
  </si>
  <si>
    <t>3</t>
  </si>
  <si>
    <t>182101101</t>
  </si>
  <si>
    <t>Svahování - terénní modelace, vyrovnání terénu, v hornině tř. 1 až 4, v rovině a na svahu do 1:2</t>
  </si>
  <si>
    <t>m2</t>
  </si>
  <si>
    <t>-434515673</t>
  </si>
  <si>
    <t>131*1,03</t>
  </si>
  <si>
    <t>182301131</t>
  </si>
  <si>
    <t>Rozprostření ornice pl přes 500 m2 ve svahu přes 1:5 tl vrstvy do 100 mm</t>
  </si>
  <si>
    <t>624122064</t>
  </si>
  <si>
    <t>5</t>
  </si>
  <si>
    <t>M</t>
  </si>
  <si>
    <t>10364101</t>
  </si>
  <si>
    <t xml:space="preserve">zemina pro terénní úpravy -  ornice</t>
  </si>
  <si>
    <t>t</t>
  </si>
  <si>
    <t>8</t>
  </si>
  <si>
    <t>576062058</t>
  </si>
  <si>
    <t xml:space="preserve">"dle technické zprávy" </t>
  </si>
  <si>
    <t>118*1,1</t>
  </si>
  <si>
    <t>Založení, práce</t>
  </si>
  <si>
    <t>6</t>
  </si>
  <si>
    <t>181111121</t>
  </si>
  <si>
    <t>Plošná úprava terénu do 500 m2 zemina tř 1 až 4 nerovnosti do 150 mm v rovinně a svahu do 1:5</t>
  </si>
  <si>
    <t>473099603</t>
  </si>
  <si>
    <t>"VÝMĚRA TRÁVNÍKŮ + ZÁHONŮ" 1283+86</t>
  </si>
  <si>
    <t>7</t>
  </si>
  <si>
    <t>183403132</t>
  </si>
  <si>
    <t>Obdělání půdy rytím zemina tř 3 v rovině a svahu do 1:5</t>
  </si>
  <si>
    <t>2049175777</t>
  </si>
  <si>
    <t xml:space="preserve">"nově založené záhony"  86</t>
  </si>
  <si>
    <t>181301102</t>
  </si>
  <si>
    <t>Rozprostření ornice tl vrstvy do 150 mm pl do 500 m2 v rovině nebo ve svahu do 1:5</t>
  </si>
  <si>
    <t>-1048422703</t>
  </si>
  <si>
    <t>9</t>
  </si>
  <si>
    <t>183402121</t>
  </si>
  <si>
    <t>Rozrušení půdy souvislé plochy do 500 m2 hloubky do 150 mm v rovině a svahu do 1:5</t>
  </si>
  <si>
    <t>1898339026</t>
  </si>
  <si>
    <t>"předseťové zpracování trávníku" 1283</t>
  </si>
  <si>
    <t>10</t>
  </si>
  <si>
    <t>181411131</t>
  </si>
  <si>
    <t>Založení parkového trávníku výsevem plochy do 1000 m2 v rovině a ve svahu do 1:5</t>
  </si>
  <si>
    <t>-1860675654</t>
  </si>
  <si>
    <t>"parkový klasicky" 1283*1,05</t>
  </si>
  <si>
    <t>11</t>
  </si>
  <si>
    <t>183205112</t>
  </si>
  <si>
    <t>Založení záhonu v rovině a svahu do 1:5 zemina tř 3</t>
  </si>
  <si>
    <t>1853502845</t>
  </si>
  <si>
    <t>"keře, traviny" 86</t>
  </si>
  <si>
    <t>12</t>
  </si>
  <si>
    <t>183101321</t>
  </si>
  <si>
    <t>Jamky pro výsadbu s výměnou 100 % půdy zeminy tř 1 až 4 objem do 1 m3 v rovině a svahu do 1:5</t>
  </si>
  <si>
    <t>kus</t>
  </si>
  <si>
    <t>-714867038</t>
  </si>
  <si>
    <t>" pro listnaté stromy v.s.18-20" 5+2+4+1</t>
  </si>
  <si>
    <t>"pro listnaté stromy v.s.16-18" 1</t>
  </si>
  <si>
    <t>"pro jehličnaté stromy v.s.225-250" 4</t>
  </si>
  <si>
    <t>13</t>
  </si>
  <si>
    <t>183101114</t>
  </si>
  <si>
    <t>Hloubení jamek pro vysazování rostlin v zemině tř.1 až 4 bez výměny půdy v rovině nebo na svahu do 1:5, objemu přes 0,05 do 0,125 m3</t>
  </si>
  <si>
    <t>CS ÚRS 2021 01</t>
  </si>
  <si>
    <t>1210101140</t>
  </si>
  <si>
    <t>"solitérní keře" 1+2</t>
  </si>
  <si>
    <t>14</t>
  </si>
  <si>
    <t>184102112</t>
  </si>
  <si>
    <t>Výsadba dřeviny s balem do předem vyhloubené jamky se zalitím v rovině nebo na svahu do 1:5, při průměru balu přes 200 do 300 mm</t>
  </si>
  <si>
    <t>274605410</t>
  </si>
  <si>
    <t>"solitérní listnaté keře" 3</t>
  </si>
  <si>
    <t>183101113</t>
  </si>
  <si>
    <t>Hloubení jamek bez výměny půdy zeminy tř 1 až 4 objem do 0,05 m3 v rovině a svahu do 1:5</t>
  </si>
  <si>
    <t>730770927</t>
  </si>
  <si>
    <t>"keře listnaté" 20+111+13+115+102</t>
  </si>
  <si>
    <t>16</t>
  </si>
  <si>
    <t>183111113</t>
  </si>
  <si>
    <t>Hloubení jamek pro vysazování rostlin v zemině tř.1 až 4 bez výměny půdy v rovině nebo na svahu do 1:5, objemu přes 0,005 do 0,01 m3</t>
  </si>
  <si>
    <t>174150318</t>
  </si>
  <si>
    <t>"traviny" 58</t>
  </si>
  <si>
    <t>17</t>
  </si>
  <si>
    <t>183111111</t>
  </si>
  <si>
    <t>Hloubení jamek pro vysazování rostlin v zemině tř.1 až 4 bez výměny půdy v rovině nebo na svahu do 1:5, objemu do 0,002 m3</t>
  </si>
  <si>
    <t>1323521458</t>
  </si>
  <si>
    <t>"cibuloviny"60</t>
  </si>
  <si>
    <t>18</t>
  </si>
  <si>
    <t>184102116</t>
  </si>
  <si>
    <t>Výsadba dřeviny s balem D do 0,8 m do jamky se zalitím v rovině a svahu do 1:5</t>
  </si>
  <si>
    <t>-360748438</t>
  </si>
  <si>
    <t>19</t>
  </si>
  <si>
    <t>184102111</t>
  </si>
  <si>
    <t>Výsadba dřeviny s balem D do 0,2 m do jamky se zalitím v rovině a svahu do 1:5</t>
  </si>
  <si>
    <t>238698248</t>
  </si>
  <si>
    <t>"keře listnaté," 361</t>
  </si>
  <si>
    <t>20</t>
  </si>
  <si>
    <t>183211322</t>
  </si>
  <si>
    <t>Výsadba květin do připravené půdy se zalitím do připravené půdy, se zalitím květin krytokořenných o průměru kontejneru přes 80 do 120 mm</t>
  </si>
  <si>
    <t>-953196318</t>
  </si>
  <si>
    <t>"Traviny" 58</t>
  </si>
  <si>
    <t>183211313</t>
  </si>
  <si>
    <t>Výsadba cibulí nebo hlíz</t>
  </si>
  <si>
    <t>1538783200</t>
  </si>
  <si>
    <t>"dle textové zprávy"</t>
  </si>
  <si>
    <t>"cibuloviny" 60</t>
  </si>
  <si>
    <t>22</t>
  </si>
  <si>
    <t>184215133</t>
  </si>
  <si>
    <t>Ukotvení kmene dřevin třemi kůly D do 0,1 m délky do 3 m</t>
  </si>
  <si>
    <t>-668617803</t>
  </si>
  <si>
    <t>23</t>
  </si>
  <si>
    <t>184215422</t>
  </si>
  <si>
    <t>Zhotovení závlahové mísy dřevin D do 1,0 m na svahu do 1:2</t>
  </si>
  <si>
    <t>-1094895176</t>
  </si>
  <si>
    <t>24</t>
  </si>
  <si>
    <t>184802111</t>
  </si>
  <si>
    <t>Chemické odplevelení před založením kultury nad 20 m2 postřikem na široko v rovině a svahu do 1:5</t>
  </si>
  <si>
    <t>997931878</t>
  </si>
  <si>
    <t>"trávníky 2x" 1283*2</t>
  </si>
  <si>
    <t xml:space="preserve">"nově založené záhony 2x"  86*2</t>
  </si>
  <si>
    <t>25</t>
  </si>
  <si>
    <t>184911421</t>
  </si>
  <si>
    <t>Mulčování rostlin kůrou tl. do 0,1 m v rovině a svahu do 1:5</t>
  </si>
  <si>
    <t>396607386</t>
  </si>
  <si>
    <t>"dle výkresů a textové zprávy"</t>
  </si>
  <si>
    <t>"stromy" 3,14*0,5*1*17</t>
  </si>
  <si>
    <t>"keřové záhony s kůrou" 86*1,03</t>
  </si>
  <si>
    <t>26</t>
  </si>
  <si>
    <t>185803211</t>
  </si>
  <si>
    <t>Uválcování trávníku v rovině a svahu do 1:5</t>
  </si>
  <si>
    <t>500268307</t>
  </si>
  <si>
    <t>1283</t>
  </si>
  <si>
    <t>27</t>
  </si>
  <si>
    <t>185804311</t>
  </si>
  <si>
    <t>Zalití rostlin vodou plocha do 20 m2, 4x</t>
  </si>
  <si>
    <t>-859772762</t>
  </si>
  <si>
    <t>"stromy" 17*0,1*4</t>
  </si>
  <si>
    <t>"keře v záhonech, traviny" (361+58)*0,01*4</t>
  </si>
  <si>
    <t>28</t>
  </si>
  <si>
    <t>185804312</t>
  </si>
  <si>
    <t>Zalití rostlin vodou plocha přes 20 m2 8krát</t>
  </si>
  <si>
    <t>1742498796</t>
  </si>
  <si>
    <t>"TRÁVNÍK" 1283*0,01*4</t>
  </si>
  <si>
    <t>29</t>
  </si>
  <si>
    <t>185851121</t>
  </si>
  <si>
    <t>Dovoz vody pro zálivku rostlin za vzdálenost do 1000 m</t>
  </si>
  <si>
    <t>155318582</t>
  </si>
  <si>
    <t>23,560+51,320</t>
  </si>
  <si>
    <t>30</t>
  </si>
  <si>
    <t>26vl</t>
  </si>
  <si>
    <t>Ochrana kmene aplikovaná nátěrem na kmen v rovině a svahu do 1:5</t>
  </si>
  <si>
    <t>VLASTNÍ</t>
  </si>
  <si>
    <t>-1013721179</t>
  </si>
  <si>
    <t>"plocha kmene 18-20, 16-18" 0,50*17*1,03</t>
  </si>
  <si>
    <t>Materiál</t>
  </si>
  <si>
    <t>31</t>
  </si>
  <si>
    <t>0522171</t>
  </si>
  <si>
    <t>tyče dřevěné tl. 8cm dl.3m vč.příček a úvazků</t>
  </si>
  <si>
    <t>ks</t>
  </si>
  <si>
    <t>-658080180</t>
  </si>
  <si>
    <t>"stromy" 17*3*1,03</t>
  </si>
  <si>
    <t>32</t>
  </si>
  <si>
    <t>005724150</t>
  </si>
  <si>
    <t>osivo směs travní parková směs exclusive</t>
  </si>
  <si>
    <t>kg</t>
  </si>
  <si>
    <t>864096233</t>
  </si>
  <si>
    <t>"plocha trávníku" 1283*0,035</t>
  </si>
  <si>
    <t>33</t>
  </si>
  <si>
    <t>08211321</t>
  </si>
  <si>
    <t>voda pitná pro ostatní odběratele</t>
  </si>
  <si>
    <t>-972777025</t>
  </si>
  <si>
    <t>74,880</t>
  </si>
  <si>
    <t>34</t>
  </si>
  <si>
    <t>103715000</t>
  </si>
  <si>
    <t xml:space="preserve">substrát pro trávníky A  VL</t>
  </si>
  <si>
    <t>960920418</t>
  </si>
  <si>
    <t>"parkový trávník" 1283*0,05*1,03</t>
  </si>
  <si>
    <t>35</t>
  </si>
  <si>
    <t>103211000</t>
  </si>
  <si>
    <t>zahradní substrát pro výsadbu VL</t>
  </si>
  <si>
    <t>-1816562708</t>
  </si>
  <si>
    <t>"záhony keřů 50%" 86*0,15*0,3*1,03</t>
  </si>
  <si>
    <t>36</t>
  </si>
  <si>
    <t>25234001</t>
  </si>
  <si>
    <t>herbicid totální systémový neselektivní</t>
  </si>
  <si>
    <t>litr</t>
  </si>
  <si>
    <t>-190365604</t>
  </si>
  <si>
    <t>"trávníky 2x" 1283*2*0,001</t>
  </si>
  <si>
    <t xml:space="preserve">"nově založené záhony 2x"  86*2*0,001</t>
  </si>
  <si>
    <t>37</t>
  </si>
  <si>
    <t>103211001</t>
  </si>
  <si>
    <t>Pěstební substrát pro stromy a solitéry včetně dopravy</t>
  </si>
  <si>
    <t>-125692612</t>
  </si>
  <si>
    <t>"specifikace dle textové zprávy"</t>
  </si>
  <si>
    <t>"včetně hydrogelu"</t>
  </si>
  <si>
    <t>"stromy" 0,75*17*1,03</t>
  </si>
  <si>
    <t>38</t>
  </si>
  <si>
    <t>618vl 26a</t>
  </si>
  <si>
    <t xml:space="preserve">ochranný nátěr na kmeny </t>
  </si>
  <si>
    <t>736793563</t>
  </si>
  <si>
    <t>"počet stromů/kg nátěru/koeficient ztráty"</t>
  </si>
  <si>
    <t>17*0,50*1,03</t>
  </si>
  <si>
    <t>39</t>
  </si>
  <si>
    <t>1-hnojivo-tab-s</t>
  </si>
  <si>
    <t>D+M tabletové dlouhodobé hnojivo 10g</t>
  </si>
  <si>
    <t>tab</t>
  </si>
  <si>
    <t>2040591146</t>
  </si>
  <si>
    <t>"dle. technické zprávy a výkresu"</t>
  </si>
  <si>
    <t xml:space="preserve">"stromy balové"  17*10</t>
  </si>
  <si>
    <t>"keře" (3+361)*3</t>
  </si>
  <si>
    <t>40</t>
  </si>
  <si>
    <t>OBR</t>
  </si>
  <si>
    <t>Odpíchnutí obrub s obrubou</t>
  </si>
  <si>
    <t>m</t>
  </si>
  <si>
    <t>-1708698392</t>
  </si>
  <si>
    <t>82,9</t>
  </si>
  <si>
    <t>41</t>
  </si>
  <si>
    <t>103911001s</t>
  </si>
  <si>
    <t>štěpka mulčovací VL</t>
  </si>
  <si>
    <t>-136339403</t>
  </si>
  <si>
    <t>"stromy solitérně vysazované" 17*3,14*0,5*1*0,1*1,03</t>
  </si>
  <si>
    <t>"záhony s keři a popínavkami" 86*0,1*1,03</t>
  </si>
  <si>
    <t>Výsadbový materiál - stromy-vč.dopravy</t>
  </si>
  <si>
    <t>42</t>
  </si>
  <si>
    <t>sl1</t>
  </si>
  <si>
    <t>Quercus rubra o.k.18-20, tř.1 s balem pr.80cm zpevněným pletiven, nasazení koruny 250cm, 3-4x přesazované</t>
  </si>
  <si>
    <t>387358843</t>
  </si>
  <si>
    <t>"specifikace dle technické zprávy" 5</t>
  </si>
  <si>
    <t>43</t>
  </si>
  <si>
    <t>sl2</t>
  </si>
  <si>
    <t>Acer campestre o.k.16-18, tř.1 s balem pr.60cm zpevněným pletiven, nasazení koruny 220cm, 3-4x přesazované</t>
  </si>
  <si>
    <t>-363209461</t>
  </si>
  <si>
    <t>"specifikace dle technické zprávy" 1</t>
  </si>
  <si>
    <t>44</t>
  </si>
  <si>
    <t>sl3</t>
  </si>
  <si>
    <t>Acer pseudoplatanus o.k.18-20, tř.1 s balem pr.80cm zpevněným pletiven, nasazení koruny 250cm, 3-4x přesazované</t>
  </si>
  <si>
    <t>1421921062</t>
  </si>
  <si>
    <t>"specifikace dle technické zprávy" 2</t>
  </si>
  <si>
    <t>45</t>
  </si>
  <si>
    <t>sl4</t>
  </si>
  <si>
    <t>Acer platanoides o.k.18-20, tř.1 s balem pr.80cm zpevněným pletiven, nasazení koruny 250cm, 3-4x přesazované</t>
  </si>
  <si>
    <t>1846643224</t>
  </si>
  <si>
    <t>"specifikace dle technické zprávy" 4</t>
  </si>
  <si>
    <t>46</t>
  </si>
  <si>
    <t>sl5</t>
  </si>
  <si>
    <t>Ginkgo biloba o.k.18-20, tř.1 s balem pr.80cm zpevněným pletiven, nasazení koruny 250cm, 3-4x přesazované</t>
  </si>
  <si>
    <t>-1322514542</t>
  </si>
  <si>
    <t>47</t>
  </si>
  <si>
    <t>J3</t>
  </si>
  <si>
    <t>Abies normanniana v.s.225-250, tř.1 s balem pr.80cm zpevněným pletiven, 3-4x přesazované</t>
  </si>
  <si>
    <t>-1290071908</t>
  </si>
  <si>
    <t>48</t>
  </si>
  <si>
    <t>k1</t>
  </si>
  <si>
    <t xml:space="preserve">Hamamelis x intermedia'  v.s.150-175 min K3l, 5 výhonů, 1jakost tř., kontejnerovaný</t>
  </si>
  <si>
    <t>28028057</t>
  </si>
  <si>
    <t>49</t>
  </si>
  <si>
    <t>k2</t>
  </si>
  <si>
    <t xml:space="preserve">Viburnum farrerii  v.s.150-175 min K3l, 5 výhonů, 1jakost tř., kontejnerovaný</t>
  </si>
  <si>
    <t>-590408976</t>
  </si>
  <si>
    <t>50</t>
  </si>
  <si>
    <t>k3</t>
  </si>
  <si>
    <t xml:space="preserve">Hydrangea arborescens'Annabele'  v.s.60-80 min K2l, 5 výhonů, 1jakost tř., kontejnerovaný</t>
  </si>
  <si>
    <t>-2042326715</t>
  </si>
  <si>
    <t>"specifikace dle technické zprávy" 20</t>
  </si>
  <si>
    <t>51</t>
  </si>
  <si>
    <t>k4</t>
  </si>
  <si>
    <t xml:space="preserve">Rosa 'Innocencia'  v.s.20-30 min K2l, 5 výhonů, 1jakost tř., kontejnerovaný</t>
  </si>
  <si>
    <t>1565004825</t>
  </si>
  <si>
    <t>"specifikace dle technické zprávy" 111</t>
  </si>
  <si>
    <t>52</t>
  </si>
  <si>
    <t>k5</t>
  </si>
  <si>
    <t>Weigelia florida'Rumba' v.s.40-60, K2l, 5 výhonů, 1jakost tř., kontejnerovaný</t>
  </si>
  <si>
    <t>-778637385</t>
  </si>
  <si>
    <t>"specifikace dle technické zprávy" 13</t>
  </si>
  <si>
    <t>53</t>
  </si>
  <si>
    <t>k6</t>
  </si>
  <si>
    <t>Potentilla fruticosa'Abbotswood' v.s.20-30, K2l, 5 výhonů, 1jakost tř., kontejnerovaný</t>
  </si>
  <si>
    <t>-2042872099</t>
  </si>
  <si>
    <t>"specifikace dle technické zprávy" 115</t>
  </si>
  <si>
    <t>54</t>
  </si>
  <si>
    <t>k9</t>
  </si>
  <si>
    <t>Vinca major'Variegata' v.s.20-30, K2l, 5 výhonů, 1jakost tř., kontejnerovaný</t>
  </si>
  <si>
    <t>-1092036588</t>
  </si>
  <si>
    <t>"specifikace dle technické zprávy" 102</t>
  </si>
  <si>
    <t>55</t>
  </si>
  <si>
    <t>TR2</t>
  </si>
  <si>
    <t>Penisetum alopecuroides'Hameln'</t>
  </si>
  <si>
    <t>-241431571</t>
  </si>
  <si>
    <t>"specifikace dle technické zprávy" 58</t>
  </si>
  <si>
    <t>56</t>
  </si>
  <si>
    <t>C1</t>
  </si>
  <si>
    <t>Narcisus'King Alfred'</t>
  </si>
  <si>
    <t>1533862334</t>
  </si>
  <si>
    <t>"specifikace dle technické zprávy" 60</t>
  </si>
  <si>
    <t>998</t>
  </si>
  <si>
    <t>Přesun hmot</t>
  </si>
  <si>
    <t>57</t>
  </si>
  <si>
    <t>998231311</t>
  </si>
  <si>
    <t>Přesun hmot pro sadovnické a krajinářské úpravy vodorovně do 5000 m</t>
  </si>
  <si>
    <t>1262557181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</si>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</sst>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4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22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31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32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33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36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37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38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39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40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41</v>
      </c>
      <c r="E29" s="48"/>
      <c r="F29" s="33" t="s">
        <v>42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43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44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45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46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47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48</v>
      </c>
      <c r="U35" s="55"/>
      <c r="V35" s="55"/>
      <c r="W35" s="55"/>
      <c r="X35" s="57" t="s">
        <v>49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50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2021-25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Regenerace s. Školská čtv.Frenštát- B1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 xml:space="preserve"> 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22. 11. 2021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 xml:space="preserve"> 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30</v>
      </c>
      <c r="AJ49" s="41"/>
      <c r="AK49" s="41"/>
      <c r="AL49" s="41"/>
      <c r="AM49" s="74" t="str">
        <f>IF(E17="","",E17)</f>
        <v xml:space="preserve"> </v>
      </c>
      <c r="AN49" s="65"/>
      <c r="AO49" s="65"/>
      <c r="AP49" s="65"/>
      <c r="AQ49" s="41"/>
      <c r="AR49" s="45"/>
      <c r="AS49" s="75" t="s">
        <v>51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25.65" customHeight="1">
      <c r="A50" s="39"/>
      <c r="B50" s="40"/>
      <c r="C50" s="33" t="s">
        <v>28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32</v>
      </c>
      <c r="AJ50" s="41"/>
      <c r="AK50" s="41"/>
      <c r="AL50" s="41"/>
      <c r="AM50" s="74" t="str">
        <f>IF(E20="","",E20)</f>
        <v>Ing. Magda Cigánková Fialová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52</v>
      </c>
      <c r="D52" s="88"/>
      <c r="E52" s="88"/>
      <c r="F52" s="88"/>
      <c r="G52" s="88"/>
      <c r="H52" s="89"/>
      <c r="I52" s="90" t="s">
        <v>53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54</v>
      </c>
      <c r="AH52" s="88"/>
      <c r="AI52" s="88"/>
      <c r="AJ52" s="88"/>
      <c r="AK52" s="88"/>
      <c r="AL52" s="88"/>
      <c r="AM52" s="88"/>
      <c r="AN52" s="90" t="s">
        <v>55</v>
      </c>
      <c r="AO52" s="88"/>
      <c r="AP52" s="88"/>
      <c r="AQ52" s="92" t="s">
        <v>56</v>
      </c>
      <c r="AR52" s="45"/>
      <c r="AS52" s="93" t="s">
        <v>57</v>
      </c>
      <c r="AT52" s="94" t="s">
        <v>58</v>
      </c>
      <c r="AU52" s="94" t="s">
        <v>59</v>
      </c>
      <c r="AV52" s="94" t="s">
        <v>60</v>
      </c>
      <c r="AW52" s="94" t="s">
        <v>61</v>
      </c>
      <c r="AX52" s="94" t="s">
        <v>62</v>
      </c>
      <c r="AY52" s="94" t="s">
        <v>63</v>
      </c>
      <c r="AZ52" s="94" t="s">
        <v>64</v>
      </c>
      <c r="BA52" s="94" t="s">
        <v>65</v>
      </c>
      <c r="BB52" s="94" t="s">
        <v>66</v>
      </c>
      <c r="BC52" s="94" t="s">
        <v>67</v>
      </c>
      <c r="BD52" s="95" t="s">
        <v>68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69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ROUND(AS55,2)</f>
        <v>0</v>
      </c>
      <c r="AT54" s="107">
        <f>ROUND(SUM(AV54:AW54),2)</f>
        <v>0</v>
      </c>
      <c r="AU54" s="108">
        <f>ROUND(AU55,5)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ROUND(AZ55,2)</f>
        <v>0</v>
      </c>
      <c r="BA54" s="107">
        <f>ROUND(BA55,2)</f>
        <v>0</v>
      </c>
      <c r="BB54" s="107">
        <f>ROUND(BB55,2)</f>
        <v>0</v>
      </c>
      <c r="BC54" s="107">
        <f>ROUND(BC55,2)</f>
        <v>0</v>
      </c>
      <c r="BD54" s="109">
        <f>ROUND(BD55,2)</f>
        <v>0</v>
      </c>
      <c r="BE54" s="6"/>
      <c r="BS54" s="110" t="s">
        <v>70</v>
      </c>
      <c r="BT54" s="110" t="s">
        <v>71</v>
      </c>
      <c r="BU54" s="111" t="s">
        <v>72</v>
      </c>
      <c r="BV54" s="110" t="s">
        <v>73</v>
      </c>
      <c r="BW54" s="110" t="s">
        <v>5</v>
      </c>
      <c r="BX54" s="110" t="s">
        <v>74</v>
      </c>
      <c r="CL54" s="110" t="s">
        <v>19</v>
      </c>
    </row>
    <row r="55" s="7" customFormat="1" ht="16.5" customHeight="1">
      <c r="A55" s="112" t="s">
        <v>75</v>
      </c>
      <c r="B55" s="113"/>
      <c r="C55" s="114"/>
      <c r="D55" s="115" t="s">
        <v>76</v>
      </c>
      <c r="E55" s="115"/>
      <c r="F55" s="115"/>
      <c r="G55" s="115"/>
      <c r="H55" s="115"/>
      <c r="I55" s="116"/>
      <c r="J55" s="115" t="s">
        <v>77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'02 - Sadové úpravy'!J30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78</v>
      </c>
      <c r="AR55" s="119"/>
      <c r="AS55" s="120">
        <v>0</v>
      </c>
      <c r="AT55" s="121">
        <f>ROUND(SUM(AV55:AW55),2)</f>
        <v>0</v>
      </c>
      <c r="AU55" s="122">
        <f>'02 - Sadové úpravy'!P85</f>
        <v>0</v>
      </c>
      <c r="AV55" s="121">
        <f>'02 - Sadové úpravy'!J33</f>
        <v>0</v>
      </c>
      <c r="AW55" s="121">
        <f>'02 - Sadové úpravy'!J34</f>
        <v>0</v>
      </c>
      <c r="AX55" s="121">
        <f>'02 - Sadové úpravy'!J35</f>
        <v>0</v>
      </c>
      <c r="AY55" s="121">
        <f>'02 - Sadové úpravy'!J36</f>
        <v>0</v>
      </c>
      <c r="AZ55" s="121">
        <f>'02 - Sadové úpravy'!F33</f>
        <v>0</v>
      </c>
      <c r="BA55" s="121">
        <f>'02 - Sadové úpravy'!F34</f>
        <v>0</v>
      </c>
      <c r="BB55" s="121">
        <f>'02 - Sadové úpravy'!F35</f>
        <v>0</v>
      </c>
      <c r="BC55" s="121">
        <f>'02 - Sadové úpravy'!F36</f>
        <v>0</v>
      </c>
      <c r="BD55" s="123">
        <f>'02 - Sadové úpravy'!F37</f>
        <v>0</v>
      </c>
      <c r="BE55" s="7"/>
      <c r="BT55" s="124" t="s">
        <v>79</v>
      </c>
      <c r="BV55" s="124" t="s">
        <v>73</v>
      </c>
      <c r="BW55" s="124" t="s">
        <v>80</v>
      </c>
      <c r="BX55" s="124" t="s">
        <v>5</v>
      </c>
      <c r="CL55" s="124" t="s">
        <v>19</v>
      </c>
      <c r="CM55" s="124" t="s">
        <v>81</v>
      </c>
    </row>
    <row r="56" s="2" customFormat="1" ht="30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5"/>
      <c r="AS56" s="39"/>
      <c r="AT56" s="39"/>
      <c r="AU56" s="39"/>
      <c r="AV56" s="39"/>
      <c r="AW56" s="39"/>
      <c r="AX56" s="39"/>
      <c r="AY56" s="39"/>
      <c r="AZ56" s="39"/>
      <c r="BA56" s="39"/>
      <c r="BB56" s="39"/>
      <c r="BC56" s="39"/>
      <c r="BD56" s="39"/>
      <c r="BE56" s="39"/>
    </row>
    <row r="57" s="2" customFormat="1" ht="6.96" customHeight="1">
      <c r="A57" s="39"/>
      <c r="B57" s="60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</sheetData>
  <sheetProtection sheet="1" formatColumns="0" formatRows="0" objects="1" scenarios="1" spinCount="100000" saltValue="ZkSHY9gyJNIGfsFoKDb9visqUKas9FrTn176udisF0qjG/Hq2s6rxu+53+VBWrRaAVSV4IHnqOxGvyRbIfFU4Q==" hashValue="ghXxA2PTZgWcmZyXdEhJ913qb43rV92+kDsKikQ5m/+Ws4A5M2GQDBQnQvcMDiat9L5EWMeS11kLMGPDYZzIig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02 - Sadové úpravy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80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21"/>
      <c r="AT3" s="18" t="s">
        <v>81</v>
      </c>
    </row>
    <row r="4" s="1" customFormat="1" ht="24.96" customHeight="1">
      <c r="B4" s="21"/>
      <c r="D4" s="127" t="s">
        <v>82</v>
      </c>
      <c r="L4" s="21"/>
      <c r="M4" s="128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29" t="s">
        <v>16</v>
      </c>
      <c r="L6" s="21"/>
    </row>
    <row r="7" s="1" customFormat="1" ht="16.5" customHeight="1">
      <c r="B7" s="21"/>
      <c r="E7" s="130" t="str">
        <f>'Rekapitulace stavby'!K6</f>
        <v>Regenerace s. Školská čtv.Frenštát- B1</v>
      </c>
      <c r="F7" s="129"/>
      <c r="G7" s="129"/>
      <c r="H7" s="129"/>
      <c r="L7" s="21"/>
    </row>
    <row r="8" s="2" customFormat="1" ht="12" customHeight="1">
      <c r="A8" s="39"/>
      <c r="B8" s="45"/>
      <c r="C8" s="39"/>
      <c r="D8" s="129" t="s">
        <v>83</v>
      </c>
      <c r="E8" s="39"/>
      <c r="F8" s="39"/>
      <c r="G8" s="39"/>
      <c r="H8" s="39"/>
      <c r="I8" s="39"/>
      <c r="J8" s="39"/>
      <c r="K8" s="39"/>
      <c r="L8" s="131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2" t="s">
        <v>84</v>
      </c>
      <c r="F9" s="39"/>
      <c r="G9" s="39"/>
      <c r="H9" s="39"/>
      <c r="I9" s="39"/>
      <c r="J9" s="39"/>
      <c r="K9" s="39"/>
      <c r="L9" s="131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1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29" t="s">
        <v>18</v>
      </c>
      <c r="E11" s="39"/>
      <c r="F11" s="133" t="s">
        <v>19</v>
      </c>
      <c r="G11" s="39"/>
      <c r="H11" s="39"/>
      <c r="I11" s="129" t="s">
        <v>20</v>
      </c>
      <c r="J11" s="133" t="s">
        <v>19</v>
      </c>
      <c r="K11" s="39"/>
      <c r="L11" s="131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29" t="s">
        <v>21</v>
      </c>
      <c r="E12" s="39"/>
      <c r="F12" s="133" t="s">
        <v>22</v>
      </c>
      <c r="G12" s="39"/>
      <c r="H12" s="39"/>
      <c r="I12" s="129" t="s">
        <v>23</v>
      </c>
      <c r="J12" s="134" t="str">
        <f>'Rekapitulace stavby'!AN8</f>
        <v>22. 11. 2021</v>
      </c>
      <c r="K12" s="39"/>
      <c r="L12" s="131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1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29" t="s">
        <v>25</v>
      </c>
      <c r="E14" s="39"/>
      <c r="F14" s="39"/>
      <c r="G14" s="39"/>
      <c r="H14" s="39"/>
      <c r="I14" s="129" t="s">
        <v>26</v>
      </c>
      <c r="J14" s="133" t="str">
        <f>IF('Rekapitulace stavby'!AN10="","",'Rekapitulace stavby'!AN10)</f>
        <v/>
      </c>
      <c r="K14" s="39"/>
      <c r="L14" s="131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3" t="str">
        <f>IF('Rekapitulace stavby'!E11="","",'Rekapitulace stavby'!E11)</f>
        <v xml:space="preserve"> </v>
      </c>
      <c r="F15" s="39"/>
      <c r="G15" s="39"/>
      <c r="H15" s="39"/>
      <c r="I15" s="129" t="s">
        <v>27</v>
      </c>
      <c r="J15" s="133" t="str">
        <f>IF('Rekapitulace stavby'!AN11="","",'Rekapitulace stavby'!AN11)</f>
        <v/>
      </c>
      <c r="K15" s="39"/>
      <c r="L15" s="131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1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29" t="s">
        <v>28</v>
      </c>
      <c r="E17" s="39"/>
      <c r="F17" s="39"/>
      <c r="G17" s="39"/>
      <c r="H17" s="39"/>
      <c r="I17" s="129" t="s">
        <v>26</v>
      </c>
      <c r="J17" s="34" t="str">
        <f>'Rekapitulace stavby'!AN13</f>
        <v>Vyplň údaj</v>
      </c>
      <c r="K17" s="39"/>
      <c r="L17" s="131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3"/>
      <c r="G18" s="133"/>
      <c r="H18" s="133"/>
      <c r="I18" s="129" t="s">
        <v>27</v>
      </c>
      <c r="J18" s="34" t="str">
        <f>'Rekapitulace stavby'!AN14</f>
        <v>Vyplň údaj</v>
      </c>
      <c r="K18" s="39"/>
      <c r="L18" s="131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1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29" t="s">
        <v>30</v>
      </c>
      <c r="E20" s="39"/>
      <c r="F20" s="39"/>
      <c r="G20" s="39"/>
      <c r="H20" s="39"/>
      <c r="I20" s="129" t="s">
        <v>26</v>
      </c>
      <c r="J20" s="133" t="str">
        <f>IF('Rekapitulace stavby'!AN16="","",'Rekapitulace stavby'!AN16)</f>
        <v/>
      </c>
      <c r="K20" s="39"/>
      <c r="L20" s="131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3" t="str">
        <f>IF('Rekapitulace stavby'!E17="","",'Rekapitulace stavby'!E17)</f>
        <v xml:space="preserve"> </v>
      </c>
      <c r="F21" s="39"/>
      <c r="G21" s="39"/>
      <c r="H21" s="39"/>
      <c r="I21" s="129" t="s">
        <v>27</v>
      </c>
      <c r="J21" s="133" t="str">
        <f>IF('Rekapitulace stavby'!AN17="","",'Rekapitulace stavby'!AN17)</f>
        <v/>
      </c>
      <c r="K21" s="39"/>
      <c r="L21" s="131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1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29" t="s">
        <v>32</v>
      </c>
      <c r="E23" s="39"/>
      <c r="F23" s="39"/>
      <c r="G23" s="39"/>
      <c r="H23" s="39"/>
      <c r="I23" s="129" t="s">
        <v>26</v>
      </c>
      <c r="J23" s="133" t="s">
        <v>33</v>
      </c>
      <c r="K23" s="39"/>
      <c r="L23" s="131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3" t="s">
        <v>34</v>
      </c>
      <c r="F24" s="39"/>
      <c r="G24" s="39"/>
      <c r="H24" s="39"/>
      <c r="I24" s="129" t="s">
        <v>27</v>
      </c>
      <c r="J24" s="133" t="s">
        <v>19</v>
      </c>
      <c r="K24" s="39"/>
      <c r="L24" s="131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1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29" t="s">
        <v>35</v>
      </c>
      <c r="E26" s="39"/>
      <c r="F26" s="39"/>
      <c r="G26" s="39"/>
      <c r="H26" s="39"/>
      <c r="I26" s="39"/>
      <c r="J26" s="39"/>
      <c r="K26" s="39"/>
      <c r="L26" s="131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5"/>
      <c r="B27" s="136"/>
      <c r="C27" s="135"/>
      <c r="D27" s="135"/>
      <c r="E27" s="137" t="s">
        <v>19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1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39"/>
      <c r="E29" s="139"/>
      <c r="F29" s="139"/>
      <c r="G29" s="139"/>
      <c r="H29" s="139"/>
      <c r="I29" s="139"/>
      <c r="J29" s="139"/>
      <c r="K29" s="139"/>
      <c r="L29" s="131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0" t="s">
        <v>37</v>
      </c>
      <c r="E30" s="39"/>
      <c r="F30" s="39"/>
      <c r="G30" s="39"/>
      <c r="H30" s="39"/>
      <c r="I30" s="39"/>
      <c r="J30" s="141">
        <f>ROUND(J85, 2)</f>
        <v>0</v>
      </c>
      <c r="K30" s="39"/>
      <c r="L30" s="131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39"/>
      <c r="E31" s="139"/>
      <c r="F31" s="139"/>
      <c r="G31" s="139"/>
      <c r="H31" s="139"/>
      <c r="I31" s="139"/>
      <c r="J31" s="139"/>
      <c r="K31" s="139"/>
      <c r="L31" s="131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2" t="s">
        <v>39</v>
      </c>
      <c r="G32" s="39"/>
      <c r="H32" s="39"/>
      <c r="I32" s="142" t="s">
        <v>38</v>
      </c>
      <c r="J32" s="142" t="s">
        <v>40</v>
      </c>
      <c r="K32" s="39"/>
      <c r="L32" s="131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3" t="s">
        <v>41</v>
      </c>
      <c r="E33" s="129" t="s">
        <v>42</v>
      </c>
      <c r="F33" s="144">
        <f>ROUND((SUM(BE85:BE284)),  2)</f>
        <v>0</v>
      </c>
      <c r="G33" s="39"/>
      <c r="H33" s="39"/>
      <c r="I33" s="145">
        <v>0.20999999999999999</v>
      </c>
      <c r="J33" s="144">
        <f>ROUND(((SUM(BE85:BE284))*I33),  2)</f>
        <v>0</v>
      </c>
      <c r="K33" s="39"/>
      <c r="L33" s="131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29" t="s">
        <v>43</v>
      </c>
      <c r="F34" s="144">
        <f>ROUND((SUM(BF85:BF284)),  2)</f>
        <v>0</v>
      </c>
      <c r="G34" s="39"/>
      <c r="H34" s="39"/>
      <c r="I34" s="145">
        <v>0.14999999999999999</v>
      </c>
      <c r="J34" s="144">
        <f>ROUND(((SUM(BF85:BF284))*I34),  2)</f>
        <v>0</v>
      </c>
      <c r="K34" s="39"/>
      <c r="L34" s="131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29" t="s">
        <v>44</v>
      </c>
      <c r="F35" s="144">
        <f>ROUND((SUM(BG85:BG284)),  2)</f>
        <v>0</v>
      </c>
      <c r="G35" s="39"/>
      <c r="H35" s="39"/>
      <c r="I35" s="145">
        <v>0.20999999999999999</v>
      </c>
      <c r="J35" s="144">
        <f>0</f>
        <v>0</v>
      </c>
      <c r="K35" s="39"/>
      <c r="L35" s="131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29" t="s">
        <v>45</v>
      </c>
      <c r="F36" s="144">
        <f>ROUND((SUM(BH85:BH284)),  2)</f>
        <v>0</v>
      </c>
      <c r="G36" s="39"/>
      <c r="H36" s="39"/>
      <c r="I36" s="145">
        <v>0.14999999999999999</v>
      </c>
      <c r="J36" s="144">
        <f>0</f>
        <v>0</v>
      </c>
      <c r="K36" s="39"/>
      <c r="L36" s="131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29" t="s">
        <v>46</v>
      </c>
      <c r="F37" s="144">
        <f>ROUND((SUM(BI85:BI284)),  2)</f>
        <v>0</v>
      </c>
      <c r="G37" s="39"/>
      <c r="H37" s="39"/>
      <c r="I37" s="145">
        <v>0</v>
      </c>
      <c r="J37" s="144">
        <f>0</f>
        <v>0</v>
      </c>
      <c r="K37" s="39"/>
      <c r="L37" s="131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1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46"/>
      <c r="D39" s="147" t="s">
        <v>47</v>
      </c>
      <c r="E39" s="148"/>
      <c r="F39" s="148"/>
      <c r="G39" s="149" t="s">
        <v>48</v>
      </c>
      <c r="H39" s="150" t="s">
        <v>49</v>
      </c>
      <c r="I39" s="148"/>
      <c r="J39" s="151">
        <f>SUM(J30:J37)</f>
        <v>0</v>
      </c>
      <c r="K39" s="152"/>
      <c r="L39" s="131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85</v>
      </c>
      <c r="D45" s="41"/>
      <c r="E45" s="41"/>
      <c r="F45" s="41"/>
      <c r="G45" s="41"/>
      <c r="H45" s="41"/>
      <c r="I45" s="41"/>
      <c r="J45" s="41"/>
      <c r="K45" s="41"/>
      <c r="L45" s="131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1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1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57" t="str">
        <f>E7</f>
        <v>Regenerace s. Školská čtv.Frenštát- B1</v>
      </c>
      <c r="F48" s="33"/>
      <c r="G48" s="33"/>
      <c r="H48" s="33"/>
      <c r="I48" s="41"/>
      <c r="J48" s="41"/>
      <c r="K48" s="41"/>
      <c r="L48" s="131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83</v>
      </c>
      <c r="D49" s="41"/>
      <c r="E49" s="41"/>
      <c r="F49" s="41"/>
      <c r="G49" s="41"/>
      <c r="H49" s="41"/>
      <c r="I49" s="41"/>
      <c r="J49" s="41"/>
      <c r="K49" s="41"/>
      <c r="L49" s="131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02 - Sadové úpravy</v>
      </c>
      <c r="F50" s="41"/>
      <c r="G50" s="41"/>
      <c r="H50" s="41"/>
      <c r="I50" s="41"/>
      <c r="J50" s="41"/>
      <c r="K50" s="41"/>
      <c r="L50" s="131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1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22. 11. 2021</v>
      </c>
      <c r="K52" s="41"/>
      <c r="L52" s="131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1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30</v>
      </c>
      <c r="J54" s="37" t="str">
        <f>E21</f>
        <v xml:space="preserve"> </v>
      </c>
      <c r="K54" s="41"/>
      <c r="L54" s="131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5.6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32</v>
      </c>
      <c r="J55" s="37" t="str">
        <f>E24</f>
        <v>Ing. Magda Cigánková Fialová</v>
      </c>
      <c r="K55" s="41"/>
      <c r="L55" s="131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1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58" t="s">
        <v>86</v>
      </c>
      <c r="D57" s="159"/>
      <c r="E57" s="159"/>
      <c r="F57" s="159"/>
      <c r="G57" s="159"/>
      <c r="H57" s="159"/>
      <c r="I57" s="159"/>
      <c r="J57" s="160" t="s">
        <v>87</v>
      </c>
      <c r="K57" s="159"/>
      <c r="L57" s="131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1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1" t="s">
        <v>69</v>
      </c>
      <c r="D59" s="41"/>
      <c r="E59" s="41"/>
      <c r="F59" s="41"/>
      <c r="G59" s="41"/>
      <c r="H59" s="41"/>
      <c r="I59" s="41"/>
      <c r="J59" s="103">
        <f>J85</f>
        <v>0</v>
      </c>
      <c r="K59" s="41"/>
      <c r="L59" s="131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88</v>
      </c>
    </row>
    <row r="60" s="9" customFormat="1" ht="24.96" customHeight="1">
      <c r="A60" s="9"/>
      <c r="B60" s="162"/>
      <c r="C60" s="163"/>
      <c r="D60" s="164" t="s">
        <v>89</v>
      </c>
      <c r="E60" s="165"/>
      <c r="F60" s="165"/>
      <c r="G60" s="165"/>
      <c r="H60" s="165"/>
      <c r="I60" s="165"/>
      <c r="J60" s="166">
        <f>J86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8"/>
      <c r="C61" s="169"/>
      <c r="D61" s="170" t="s">
        <v>90</v>
      </c>
      <c r="E61" s="171"/>
      <c r="F61" s="171"/>
      <c r="G61" s="171"/>
      <c r="H61" s="171"/>
      <c r="I61" s="171"/>
      <c r="J61" s="172">
        <f>J87</f>
        <v>0</v>
      </c>
      <c r="K61" s="169"/>
      <c r="L61" s="17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8"/>
      <c r="C62" s="169"/>
      <c r="D62" s="170" t="s">
        <v>91</v>
      </c>
      <c r="E62" s="171"/>
      <c r="F62" s="171"/>
      <c r="G62" s="171"/>
      <c r="H62" s="171"/>
      <c r="I62" s="171"/>
      <c r="J62" s="172">
        <f>J106</f>
        <v>0</v>
      </c>
      <c r="K62" s="169"/>
      <c r="L62" s="17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8"/>
      <c r="C63" s="169"/>
      <c r="D63" s="170" t="s">
        <v>92</v>
      </c>
      <c r="E63" s="171"/>
      <c r="F63" s="171"/>
      <c r="G63" s="171"/>
      <c r="H63" s="171"/>
      <c r="I63" s="171"/>
      <c r="J63" s="172">
        <f>J196</f>
        <v>0</v>
      </c>
      <c r="K63" s="169"/>
      <c r="L63" s="173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8"/>
      <c r="C64" s="169"/>
      <c r="D64" s="170" t="s">
        <v>93</v>
      </c>
      <c r="E64" s="171"/>
      <c r="F64" s="171"/>
      <c r="G64" s="171"/>
      <c r="H64" s="171"/>
      <c r="I64" s="171"/>
      <c r="J64" s="172">
        <f>J237</f>
        <v>0</v>
      </c>
      <c r="K64" s="169"/>
      <c r="L64" s="173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8"/>
      <c r="C65" s="169"/>
      <c r="D65" s="170" t="s">
        <v>94</v>
      </c>
      <c r="E65" s="171"/>
      <c r="F65" s="171"/>
      <c r="G65" s="171"/>
      <c r="H65" s="171"/>
      <c r="I65" s="171"/>
      <c r="J65" s="172">
        <f>J283</f>
        <v>0</v>
      </c>
      <c r="K65" s="169"/>
      <c r="L65" s="17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31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31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31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4" t="s">
        <v>95</v>
      </c>
      <c r="D72" s="41"/>
      <c r="E72" s="41"/>
      <c r="F72" s="41"/>
      <c r="G72" s="41"/>
      <c r="H72" s="41"/>
      <c r="I72" s="41"/>
      <c r="J72" s="41"/>
      <c r="K72" s="41"/>
      <c r="L72" s="131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1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16</v>
      </c>
      <c r="D74" s="41"/>
      <c r="E74" s="41"/>
      <c r="F74" s="41"/>
      <c r="G74" s="41"/>
      <c r="H74" s="41"/>
      <c r="I74" s="41"/>
      <c r="J74" s="41"/>
      <c r="K74" s="41"/>
      <c r="L74" s="131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157" t="str">
        <f>E7</f>
        <v>Regenerace s. Školská čtv.Frenštát- B1</v>
      </c>
      <c r="F75" s="33"/>
      <c r="G75" s="33"/>
      <c r="H75" s="33"/>
      <c r="I75" s="41"/>
      <c r="J75" s="41"/>
      <c r="K75" s="41"/>
      <c r="L75" s="131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83</v>
      </c>
      <c r="D76" s="41"/>
      <c r="E76" s="41"/>
      <c r="F76" s="41"/>
      <c r="G76" s="41"/>
      <c r="H76" s="41"/>
      <c r="I76" s="41"/>
      <c r="J76" s="41"/>
      <c r="K76" s="41"/>
      <c r="L76" s="131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70" t="str">
        <f>E9</f>
        <v>02 - Sadové úpravy</v>
      </c>
      <c r="F77" s="41"/>
      <c r="G77" s="41"/>
      <c r="H77" s="41"/>
      <c r="I77" s="41"/>
      <c r="J77" s="41"/>
      <c r="K77" s="41"/>
      <c r="L77" s="131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1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21</v>
      </c>
      <c r="D79" s="41"/>
      <c r="E79" s="41"/>
      <c r="F79" s="28" t="str">
        <f>F12</f>
        <v xml:space="preserve"> </v>
      </c>
      <c r="G79" s="41"/>
      <c r="H79" s="41"/>
      <c r="I79" s="33" t="s">
        <v>23</v>
      </c>
      <c r="J79" s="73" t="str">
        <f>IF(J12="","",J12)</f>
        <v>22. 11. 2021</v>
      </c>
      <c r="K79" s="41"/>
      <c r="L79" s="131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1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25</v>
      </c>
      <c r="D81" s="41"/>
      <c r="E81" s="41"/>
      <c r="F81" s="28" t="str">
        <f>E15</f>
        <v xml:space="preserve"> </v>
      </c>
      <c r="G81" s="41"/>
      <c r="H81" s="41"/>
      <c r="I81" s="33" t="s">
        <v>30</v>
      </c>
      <c r="J81" s="37" t="str">
        <f>E21</f>
        <v xml:space="preserve"> </v>
      </c>
      <c r="K81" s="41"/>
      <c r="L81" s="131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5.65" customHeight="1">
      <c r="A82" s="39"/>
      <c r="B82" s="40"/>
      <c r="C82" s="33" t="s">
        <v>28</v>
      </c>
      <c r="D82" s="41"/>
      <c r="E82" s="41"/>
      <c r="F82" s="28" t="str">
        <f>IF(E18="","",E18)</f>
        <v>Vyplň údaj</v>
      </c>
      <c r="G82" s="41"/>
      <c r="H82" s="41"/>
      <c r="I82" s="33" t="s">
        <v>32</v>
      </c>
      <c r="J82" s="37" t="str">
        <f>E24</f>
        <v>Ing. Magda Cigánková Fialová</v>
      </c>
      <c r="K82" s="41"/>
      <c r="L82" s="131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0.32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1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11" customFormat="1" ht="29.28" customHeight="1">
      <c r="A84" s="174"/>
      <c r="B84" s="175"/>
      <c r="C84" s="176" t="s">
        <v>96</v>
      </c>
      <c r="D84" s="177" t="s">
        <v>56</v>
      </c>
      <c r="E84" s="177" t="s">
        <v>52</v>
      </c>
      <c r="F84" s="177" t="s">
        <v>53</v>
      </c>
      <c r="G84" s="177" t="s">
        <v>97</v>
      </c>
      <c r="H84" s="177" t="s">
        <v>98</v>
      </c>
      <c r="I84" s="177" t="s">
        <v>99</v>
      </c>
      <c r="J84" s="177" t="s">
        <v>87</v>
      </c>
      <c r="K84" s="178" t="s">
        <v>100</v>
      </c>
      <c r="L84" s="179"/>
      <c r="M84" s="93" t="s">
        <v>19</v>
      </c>
      <c r="N84" s="94" t="s">
        <v>41</v>
      </c>
      <c r="O84" s="94" t="s">
        <v>101</v>
      </c>
      <c r="P84" s="94" t="s">
        <v>102</v>
      </c>
      <c r="Q84" s="94" t="s">
        <v>103</v>
      </c>
      <c r="R84" s="94" t="s">
        <v>104</v>
      </c>
      <c r="S84" s="94" t="s">
        <v>105</v>
      </c>
      <c r="T84" s="95" t="s">
        <v>106</v>
      </c>
      <c r="U84" s="174"/>
      <c r="V84" s="174"/>
      <c r="W84" s="174"/>
      <c r="X84" s="174"/>
      <c r="Y84" s="174"/>
      <c r="Z84" s="174"/>
      <c r="AA84" s="174"/>
      <c r="AB84" s="174"/>
      <c r="AC84" s="174"/>
      <c r="AD84" s="174"/>
      <c r="AE84" s="174"/>
    </row>
    <row r="85" s="2" customFormat="1" ht="22.8" customHeight="1">
      <c r="A85" s="39"/>
      <c r="B85" s="40"/>
      <c r="C85" s="100" t="s">
        <v>107</v>
      </c>
      <c r="D85" s="41"/>
      <c r="E85" s="41"/>
      <c r="F85" s="41"/>
      <c r="G85" s="41"/>
      <c r="H85" s="41"/>
      <c r="I85" s="41"/>
      <c r="J85" s="180">
        <f>BK85</f>
        <v>0</v>
      </c>
      <c r="K85" s="41"/>
      <c r="L85" s="45"/>
      <c r="M85" s="96"/>
      <c r="N85" s="181"/>
      <c r="O85" s="97"/>
      <c r="P85" s="182">
        <f>P86</f>
        <v>0</v>
      </c>
      <c r="Q85" s="97"/>
      <c r="R85" s="182">
        <f>R86</f>
        <v>0</v>
      </c>
      <c r="S85" s="97"/>
      <c r="T85" s="183">
        <f>T86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70</v>
      </c>
      <c r="AU85" s="18" t="s">
        <v>88</v>
      </c>
      <c r="BK85" s="184">
        <f>BK86</f>
        <v>0</v>
      </c>
    </row>
    <row r="86" s="12" customFormat="1" ht="25.92" customHeight="1">
      <c r="A86" s="12"/>
      <c r="B86" s="185"/>
      <c r="C86" s="186"/>
      <c r="D86" s="187" t="s">
        <v>70</v>
      </c>
      <c r="E86" s="188" t="s">
        <v>108</v>
      </c>
      <c r="F86" s="188" t="s">
        <v>109</v>
      </c>
      <c r="G86" s="186"/>
      <c r="H86" s="186"/>
      <c r="I86" s="189"/>
      <c r="J86" s="190">
        <f>BK86</f>
        <v>0</v>
      </c>
      <c r="K86" s="186"/>
      <c r="L86" s="191"/>
      <c r="M86" s="192"/>
      <c r="N86" s="193"/>
      <c r="O86" s="193"/>
      <c r="P86" s="194">
        <f>P87+P106+P196+P237+P283</f>
        <v>0</v>
      </c>
      <c r="Q86" s="193"/>
      <c r="R86" s="194">
        <f>R87+R106+R196+R237+R283</f>
        <v>0</v>
      </c>
      <c r="S86" s="193"/>
      <c r="T86" s="195">
        <f>T87+T106+T196+T237+T283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6" t="s">
        <v>79</v>
      </c>
      <c r="AT86" s="197" t="s">
        <v>70</v>
      </c>
      <c r="AU86" s="197" t="s">
        <v>71</v>
      </c>
      <c r="AY86" s="196" t="s">
        <v>110</v>
      </c>
      <c r="BK86" s="198">
        <f>BK87+BK106+BK196+BK237+BK283</f>
        <v>0</v>
      </c>
    </row>
    <row r="87" s="12" customFormat="1" ht="22.8" customHeight="1">
      <c r="A87" s="12"/>
      <c r="B87" s="185"/>
      <c r="C87" s="186"/>
      <c r="D87" s="187" t="s">
        <v>70</v>
      </c>
      <c r="E87" s="199" t="s">
        <v>111</v>
      </c>
      <c r="F87" s="199" t="s">
        <v>112</v>
      </c>
      <c r="G87" s="186"/>
      <c r="H87" s="186"/>
      <c r="I87" s="189"/>
      <c r="J87" s="200">
        <f>BK87</f>
        <v>0</v>
      </c>
      <c r="K87" s="186"/>
      <c r="L87" s="191"/>
      <c r="M87" s="192"/>
      <c r="N87" s="193"/>
      <c r="O87" s="193"/>
      <c r="P87" s="194">
        <f>SUM(P88:P105)</f>
        <v>0</v>
      </c>
      <c r="Q87" s="193"/>
      <c r="R87" s="194">
        <f>SUM(R88:R105)</f>
        <v>0</v>
      </c>
      <c r="S87" s="193"/>
      <c r="T87" s="195">
        <f>SUM(T88:T105)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96" t="s">
        <v>79</v>
      </c>
      <c r="AT87" s="197" t="s">
        <v>70</v>
      </c>
      <c r="AU87" s="197" t="s">
        <v>79</v>
      </c>
      <c r="AY87" s="196" t="s">
        <v>110</v>
      </c>
      <c r="BK87" s="198">
        <f>SUM(BK88:BK105)</f>
        <v>0</v>
      </c>
    </row>
    <row r="88" s="2" customFormat="1" ht="16.5" customHeight="1">
      <c r="A88" s="39"/>
      <c r="B88" s="40"/>
      <c r="C88" s="201" t="s">
        <v>79</v>
      </c>
      <c r="D88" s="201" t="s">
        <v>113</v>
      </c>
      <c r="E88" s="202" t="s">
        <v>114</v>
      </c>
      <c r="F88" s="203" t="s">
        <v>115</v>
      </c>
      <c r="G88" s="204" t="s">
        <v>116</v>
      </c>
      <c r="H88" s="205">
        <v>67.465000000000003</v>
      </c>
      <c r="I88" s="206"/>
      <c r="J88" s="207">
        <f>ROUND(I88*H88,2)</f>
        <v>0</v>
      </c>
      <c r="K88" s="203" t="s">
        <v>117</v>
      </c>
      <c r="L88" s="45"/>
      <c r="M88" s="208" t="s">
        <v>19</v>
      </c>
      <c r="N88" s="209" t="s">
        <v>42</v>
      </c>
      <c r="O88" s="85"/>
      <c r="P88" s="210">
        <f>O88*H88</f>
        <v>0</v>
      </c>
      <c r="Q88" s="210">
        <v>0</v>
      </c>
      <c r="R88" s="210">
        <f>Q88*H88</f>
        <v>0</v>
      </c>
      <c r="S88" s="210">
        <v>0</v>
      </c>
      <c r="T88" s="211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2" t="s">
        <v>118</v>
      </c>
      <c r="AT88" s="212" t="s">
        <v>113</v>
      </c>
      <c r="AU88" s="212" t="s">
        <v>81</v>
      </c>
      <c r="AY88" s="18" t="s">
        <v>110</v>
      </c>
      <c r="BE88" s="213">
        <f>IF(N88="základní",J88,0)</f>
        <v>0</v>
      </c>
      <c r="BF88" s="213">
        <f>IF(N88="snížená",J88,0)</f>
        <v>0</v>
      </c>
      <c r="BG88" s="213">
        <f>IF(N88="zákl. přenesená",J88,0)</f>
        <v>0</v>
      </c>
      <c r="BH88" s="213">
        <f>IF(N88="sníž. přenesená",J88,0)</f>
        <v>0</v>
      </c>
      <c r="BI88" s="213">
        <f>IF(N88="nulová",J88,0)</f>
        <v>0</v>
      </c>
      <c r="BJ88" s="18" t="s">
        <v>79</v>
      </c>
      <c r="BK88" s="213">
        <f>ROUND(I88*H88,2)</f>
        <v>0</v>
      </c>
      <c r="BL88" s="18" t="s">
        <v>118</v>
      </c>
      <c r="BM88" s="212" t="s">
        <v>119</v>
      </c>
    </row>
    <row r="89" s="13" customFormat="1">
      <c r="A89" s="13"/>
      <c r="B89" s="214"/>
      <c r="C89" s="215"/>
      <c r="D89" s="216" t="s">
        <v>120</v>
      </c>
      <c r="E89" s="217" t="s">
        <v>19</v>
      </c>
      <c r="F89" s="218" t="s">
        <v>121</v>
      </c>
      <c r="G89" s="215"/>
      <c r="H89" s="217" t="s">
        <v>19</v>
      </c>
      <c r="I89" s="219"/>
      <c r="J89" s="215"/>
      <c r="K89" s="215"/>
      <c r="L89" s="220"/>
      <c r="M89" s="221"/>
      <c r="N89" s="222"/>
      <c r="O89" s="222"/>
      <c r="P89" s="222"/>
      <c r="Q89" s="222"/>
      <c r="R89" s="222"/>
      <c r="S89" s="222"/>
      <c r="T89" s="22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24" t="s">
        <v>120</v>
      </c>
      <c r="AU89" s="224" t="s">
        <v>81</v>
      </c>
      <c r="AV89" s="13" t="s">
        <v>79</v>
      </c>
      <c r="AW89" s="13" t="s">
        <v>31</v>
      </c>
      <c r="AX89" s="13" t="s">
        <v>71</v>
      </c>
      <c r="AY89" s="224" t="s">
        <v>110</v>
      </c>
    </row>
    <row r="90" s="14" customFormat="1">
      <c r="A90" s="14"/>
      <c r="B90" s="225"/>
      <c r="C90" s="226"/>
      <c r="D90" s="216" t="s">
        <v>120</v>
      </c>
      <c r="E90" s="227" t="s">
        <v>19</v>
      </c>
      <c r="F90" s="228" t="s">
        <v>122</v>
      </c>
      <c r="G90" s="226"/>
      <c r="H90" s="229">
        <v>67.465000000000003</v>
      </c>
      <c r="I90" s="230"/>
      <c r="J90" s="226"/>
      <c r="K90" s="226"/>
      <c r="L90" s="231"/>
      <c r="M90" s="232"/>
      <c r="N90" s="233"/>
      <c r="O90" s="233"/>
      <c r="P90" s="233"/>
      <c r="Q90" s="233"/>
      <c r="R90" s="233"/>
      <c r="S90" s="233"/>
      <c r="T90" s="234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35" t="s">
        <v>120</v>
      </c>
      <c r="AU90" s="235" t="s">
        <v>81</v>
      </c>
      <c r="AV90" s="14" t="s">
        <v>81</v>
      </c>
      <c r="AW90" s="14" t="s">
        <v>31</v>
      </c>
      <c r="AX90" s="14" t="s">
        <v>71</v>
      </c>
      <c r="AY90" s="235" t="s">
        <v>110</v>
      </c>
    </row>
    <row r="91" s="15" customFormat="1">
      <c r="A91" s="15"/>
      <c r="B91" s="236"/>
      <c r="C91" s="237"/>
      <c r="D91" s="216" t="s">
        <v>120</v>
      </c>
      <c r="E91" s="238" t="s">
        <v>19</v>
      </c>
      <c r="F91" s="239" t="s">
        <v>123</v>
      </c>
      <c r="G91" s="237"/>
      <c r="H91" s="240">
        <v>67.465000000000003</v>
      </c>
      <c r="I91" s="241"/>
      <c r="J91" s="237"/>
      <c r="K91" s="237"/>
      <c r="L91" s="242"/>
      <c r="M91" s="243"/>
      <c r="N91" s="244"/>
      <c r="O91" s="244"/>
      <c r="P91" s="244"/>
      <c r="Q91" s="244"/>
      <c r="R91" s="244"/>
      <c r="S91" s="244"/>
      <c r="T91" s="24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T91" s="246" t="s">
        <v>120</v>
      </c>
      <c r="AU91" s="246" t="s">
        <v>81</v>
      </c>
      <c r="AV91" s="15" t="s">
        <v>118</v>
      </c>
      <c r="AW91" s="15" t="s">
        <v>31</v>
      </c>
      <c r="AX91" s="15" t="s">
        <v>79</v>
      </c>
      <c r="AY91" s="246" t="s">
        <v>110</v>
      </c>
    </row>
    <row r="92" s="2" customFormat="1" ht="16.5" customHeight="1">
      <c r="A92" s="39"/>
      <c r="B92" s="40"/>
      <c r="C92" s="201" t="s">
        <v>81</v>
      </c>
      <c r="D92" s="201" t="s">
        <v>113</v>
      </c>
      <c r="E92" s="202" t="s">
        <v>124</v>
      </c>
      <c r="F92" s="203" t="s">
        <v>125</v>
      </c>
      <c r="G92" s="204" t="s">
        <v>116</v>
      </c>
      <c r="H92" s="205">
        <v>67.465000000000003</v>
      </c>
      <c r="I92" s="206"/>
      <c r="J92" s="207">
        <f>ROUND(I92*H92,2)</f>
        <v>0</v>
      </c>
      <c r="K92" s="203" t="s">
        <v>117</v>
      </c>
      <c r="L92" s="45"/>
      <c r="M92" s="208" t="s">
        <v>19</v>
      </c>
      <c r="N92" s="209" t="s">
        <v>42</v>
      </c>
      <c r="O92" s="85"/>
      <c r="P92" s="210">
        <f>O92*H92</f>
        <v>0</v>
      </c>
      <c r="Q92" s="210">
        <v>0</v>
      </c>
      <c r="R92" s="210">
        <f>Q92*H92</f>
        <v>0</v>
      </c>
      <c r="S92" s="210">
        <v>0</v>
      </c>
      <c r="T92" s="211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2" t="s">
        <v>118</v>
      </c>
      <c r="AT92" s="212" t="s">
        <v>113</v>
      </c>
      <c r="AU92" s="212" t="s">
        <v>81</v>
      </c>
      <c r="AY92" s="18" t="s">
        <v>110</v>
      </c>
      <c r="BE92" s="213">
        <f>IF(N92="základní",J92,0)</f>
        <v>0</v>
      </c>
      <c r="BF92" s="213">
        <f>IF(N92="snížená",J92,0)</f>
        <v>0</v>
      </c>
      <c r="BG92" s="213">
        <f>IF(N92="zákl. přenesená",J92,0)</f>
        <v>0</v>
      </c>
      <c r="BH92" s="213">
        <f>IF(N92="sníž. přenesená",J92,0)</f>
        <v>0</v>
      </c>
      <c r="BI92" s="213">
        <f>IF(N92="nulová",J92,0)</f>
        <v>0</v>
      </c>
      <c r="BJ92" s="18" t="s">
        <v>79</v>
      </c>
      <c r="BK92" s="213">
        <f>ROUND(I92*H92,2)</f>
        <v>0</v>
      </c>
      <c r="BL92" s="18" t="s">
        <v>118</v>
      </c>
      <c r="BM92" s="212" t="s">
        <v>126</v>
      </c>
    </row>
    <row r="93" s="13" customFormat="1">
      <c r="A93" s="13"/>
      <c r="B93" s="214"/>
      <c r="C93" s="215"/>
      <c r="D93" s="216" t="s">
        <v>120</v>
      </c>
      <c r="E93" s="217" t="s">
        <v>19</v>
      </c>
      <c r="F93" s="218" t="s">
        <v>121</v>
      </c>
      <c r="G93" s="215"/>
      <c r="H93" s="217" t="s">
        <v>19</v>
      </c>
      <c r="I93" s="219"/>
      <c r="J93" s="215"/>
      <c r="K93" s="215"/>
      <c r="L93" s="220"/>
      <c r="M93" s="221"/>
      <c r="N93" s="222"/>
      <c r="O93" s="222"/>
      <c r="P93" s="222"/>
      <c r="Q93" s="222"/>
      <c r="R93" s="222"/>
      <c r="S93" s="222"/>
      <c r="T93" s="22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24" t="s">
        <v>120</v>
      </c>
      <c r="AU93" s="224" t="s">
        <v>81</v>
      </c>
      <c r="AV93" s="13" t="s">
        <v>79</v>
      </c>
      <c r="AW93" s="13" t="s">
        <v>31</v>
      </c>
      <c r="AX93" s="13" t="s">
        <v>71</v>
      </c>
      <c r="AY93" s="224" t="s">
        <v>110</v>
      </c>
    </row>
    <row r="94" s="14" customFormat="1">
      <c r="A94" s="14"/>
      <c r="B94" s="225"/>
      <c r="C94" s="226"/>
      <c r="D94" s="216" t="s">
        <v>120</v>
      </c>
      <c r="E94" s="227" t="s">
        <v>19</v>
      </c>
      <c r="F94" s="228" t="s">
        <v>122</v>
      </c>
      <c r="G94" s="226"/>
      <c r="H94" s="229">
        <v>67.465000000000003</v>
      </c>
      <c r="I94" s="230"/>
      <c r="J94" s="226"/>
      <c r="K94" s="226"/>
      <c r="L94" s="231"/>
      <c r="M94" s="232"/>
      <c r="N94" s="233"/>
      <c r="O94" s="233"/>
      <c r="P94" s="233"/>
      <c r="Q94" s="233"/>
      <c r="R94" s="233"/>
      <c r="S94" s="233"/>
      <c r="T94" s="23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35" t="s">
        <v>120</v>
      </c>
      <c r="AU94" s="235" t="s">
        <v>81</v>
      </c>
      <c r="AV94" s="14" t="s">
        <v>81</v>
      </c>
      <c r="AW94" s="14" t="s">
        <v>31</v>
      </c>
      <c r="AX94" s="14" t="s">
        <v>71</v>
      </c>
      <c r="AY94" s="235" t="s">
        <v>110</v>
      </c>
    </row>
    <row r="95" s="15" customFormat="1">
      <c r="A95" s="15"/>
      <c r="B95" s="236"/>
      <c r="C95" s="237"/>
      <c r="D95" s="216" t="s">
        <v>120</v>
      </c>
      <c r="E95" s="238" t="s">
        <v>19</v>
      </c>
      <c r="F95" s="239" t="s">
        <v>123</v>
      </c>
      <c r="G95" s="237"/>
      <c r="H95" s="240">
        <v>67.465000000000003</v>
      </c>
      <c r="I95" s="241"/>
      <c r="J95" s="237"/>
      <c r="K95" s="237"/>
      <c r="L95" s="242"/>
      <c r="M95" s="243"/>
      <c r="N95" s="244"/>
      <c r="O95" s="244"/>
      <c r="P95" s="244"/>
      <c r="Q95" s="244"/>
      <c r="R95" s="244"/>
      <c r="S95" s="244"/>
      <c r="T95" s="24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T95" s="246" t="s">
        <v>120</v>
      </c>
      <c r="AU95" s="246" t="s">
        <v>81</v>
      </c>
      <c r="AV95" s="15" t="s">
        <v>118</v>
      </c>
      <c r="AW95" s="15" t="s">
        <v>31</v>
      </c>
      <c r="AX95" s="15" t="s">
        <v>79</v>
      </c>
      <c r="AY95" s="246" t="s">
        <v>110</v>
      </c>
    </row>
    <row r="96" s="2" customFormat="1" ht="21.75" customHeight="1">
      <c r="A96" s="39"/>
      <c r="B96" s="40"/>
      <c r="C96" s="201" t="s">
        <v>127</v>
      </c>
      <c r="D96" s="201" t="s">
        <v>113</v>
      </c>
      <c r="E96" s="202" t="s">
        <v>128</v>
      </c>
      <c r="F96" s="203" t="s">
        <v>129</v>
      </c>
      <c r="G96" s="204" t="s">
        <v>130</v>
      </c>
      <c r="H96" s="205">
        <v>134.93000000000001</v>
      </c>
      <c r="I96" s="206"/>
      <c r="J96" s="207">
        <f>ROUND(I96*H96,2)</f>
        <v>0</v>
      </c>
      <c r="K96" s="203" t="s">
        <v>117</v>
      </c>
      <c r="L96" s="45"/>
      <c r="M96" s="208" t="s">
        <v>19</v>
      </c>
      <c r="N96" s="209" t="s">
        <v>42</v>
      </c>
      <c r="O96" s="85"/>
      <c r="P96" s="210">
        <f>O96*H96</f>
        <v>0</v>
      </c>
      <c r="Q96" s="210">
        <v>0</v>
      </c>
      <c r="R96" s="210">
        <f>Q96*H96</f>
        <v>0</v>
      </c>
      <c r="S96" s="210">
        <v>0</v>
      </c>
      <c r="T96" s="211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2" t="s">
        <v>118</v>
      </c>
      <c r="AT96" s="212" t="s">
        <v>113</v>
      </c>
      <c r="AU96" s="212" t="s">
        <v>81</v>
      </c>
      <c r="AY96" s="18" t="s">
        <v>110</v>
      </c>
      <c r="BE96" s="213">
        <f>IF(N96="základní",J96,0)</f>
        <v>0</v>
      </c>
      <c r="BF96" s="213">
        <f>IF(N96="snížená",J96,0)</f>
        <v>0</v>
      </c>
      <c r="BG96" s="213">
        <f>IF(N96="zákl. přenesená",J96,0)</f>
        <v>0</v>
      </c>
      <c r="BH96" s="213">
        <f>IF(N96="sníž. přenesená",J96,0)</f>
        <v>0</v>
      </c>
      <c r="BI96" s="213">
        <f>IF(N96="nulová",J96,0)</f>
        <v>0</v>
      </c>
      <c r="BJ96" s="18" t="s">
        <v>79</v>
      </c>
      <c r="BK96" s="213">
        <f>ROUND(I96*H96,2)</f>
        <v>0</v>
      </c>
      <c r="BL96" s="18" t="s">
        <v>118</v>
      </c>
      <c r="BM96" s="212" t="s">
        <v>131</v>
      </c>
    </row>
    <row r="97" s="14" customFormat="1">
      <c r="A97" s="14"/>
      <c r="B97" s="225"/>
      <c r="C97" s="226"/>
      <c r="D97" s="216" t="s">
        <v>120</v>
      </c>
      <c r="E97" s="227" t="s">
        <v>19</v>
      </c>
      <c r="F97" s="228" t="s">
        <v>132</v>
      </c>
      <c r="G97" s="226"/>
      <c r="H97" s="229">
        <v>134.93000000000001</v>
      </c>
      <c r="I97" s="230"/>
      <c r="J97" s="226"/>
      <c r="K97" s="226"/>
      <c r="L97" s="231"/>
      <c r="M97" s="232"/>
      <c r="N97" s="233"/>
      <c r="O97" s="233"/>
      <c r="P97" s="233"/>
      <c r="Q97" s="233"/>
      <c r="R97" s="233"/>
      <c r="S97" s="233"/>
      <c r="T97" s="23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35" t="s">
        <v>120</v>
      </c>
      <c r="AU97" s="235" t="s">
        <v>81</v>
      </c>
      <c r="AV97" s="14" t="s">
        <v>81</v>
      </c>
      <c r="AW97" s="14" t="s">
        <v>31</v>
      </c>
      <c r="AX97" s="14" t="s">
        <v>71</v>
      </c>
      <c r="AY97" s="235" t="s">
        <v>110</v>
      </c>
    </row>
    <row r="98" s="15" customFormat="1">
      <c r="A98" s="15"/>
      <c r="B98" s="236"/>
      <c r="C98" s="237"/>
      <c r="D98" s="216" t="s">
        <v>120</v>
      </c>
      <c r="E98" s="238" t="s">
        <v>19</v>
      </c>
      <c r="F98" s="239" t="s">
        <v>123</v>
      </c>
      <c r="G98" s="237"/>
      <c r="H98" s="240">
        <v>134.93000000000001</v>
      </c>
      <c r="I98" s="241"/>
      <c r="J98" s="237"/>
      <c r="K98" s="237"/>
      <c r="L98" s="242"/>
      <c r="M98" s="243"/>
      <c r="N98" s="244"/>
      <c r="O98" s="244"/>
      <c r="P98" s="244"/>
      <c r="Q98" s="244"/>
      <c r="R98" s="244"/>
      <c r="S98" s="244"/>
      <c r="T98" s="24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T98" s="246" t="s">
        <v>120</v>
      </c>
      <c r="AU98" s="246" t="s">
        <v>81</v>
      </c>
      <c r="AV98" s="15" t="s">
        <v>118</v>
      </c>
      <c r="AW98" s="15" t="s">
        <v>31</v>
      </c>
      <c r="AX98" s="15" t="s">
        <v>79</v>
      </c>
      <c r="AY98" s="246" t="s">
        <v>110</v>
      </c>
    </row>
    <row r="99" s="2" customFormat="1" ht="16.5" customHeight="1">
      <c r="A99" s="39"/>
      <c r="B99" s="40"/>
      <c r="C99" s="201" t="s">
        <v>118</v>
      </c>
      <c r="D99" s="201" t="s">
        <v>113</v>
      </c>
      <c r="E99" s="202" t="s">
        <v>133</v>
      </c>
      <c r="F99" s="203" t="s">
        <v>134</v>
      </c>
      <c r="G99" s="204" t="s">
        <v>130</v>
      </c>
      <c r="H99" s="205">
        <v>134.93000000000001</v>
      </c>
      <c r="I99" s="206"/>
      <c r="J99" s="207">
        <f>ROUND(I99*H99,2)</f>
        <v>0</v>
      </c>
      <c r="K99" s="203" t="s">
        <v>117</v>
      </c>
      <c r="L99" s="45"/>
      <c r="M99" s="208" t="s">
        <v>19</v>
      </c>
      <c r="N99" s="209" t="s">
        <v>42</v>
      </c>
      <c r="O99" s="85"/>
      <c r="P99" s="210">
        <f>O99*H99</f>
        <v>0</v>
      </c>
      <c r="Q99" s="210">
        <v>0</v>
      </c>
      <c r="R99" s="210">
        <f>Q99*H99</f>
        <v>0</v>
      </c>
      <c r="S99" s="210">
        <v>0</v>
      </c>
      <c r="T99" s="211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2" t="s">
        <v>118</v>
      </c>
      <c r="AT99" s="212" t="s">
        <v>113</v>
      </c>
      <c r="AU99" s="212" t="s">
        <v>81</v>
      </c>
      <c r="AY99" s="18" t="s">
        <v>110</v>
      </c>
      <c r="BE99" s="213">
        <f>IF(N99="základní",J99,0)</f>
        <v>0</v>
      </c>
      <c r="BF99" s="213">
        <f>IF(N99="snížená",J99,0)</f>
        <v>0</v>
      </c>
      <c r="BG99" s="213">
        <f>IF(N99="zákl. přenesená",J99,0)</f>
        <v>0</v>
      </c>
      <c r="BH99" s="213">
        <f>IF(N99="sníž. přenesená",J99,0)</f>
        <v>0</v>
      </c>
      <c r="BI99" s="213">
        <f>IF(N99="nulová",J99,0)</f>
        <v>0</v>
      </c>
      <c r="BJ99" s="18" t="s">
        <v>79</v>
      </c>
      <c r="BK99" s="213">
        <f>ROUND(I99*H99,2)</f>
        <v>0</v>
      </c>
      <c r="BL99" s="18" t="s">
        <v>118</v>
      </c>
      <c r="BM99" s="212" t="s">
        <v>135</v>
      </c>
    </row>
    <row r="100" s="14" customFormat="1">
      <c r="A100" s="14"/>
      <c r="B100" s="225"/>
      <c r="C100" s="226"/>
      <c r="D100" s="216" t="s">
        <v>120</v>
      </c>
      <c r="E100" s="227" t="s">
        <v>19</v>
      </c>
      <c r="F100" s="228" t="s">
        <v>132</v>
      </c>
      <c r="G100" s="226"/>
      <c r="H100" s="229">
        <v>134.93000000000001</v>
      </c>
      <c r="I100" s="230"/>
      <c r="J100" s="226"/>
      <c r="K100" s="226"/>
      <c r="L100" s="231"/>
      <c r="M100" s="232"/>
      <c r="N100" s="233"/>
      <c r="O100" s="233"/>
      <c r="P100" s="233"/>
      <c r="Q100" s="233"/>
      <c r="R100" s="233"/>
      <c r="S100" s="233"/>
      <c r="T100" s="23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35" t="s">
        <v>120</v>
      </c>
      <c r="AU100" s="235" t="s">
        <v>81</v>
      </c>
      <c r="AV100" s="14" t="s">
        <v>81</v>
      </c>
      <c r="AW100" s="14" t="s">
        <v>31</v>
      </c>
      <c r="AX100" s="14" t="s">
        <v>71</v>
      </c>
      <c r="AY100" s="235" t="s">
        <v>110</v>
      </c>
    </row>
    <row r="101" s="15" customFormat="1">
      <c r="A101" s="15"/>
      <c r="B101" s="236"/>
      <c r="C101" s="237"/>
      <c r="D101" s="216" t="s">
        <v>120</v>
      </c>
      <c r="E101" s="238" t="s">
        <v>19</v>
      </c>
      <c r="F101" s="239" t="s">
        <v>123</v>
      </c>
      <c r="G101" s="237"/>
      <c r="H101" s="240">
        <v>134.93000000000001</v>
      </c>
      <c r="I101" s="241"/>
      <c r="J101" s="237"/>
      <c r="K101" s="237"/>
      <c r="L101" s="242"/>
      <c r="M101" s="243"/>
      <c r="N101" s="244"/>
      <c r="O101" s="244"/>
      <c r="P101" s="244"/>
      <c r="Q101" s="244"/>
      <c r="R101" s="244"/>
      <c r="S101" s="244"/>
      <c r="T101" s="24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T101" s="246" t="s">
        <v>120</v>
      </c>
      <c r="AU101" s="246" t="s">
        <v>81</v>
      </c>
      <c r="AV101" s="15" t="s">
        <v>118</v>
      </c>
      <c r="AW101" s="15" t="s">
        <v>31</v>
      </c>
      <c r="AX101" s="15" t="s">
        <v>79</v>
      </c>
      <c r="AY101" s="246" t="s">
        <v>110</v>
      </c>
    </row>
    <row r="102" s="2" customFormat="1" ht="16.5" customHeight="1">
      <c r="A102" s="39"/>
      <c r="B102" s="40"/>
      <c r="C102" s="247" t="s">
        <v>136</v>
      </c>
      <c r="D102" s="247" t="s">
        <v>137</v>
      </c>
      <c r="E102" s="248" t="s">
        <v>138</v>
      </c>
      <c r="F102" s="249" t="s">
        <v>139</v>
      </c>
      <c r="G102" s="250" t="s">
        <v>140</v>
      </c>
      <c r="H102" s="251">
        <v>129.80000000000001</v>
      </c>
      <c r="I102" s="252"/>
      <c r="J102" s="253">
        <f>ROUND(I102*H102,2)</f>
        <v>0</v>
      </c>
      <c r="K102" s="249" t="s">
        <v>117</v>
      </c>
      <c r="L102" s="254"/>
      <c r="M102" s="255" t="s">
        <v>19</v>
      </c>
      <c r="N102" s="256" t="s">
        <v>42</v>
      </c>
      <c r="O102" s="85"/>
      <c r="P102" s="210">
        <f>O102*H102</f>
        <v>0</v>
      </c>
      <c r="Q102" s="210">
        <v>0</v>
      </c>
      <c r="R102" s="210">
        <f>Q102*H102</f>
        <v>0</v>
      </c>
      <c r="S102" s="210">
        <v>0</v>
      </c>
      <c r="T102" s="211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2" t="s">
        <v>141</v>
      </c>
      <c r="AT102" s="212" t="s">
        <v>137</v>
      </c>
      <c r="AU102" s="212" t="s">
        <v>81</v>
      </c>
      <c r="AY102" s="18" t="s">
        <v>110</v>
      </c>
      <c r="BE102" s="213">
        <f>IF(N102="základní",J102,0)</f>
        <v>0</v>
      </c>
      <c r="BF102" s="213">
        <f>IF(N102="snížená",J102,0)</f>
        <v>0</v>
      </c>
      <c r="BG102" s="213">
        <f>IF(N102="zákl. přenesená",J102,0)</f>
        <v>0</v>
      </c>
      <c r="BH102" s="213">
        <f>IF(N102="sníž. přenesená",J102,0)</f>
        <v>0</v>
      </c>
      <c r="BI102" s="213">
        <f>IF(N102="nulová",J102,0)</f>
        <v>0</v>
      </c>
      <c r="BJ102" s="18" t="s">
        <v>79</v>
      </c>
      <c r="BK102" s="213">
        <f>ROUND(I102*H102,2)</f>
        <v>0</v>
      </c>
      <c r="BL102" s="18" t="s">
        <v>118</v>
      </c>
      <c r="BM102" s="212" t="s">
        <v>142</v>
      </c>
    </row>
    <row r="103" s="13" customFormat="1">
      <c r="A103" s="13"/>
      <c r="B103" s="214"/>
      <c r="C103" s="215"/>
      <c r="D103" s="216" t="s">
        <v>120</v>
      </c>
      <c r="E103" s="217" t="s">
        <v>19</v>
      </c>
      <c r="F103" s="218" t="s">
        <v>143</v>
      </c>
      <c r="G103" s="215"/>
      <c r="H103" s="217" t="s">
        <v>19</v>
      </c>
      <c r="I103" s="219"/>
      <c r="J103" s="215"/>
      <c r="K103" s="215"/>
      <c r="L103" s="220"/>
      <c r="M103" s="221"/>
      <c r="N103" s="222"/>
      <c r="O103" s="222"/>
      <c r="P103" s="222"/>
      <c r="Q103" s="222"/>
      <c r="R103" s="222"/>
      <c r="S103" s="222"/>
      <c r="T103" s="22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24" t="s">
        <v>120</v>
      </c>
      <c r="AU103" s="224" t="s">
        <v>81</v>
      </c>
      <c r="AV103" s="13" t="s">
        <v>79</v>
      </c>
      <c r="AW103" s="13" t="s">
        <v>31</v>
      </c>
      <c r="AX103" s="13" t="s">
        <v>71</v>
      </c>
      <c r="AY103" s="224" t="s">
        <v>110</v>
      </c>
    </row>
    <row r="104" s="14" customFormat="1">
      <c r="A104" s="14"/>
      <c r="B104" s="225"/>
      <c r="C104" s="226"/>
      <c r="D104" s="216" t="s">
        <v>120</v>
      </c>
      <c r="E104" s="227" t="s">
        <v>19</v>
      </c>
      <c r="F104" s="228" t="s">
        <v>144</v>
      </c>
      <c r="G104" s="226"/>
      <c r="H104" s="229">
        <v>129.80000000000001</v>
      </c>
      <c r="I104" s="230"/>
      <c r="J104" s="226"/>
      <c r="K104" s="226"/>
      <c r="L104" s="231"/>
      <c r="M104" s="232"/>
      <c r="N104" s="233"/>
      <c r="O104" s="233"/>
      <c r="P104" s="233"/>
      <c r="Q104" s="233"/>
      <c r="R104" s="233"/>
      <c r="S104" s="233"/>
      <c r="T104" s="23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35" t="s">
        <v>120</v>
      </c>
      <c r="AU104" s="235" t="s">
        <v>81</v>
      </c>
      <c r="AV104" s="14" t="s">
        <v>81</v>
      </c>
      <c r="AW104" s="14" t="s">
        <v>31</v>
      </c>
      <c r="AX104" s="14" t="s">
        <v>71</v>
      </c>
      <c r="AY104" s="235" t="s">
        <v>110</v>
      </c>
    </row>
    <row r="105" s="15" customFormat="1">
      <c r="A105" s="15"/>
      <c r="B105" s="236"/>
      <c r="C105" s="237"/>
      <c r="D105" s="216" t="s">
        <v>120</v>
      </c>
      <c r="E105" s="238" t="s">
        <v>19</v>
      </c>
      <c r="F105" s="239" t="s">
        <v>123</v>
      </c>
      <c r="G105" s="237"/>
      <c r="H105" s="240">
        <v>129.80000000000001</v>
      </c>
      <c r="I105" s="241"/>
      <c r="J105" s="237"/>
      <c r="K105" s="237"/>
      <c r="L105" s="242"/>
      <c r="M105" s="243"/>
      <c r="N105" s="244"/>
      <c r="O105" s="244"/>
      <c r="P105" s="244"/>
      <c r="Q105" s="244"/>
      <c r="R105" s="244"/>
      <c r="S105" s="244"/>
      <c r="T105" s="24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246" t="s">
        <v>120</v>
      </c>
      <c r="AU105" s="246" t="s">
        <v>81</v>
      </c>
      <c r="AV105" s="15" t="s">
        <v>118</v>
      </c>
      <c r="AW105" s="15" t="s">
        <v>31</v>
      </c>
      <c r="AX105" s="15" t="s">
        <v>79</v>
      </c>
      <c r="AY105" s="246" t="s">
        <v>110</v>
      </c>
    </row>
    <row r="106" s="12" customFormat="1" ht="22.8" customHeight="1">
      <c r="A106" s="12"/>
      <c r="B106" s="185"/>
      <c r="C106" s="186"/>
      <c r="D106" s="187" t="s">
        <v>70</v>
      </c>
      <c r="E106" s="199" t="s">
        <v>79</v>
      </c>
      <c r="F106" s="199" t="s">
        <v>145</v>
      </c>
      <c r="G106" s="186"/>
      <c r="H106" s="186"/>
      <c r="I106" s="189"/>
      <c r="J106" s="200">
        <f>BK106</f>
        <v>0</v>
      </c>
      <c r="K106" s="186"/>
      <c r="L106" s="191"/>
      <c r="M106" s="192"/>
      <c r="N106" s="193"/>
      <c r="O106" s="193"/>
      <c r="P106" s="194">
        <f>SUM(P107:P195)</f>
        <v>0</v>
      </c>
      <c r="Q106" s="193"/>
      <c r="R106" s="194">
        <f>SUM(R107:R195)</f>
        <v>0</v>
      </c>
      <c r="S106" s="193"/>
      <c r="T106" s="195">
        <f>SUM(T107:T195)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196" t="s">
        <v>79</v>
      </c>
      <c r="AT106" s="197" t="s">
        <v>70</v>
      </c>
      <c r="AU106" s="197" t="s">
        <v>79</v>
      </c>
      <c r="AY106" s="196" t="s">
        <v>110</v>
      </c>
      <c r="BK106" s="198">
        <f>SUM(BK107:BK195)</f>
        <v>0</v>
      </c>
    </row>
    <row r="107" s="2" customFormat="1" ht="21.75" customHeight="1">
      <c r="A107" s="39"/>
      <c r="B107" s="40"/>
      <c r="C107" s="201" t="s">
        <v>146</v>
      </c>
      <c r="D107" s="201" t="s">
        <v>113</v>
      </c>
      <c r="E107" s="202" t="s">
        <v>147</v>
      </c>
      <c r="F107" s="203" t="s">
        <v>148</v>
      </c>
      <c r="G107" s="204" t="s">
        <v>130</v>
      </c>
      <c r="H107" s="205">
        <v>1369</v>
      </c>
      <c r="I107" s="206"/>
      <c r="J107" s="207">
        <f>ROUND(I107*H107,2)</f>
        <v>0</v>
      </c>
      <c r="K107" s="203" t="s">
        <v>117</v>
      </c>
      <c r="L107" s="45"/>
      <c r="M107" s="208" t="s">
        <v>19</v>
      </c>
      <c r="N107" s="209" t="s">
        <v>42</v>
      </c>
      <c r="O107" s="85"/>
      <c r="P107" s="210">
        <f>O107*H107</f>
        <v>0</v>
      </c>
      <c r="Q107" s="210">
        <v>0</v>
      </c>
      <c r="R107" s="210">
        <f>Q107*H107</f>
        <v>0</v>
      </c>
      <c r="S107" s="210">
        <v>0</v>
      </c>
      <c r="T107" s="211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2" t="s">
        <v>118</v>
      </c>
      <c r="AT107" s="212" t="s">
        <v>113</v>
      </c>
      <c r="AU107" s="212" t="s">
        <v>81</v>
      </c>
      <c r="AY107" s="18" t="s">
        <v>110</v>
      </c>
      <c r="BE107" s="213">
        <f>IF(N107="základní",J107,0)</f>
        <v>0</v>
      </c>
      <c r="BF107" s="213">
        <f>IF(N107="snížená",J107,0)</f>
        <v>0</v>
      </c>
      <c r="BG107" s="213">
        <f>IF(N107="zákl. přenesená",J107,0)</f>
        <v>0</v>
      </c>
      <c r="BH107" s="213">
        <f>IF(N107="sníž. přenesená",J107,0)</f>
        <v>0</v>
      </c>
      <c r="BI107" s="213">
        <f>IF(N107="nulová",J107,0)</f>
        <v>0</v>
      </c>
      <c r="BJ107" s="18" t="s">
        <v>79</v>
      </c>
      <c r="BK107" s="213">
        <f>ROUND(I107*H107,2)</f>
        <v>0</v>
      </c>
      <c r="BL107" s="18" t="s">
        <v>118</v>
      </c>
      <c r="BM107" s="212" t="s">
        <v>149</v>
      </c>
    </row>
    <row r="108" s="14" customFormat="1">
      <c r="A108" s="14"/>
      <c r="B108" s="225"/>
      <c r="C108" s="226"/>
      <c r="D108" s="216" t="s">
        <v>120</v>
      </c>
      <c r="E108" s="227" t="s">
        <v>19</v>
      </c>
      <c r="F108" s="228" t="s">
        <v>150</v>
      </c>
      <c r="G108" s="226"/>
      <c r="H108" s="229">
        <v>1369</v>
      </c>
      <c r="I108" s="230"/>
      <c r="J108" s="226"/>
      <c r="K108" s="226"/>
      <c r="L108" s="231"/>
      <c r="M108" s="232"/>
      <c r="N108" s="233"/>
      <c r="O108" s="233"/>
      <c r="P108" s="233"/>
      <c r="Q108" s="233"/>
      <c r="R108" s="233"/>
      <c r="S108" s="233"/>
      <c r="T108" s="23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35" t="s">
        <v>120</v>
      </c>
      <c r="AU108" s="235" t="s">
        <v>81</v>
      </c>
      <c r="AV108" s="14" t="s">
        <v>81</v>
      </c>
      <c r="AW108" s="14" t="s">
        <v>31</v>
      </c>
      <c r="AX108" s="14" t="s">
        <v>71</v>
      </c>
      <c r="AY108" s="235" t="s">
        <v>110</v>
      </c>
    </row>
    <row r="109" s="15" customFormat="1">
      <c r="A109" s="15"/>
      <c r="B109" s="236"/>
      <c r="C109" s="237"/>
      <c r="D109" s="216" t="s">
        <v>120</v>
      </c>
      <c r="E109" s="238" t="s">
        <v>19</v>
      </c>
      <c r="F109" s="239" t="s">
        <v>123</v>
      </c>
      <c r="G109" s="237"/>
      <c r="H109" s="240">
        <v>1369</v>
      </c>
      <c r="I109" s="241"/>
      <c r="J109" s="237"/>
      <c r="K109" s="237"/>
      <c r="L109" s="242"/>
      <c r="M109" s="243"/>
      <c r="N109" s="244"/>
      <c r="O109" s="244"/>
      <c r="P109" s="244"/>
      <c r="Q109" s="244"/>
      <c r="R109" s="244"/>
      <c r="S109" s="244"/>
      <c r="T109" s="24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46" t="s">
        <v>120</v>
      </c>
      <c r="AU109" s="246" t="s">
        <v>81</v>
      </c>
      <c r="AV109" s="15" t="s">
        <v>118</v>
      </c>
      <c r="AW109" s="15" t="s">
        <v>31</v>
      </c>
      <c r="AX109" s="15" t="s">
        <v>79</v>
      </c>
      <c r="AY109" s="246" t="s">
        <v>110</v>
      </c>
    </row>
    <row r="110" s="2" customFormat="1" ht="16.5" customHeight="1">
      <c r="A110" s="39"/>
      <c r="B110" s="40"/>
      <c r="C110" s="201" t="s">
        <v>151</v>
      </c>
      <c r="D110" s="201" t="s">
        <v>113</v>
      </c>
      <c r="E110" s="202" t="s">
        <v>152</v>
      </c>
      <c r="F110" s="203" t="s">
        <v>153</v>
      </c>
      <c r="G110" s="204" t="s">
        <v>130</v>
      </c>
      <c r="H110" s="205">
        <v>86</v>
      </c>
      <c r="I110" s="206"/>
      <c r="J110" s="207">
        <f>ROUND(I110*H110,2)</f>
        <v>0</v>
      </c>
      <c r="K110" s="203" t="s">
        <v>117</v>
      </c>
      <c r="L110" s="45"/>
      <c r="M110" s="208" t="s">
        <v>19</v>
      </c>
      <c r="N110" s="209" t="s">
        <v>42</v>
      </c>
      <c r="O110" s="85"/>
      <c r="P110" s="210">
        <f>O110*H110</f>
        <v>0</v>
      </c>
      <c r="Q110" s="210">
        <v>0</v>
      </c>
      <c r="R110" s="210">
        <f>Q110*H110</f>
        <v>0</v>
      </c>
      <c r="S110" s="210">
        <v>0</v>
      </c>
      <c r="T110" s="211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2" t="s">
        <v>118</v>
      </c>
      <c r="AT110" s="212" t="s">
        <v>113</v>
      </c>
      <c r="AU110" s="212" t="s">
        <v>81</v>
      </c>
      <c r="AY110" s="18" t="s">
        <v>110</v>
      </c>
      <c r="BE110" s="213">
        <f>IF(N110="základní",J110,0)</f>
        <v>0</v>
      </c>
      <c r="BF110" s="213">
        <f>IF(N110="snížená",J110,0)</f>
        <v>0</v>
      </c>
      <c r="BG110" s="213">
        <f>IF(N110="zákl. přenesená",J110,0)</f>
        <v>0</v>
      </c>
      <c r="BH110" s="213">
        <f>IF(N110="sníž. přenesená",J110,0)</f>
        <v>0</v>
      </c>
      <c r="BI110" s="213">
        <f>IF(N110="nulová",J110,0)</f>
        <v>0</v>
      </c>
      <c r="BJ110" s="18" t="s">
        <v>79</v>
      </c>
      <c r="BK110" s="213">
        <f>ROUND(I110*H110,2)</f>
        <v>0</v>
      </c>
      <c r="BL110" s="18" t="s">
        <v>118</v>
      </c>
      <c r="BM110" s="212" t="s">
        <v>154</v>
      </c>
    </row>
    <row r="111" s="14" customFormat="1">
      <c r="A111" s="14"/>
      <c r="B111" s="225"/>
      <c r="C111" s="226"/>
      <c r="D111" s="216" t="s">
        <v>120</v>
      </c>
      <c r="E111" s="227" t="s">
        <v>19</v>
      </c>
      <c r="F111" s="228" t="s">
        <v>155</v>
      </c>
      <c r="G111" s="226"/>
      <c r="H111" s="229">
        <v>86</v>
      </c>
      <c r="I111" s="230"/>
      <c r="J111" s="226"/>
      <c r="K111" s="226"/>
      <c r="L111" s="231"/>
      <c r="M111" s="232"/>
      <c r="N111" s="233"/>
      <c r="O111" s="233"/>
      <c r="P111" s="233"/>
      <c r="Q111" s="233"/>
      <c r="R111" s="233"/>
      <c r="S111" s="233"/>
      <c r="T111" s="23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35" t="s">
        <v>120</v>
      </c>
      <c r="AU111" s="235" t="s">
        <v>81</v>
      </c>
      <c r="AV111" s="14" t="s">
        <v>81</v>
      </c>
      <c r="AW111" s="14" t="s">
        <v>31</v>
      </c>
      <c r="AX111" s="14" t="s">
        <v>71</v>
      </c>
      <c r="AY111" s="235" t="s">
        <v>110</v>
      </c>
    </row>
    <row r="112" s="15" customFormat="1">
      <c r="A112" s="15"/>
      <c r="B112" s="236"/>
      <c r="C112" s="237"/>
      <c r="D112" s="216" t="s">
        <v>120</v>
      </c>
      <c r="E112" s="238" t="s">
        <v>19</v>
      </c>
      <c r="F112" s="239" t="s">
        <v>123</v>
      </c>
      <c r="G112" s="237"/>
      <c r="H112" s="240">
        <v>86</v>
      </c>
      <c r="I112" s="241"/>
      <c r="J112" s="237"/>
      <c r="K112" s="237"/>
      <c r="L112" s="242"/>
      <c r="M112" s="243"/>
      <c r="N112" s="244"/>
      <c r="O112" s="244"/>
      <c r="P112" s="244"/>
      <c r="Q112" s="244"/>
      <c r="R112" s="244"/>
      <c r="S112" s="244"/>
      <c r="T112" s="24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46" t="s">
        <v>120</v>
      </c>
      <c r="AU112" s="246" t="s">
        <v>81</v>
      </c>
      <c r="AV112" s="15" t="s">
        <v>118</v>
      </c>
      <c r="AW112" s="15" t="s">
        <v>31</v>
      </c>
      <c r="AX112" s="15" t="s">
        <v>79</v>
      </c>
      <c r="AY112" s="246" t="s">
        <v>110</v>
      </c>
    </row>
    <row r="113" s="2" customFormat="1" ht="16.5" customHeight="1">
      <c r="A113" s="39"/>
      <c r="B113" s="40"/>
      <c r="C113" s="201" t="s">
        <v>141</v>
      </c>
      <c r="D113" s="201" t="s">
        <v>113</v>
      </c>
      <c r="E113" s="202" t="s">
        <v>156</v>
      </c>
      <c r="F113" s="203" t="s">
        <v>157</v>
      </c>
      <c r="G113" s="204" t="s">
        <v>130</v>
      </c>
      <c r="H113" s="205">
        <v>1369</v>
      </c>
      <c r="I113" s="206"/>
      <c r="J113" s="207">
        <f>ROUND(I113*H113,2)</f>
        <v>0</v>
      </c>
      <c r="K113" s="203" t="s">
        <v>117</v>
      </c>
      <c r="L113" s="45"/>
      <c r="M113" s="208" t="s">
        <v>19</v>
      </c>
      <c r="N113" s="209" t="s">
        <v>42</v>
      </c>
      <c r="O113" s="85"/>
      <c r="P113" s="210">
        <f>O113*H113</f>
        <v>0</v>
      </c>
      <c r="Q113" s="210">
        <v>0</v>
      </c>
      <c r="R113" s="210">
        <f>Q113*H113</f>
        <v>0</v>
      </c>
      <c r="S113" s="210">
        <v>0</v>
      </c>
      <c r="T113" s="211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2" t="s">
        <v>118</v>
      </c>
      <c r="AT113" s="212" t="s">
        <v>113</v>
      </c>
      <c r="AU113" s="212" t="s">
        <v>81</v>
      </c>
      <c r="AY113" s="18" t="s">
        <v>110</v>
      </c>
      <c r="BE113" s="213">
        <f>IF(N113="základní",J113,0)</f>
        <v>0</v>
      </c>
      <c r="BF113" s="213">
        <f>IF(N113="snížená",J113,0)</f>
        <v>0</v>
      </c>
      <c r="BG113" s="213">
        <f>IF(N113="zákl. přenesená",J113,0)</f>
        <v>0</v>
      </c>
      <c r="BH113" s="213">
        <f>IF(N113="sníž. přenesená",J113,0)</f>
        <v>0</v>
      </c>
      <c r="BI113" s="213">
        <f>IF(N113="nulová",J113,0)</f>
        <v>0</v>
      </c>
      <c r="BJ113" s="18" t="s">
        <v>79</v>
      </c>
      <c r="BK113" s="213">
        <f>ROUND(I113*H113,2)</f>
        <v>0</v>
      </c>
      <c r="BL113" s="18" t="s">
        <v>118</v>
      </c>
      <c r="BM113" s="212" t="s">
        <v>158</v>
      </c>
    </row>
    <row r="114" s="14" customFormat="1">
      <c r="A114" s="14"/>
      <c r="B114" s="225"/>
      <c r="C114" s="226"/>
      <c r="D114" s="216" t="s">
        <v>120</v>
      </c>
      <c r="E114" s="227" t="s">
        <v>19</v>
      </c>
      <c r="F114" s="228" t="s">
        <v>150</v>
      </c>
      <c r="G114" s="226"/>
      <c r="H114" s="229">
        <v>1369</v>
      </c>
      <c r="I114" s="230"/>
      <c r="J114" s="226"/>
      <c r="K114" s="226"/>
      <c r="L114" s="231"/>
      <c r="M114" s="232"/>
      <c r="N114" s="233"/>
      <c r="O114" s="233"/>
      <c r="P114" s="233"/>
      <c r="Q114" s="233"/>
      <c r="R114" s="233"/>
      <c r="S114" s="233"/>
      <c r="T114" s="23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35" t="s">
        <v>120</v>
      </c>
      <c r="AU114" s="235" t="s">
        <v>81</v>
      </c>
      <c r="AV114" s="14" t="s">
        <v>81</v>
      </c>
      <c r="AW114" s="14" t="s">
        <v>31</v>
      </c>
      <c r="AX114" s="14" t="s">
        <v>71</v>
      </c>
      <c r="AY114" s="235" t="s">
        <v>110</v>
      </c>
    </row>
    <row r="115" s="15" customFormat="1">
      <c r="A115" s="15"/>
      <c r="B115" s="236"/>
      <c r="C115" s="237"/>
      <c r="D115" s="216" t="s">
        <v>120</v>
      </c>
      <c r="E115" s="238" t="s">
        <v>19</v>
      </c>
      <c r="F115" s="239" t="s">
        <v>123</v>
      </c>
      <c r="G115" s="237"/>
      <c r="H115" s="240">
        <v>1369</v>
      </c>
      <c r="I115" s="241"/>
      <c r="J115" s="237"/>
      <c r="K115" s="237"/>
      <c r="L115" s="242"/>
      <c r="M115" s="243"/>
      <c r="N115" s="244"/>
      <c r="O115" s="244"/>
      <c r="P115" s="244"/>
      <c r="Q115" s="244"/>
      <c r="R115" s="244"/>
      <c r="S115" s="244"/>
      <c r="T115" s="24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46" t="s">
        <v>120</v>
      </c>
      <c r="AU115" s="246" t="s">
        <v>81</v>
      </c>
      <c r="AV115" s="15" t="s">
        <v>118</v>
      </c>
      <c r="AW115" s="15" t="s">
        <v>31</v>
      </c>
      <c r="AX115" s="15" t="s">
        <v>79</v>
      </c>
      <c r="AY115" s="246" t="s">
        <v>110</v>
      </c>
    </row>
    <row r="116" s="2" customFormat="1" ht="16.5" customHeight="1">
      <c r="A116" s="39"/>
      <c r="B116" s="40"/>
      <c r="C116" s="201" t="s">
        <v>159</v>
      </c>
      <c r="D116" s="201" t="s">
        <v>113</v>
      </c>
      <c r="E116" s="202" t="s">
        <v>160</v>
      </c>
      <c r="F116" s="203" t="s">
        <v>161</v>
      </c>
      <c r="G116" s="204" t="s">
        <v>130</v>
      </c>
      <c r="H116" s="205">
        <v>1369</v>
      </c>
      <c r="I116" s="206"/>
      <c r="J116" s="207">
        <f>ROUND(I116*H116,2)</f>
        <v>0</v>
      </c>
      <c r="K116" s="203" t="s">
        <v>117</v>
      </c>
      <c r="L116" s="45"/>
      <c r="M116" s="208" t="s">
        <v>19</v>
      </c>
      <c r="N116" s="209" t="s">
        <v>42</v>
      </c>
      <c r="O116" s="85"/>
      <c r="P116" s="210">
        <f>O116*H116</f>
        <v>0</v>
      </c>
      <c r="Q116" s="210">
        <v>0</v>
      </c>
      <c r="R116" s="210">
        <f>Q116*H116</f>
        <v>0</v>
      </c>
      <c r="S116" s="210">
        <v>0</v>
      </c>
      <c r="T116" s="211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2" t="s">
        <v>118</v>
      </c>
      <c r="AT116" s="212" t="s">
        <v>113</v>
      </c>
      <c r="AU116" s="212" t="s">
        <v>81</v>
      </c>
      <c r="AY116" s="18" t="s">
        <v>110</v>
      </c>
      <c r="BE116" s="213">
        <f>IF(N116="základní",J116,0)</f>
        <v>0</v>
      </c>
      <c r="BF116" s="213">
        <f>IF(N116="snížená",J116,0)</f>
        <v>0</v>
      </c>
      <c r="BG116" s="213">
        <f>IF(N116="zákl. přenesená",J116,0)</f>
        <v>0</v>
      </c>
      <c r="BH116" s="213">
        <f>IF(N116="sníž. přenesená",J116,0)</f>
        <v>0</v>
      </c>
      <c r="BI116" s="213">
        <f>IF(N116="nulová",J116,0)</f>
        <v>0</v>
      </c>
      <c r="BJ116" s="18" t="s">
        <v>79</v>
      </c>
      <c r="BK116" s="213">
        <f>ROUND(I116*H116,2)</f>
        <v>0</v>
      </c>
      <c r="BL116" s="18" t="s">
        <v>118</v>
      </c>
      <c r="BM116" s="212" t="s">
        <v>162</v>
      </c>
    </row>
    <row r="117" s="14" customFormat="1">
      <c r="A117" s="14"/>
      <c r="B117" s="225"/>
      <c r="C117" s="226"/>
      <c r="D117" s="216" t="s">
        <v>120</v>
      </c>
      <c r="E117" s="227" t="s">
        <v>19</v>
      </c>
      <c r="F117" s="228" t="s">
        <v>163</v>
      </c>
      <c r="G117" s="226"/>
      <c r="H117" s="229">
        <v>1283</v>
      </c>
      <c r="I117" s="230"/>
      <c r="J117" s="226"/>
      <c r="K117" s="226"/>
      <c r="L117" s="231"/>
      <c r="M117" s="232"/>
      <c r="N117" s="233"/>
      <c r="O117" s="233"/>
      <c r="P117" s="233"/>
      <c r="Q117" s="233"/>
      <c r="R117" s="233"/>
      <c r="S117" s="233"/>
      <c r="T117" s="23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35" t="s">
        <v>120</v>
      </c>
      <c r="AU117" s="235" t="s">
        <v>81</v>
      </c>
      <c r="AV117" s="14" t="s">
        <v>81</v>
      </c>
      <c r="AW117" s="14" t="s">
        <v>31</v>
      </c>
      <c r="AX117" s="14" t="s">
        <v>71</v>
      </c>
      <c r="AY117" s="235" t="s">
        <v>110</v>
      </c>
    </row>
    <row r="118" s="14" customFormat="1">
      <c r="A118" s="14"/>
      <c r="B118" s="225"/>
      <c r="C118" s="226"/>
      <c r="D118" s="216" t="s">
        <v>120</v>
      </c>
      <c r="E118" s="227" t="s">
        <v>19</v>
      </c>
      <c r="F118" s="228" t="s">
        <v>155</v>
      </c>
      <c r="G118" s="226"/>
      <c r="H118" s="229">
        <v>86</v>
      </c>
      <c r="I118" s="230"/>
      <c r="J118" s="226"/>
      <c r="K118" s="226"/>
      <c r="L118" s="231"/>
      <c r="M118" s="232"/>
      <c r="N118" s="233"/>
      <c r="O118" s="233"/>
      <c r="P118" s="233"/>
      <c r="Q118" s="233"/>
      <c r="R118" s="233"/>
      <c r="S118" s="233"/>
      <c r="T118" s="23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35" t="s">
        <v>120</v>
      </c>
      <c r="AU118" s="235" t="s">
        <v>81</v>
      </c>
      <c r="AV118" s="14" t="s">
        <v>81</v>
      </c>
      <c r="AW118" s="14" t="s">
        <v>31</v>
      </c>
      <c r="AX118" s="14" t="s">
        <v>71</v>
      </c>
      <c r="AY118" s="235" t="s">
        <v>110</v>
      </c>
    </row>
    <row r="119" s="15" customFormat="1">
      <c r="A119" s="15"/>
      <c r="B119" s="236"/>
      <c r="C119" s="237"/>
      <c r="D119" s="216" t="s">
        <v>120</v>
      </c>
      <c r="E119" s="238" t="s">
        <v>19</v>
      </c>
      <c r="F119" s="239" t="s">
        <v>123</v>
      </c>
      <c r="G119" s="237"/>
      <c r="H119" s="240">
        <v>1369</v>
      </c>
      <c r="I119" s="241"/>
      <c r="J119" s="237"/>
      <c r="K119" s="237"/>
      <c r="L119" s="242"/>
      <c r="M119" s="243"/>
      <c r="N119" s="244"/>
      <c r="O119" s="244"/>
      <c r="P119" s="244"/>
      <c r="Q119" s="244"/>
      <c r="R119" s="244"/>
      <c r="S119" s="244"/>
      <c r="T119" s="24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46" t="s">
        <v>120</v>
      </c>
      <c r="AU119" s="246" t="s">
        <v>81</v>
      </c>
      <c r="AV119" s="15" t="s">
        <v>118</v>
      </c>
      <c r="AW119" s="15" t="s">
        <v>31</v>
      </c>
      <c r="AX119" s="15" t="s">
        <v>79</v>
      </c>
      <c r="AY119" s="246" t="s">
        <v>110</v>
      </c>
    </row>
    <row r="120" s="2" customFormat="1" ht="16.5" customHeight="1">
      <c r="A120" s="39"/>
      <c r="B120" s="40"/>
      <c r="C120" s="201" t="s">
        <v>164</v>
      </c>
      <c r="D120" s="201" t="s">
        <v>113</v>
      </c>
      <c r="E120" s="202" t="s">
        <v>165</v>
      </c>
      <c r="F120" s="203" t="s">
        <v>166</v>
      </c>
      <c r="G120" s="204" t="s">
        <v>130</v>
      </c>
      <c r="H120" s="205">
        <v>1347.1500000000001</v>
      </c>
      <c r="I120" s="206"/>
      <c r="J120" s="207">
        <f>ROUND(I120*H120,2)</f>
        <v>0</v>
      </c>
      <c r="K120" s="203" t="s">
        <v>117</v>
      </c>
      <c r="L120" s="45"/>
      <c r="M120" s="208" t="s">
        <v>19</v>
      </c>
      <c r="N120" s="209" t="s">
        <v>42</v>
      </c>
      <c r="O120" s="85"/>
      <c r="P120" s="210">
        <f>O120*H120</f>
        <v>0</v>
      </c>
      <c r="Q120" s="210">
        <v>0</v>
      </c>
      <c r="R120" s="210">
        <f>Q120*H120</f>
        <v>0</v>
      </c>
      <c r="S120" s="210">
        <v>0</v>
      </c>
      <c r="T120" s="211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2" t="s">
        <v>118</v>
      </c>
      <c r="AT120" s="212" t="s">
        <v>113</v>
      </c>
      <c r="AU120" s="212" t="s">
        <v>81</v>
      </c>
      <c r="AY120" s="18" t="s">
        <v>110</v>
      </c>
      <c r="BE120" s="213">
        <f>IF(N120="základní",J120,0)</f>
        <v>0</v>
      </c>
      <c r="BF120" s="213">
        <f>IF(N120="snížená",J120,0)</f>
        <v>0</v>
      </c>
      <c r="BG120" s="213">
        <f>IF(N120="zákl. přenesená",J120,0)</f>
        <v>0</v>
      </c>
      <c r="BH120" s="213">
        <f>IF(N120="sníž. přenesená",J120,0)</f>
        <v>0</v>
      </c>
      <c r="BI120" s="213">
        <f>IF(N120="nulová",J120,0)</f>
        <v>0</v>
      </c>
      <c r="BJ120" s="18" t="s">
        <v>79</v>
      </c>
      <c r="BK120" s="213">
        <f>ROUND(I120*H120,2)</f>
        <v>0</v>
      </c>
      <c r="BL120" s="18" t="s">
        <v>118</v>
      </c>
      <c r="BM120" s="212" t="s">
        <v>167</v>
      </c>
    </row>
    <row r="121" s="14" customFormat="1">
      <c r="A121" s="14"/>
      <c r="B121" s="225"/>
      <c r="C121" s="226"/>
      <c r="D121" s="216" t="s">
        <v>120</v>
      </c>
      <c r="E121" s="227" t="s">
        <v>19</v>
      </c>
      <c r="F121" s="228" t="s">
        <v>168</v>
      </c>
      <c r="G121" s="226"/>
      <c r="H121" s="229">
        <v>1347.1500000000001</v>
      </c>
      <c r="I121" s="230"/>
      <c r="J121" s="226"/>
      <c r="K121" s="226"/>
      <c r="L121" s="231"/>
      <c r="M121" s="232"/>
      <c r="N121" s="233"/>
      <c r="O121" s="233"/>
      <c r="P121" s="233"/>
      <c r="Q121" s="233"/>
      <c r="R121" s="233"/>
      <c r="S121" s="233"/>
      <c r="T121" s="23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35" t="s">
        <v>120</v>
      </c>
      <c r="AU121" s="235" t="s">
        <v>81</v>
      </c>
      <c r="AV121" s="14" t="s">
        <v>81</v>
      </c>
      <c r="AW121" s="14" t="s">
        <v>31</v>
      </c>
      <c r="AX121" s="14" t="s">
        <v>71</v>
      </c>
      <c r="AY121" s="235" t="s">
        <v>110</v>
      </c>
    </row>
    <row r="122" s="15" customFormat="1">
      <c r="A122" s="15"/>
      <c r="B122" s="236"/>
      <c r="C122" s="237"/>
      <c r="D122" s="216" t="s">
        <v>120</v>
      </c>
      <c r="E122" s="238" t="s">
        <v>19</v>
      </c>
      <c r="F122" s="239" t="s">
        <v>123</v>
      </c>
      <c r="G122" s="237"/>
      <c r="H122" s="240">
        <v>1347.1500000000001</v>
      </c>
      <c r="I122" s="241"/>
      <c r="J122" s="237"/>
      <c r="K122" s="237"/>
      <c r="L122" s="242"/>
      <c r="M122" s="243"/>
      <c r="N122" s="244"/>
      <c r="O122" s="244"/>
      <c r="P122" s="244"/>
      <c r="Q122" s="244"/>
      <c r="R122" s="244"/>
      <c r="S122" s="244"/>
      <c r="T122" s="24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46" t="s">
        <v>120</v>
      </c>
      <c r="AU122" s="246" t="s">
        <v>81</v>
      </c>
      <c r="AV122" s="15" t="s">
        <v>118</v>
      </c>
      <c r="AW122" s="15" t="s">
        <v>31</v>
      </c>
      <c r="AX122" s="15" t="s">
        <v>79</v>
      </c>
      <c r="AY122" s="246" t="s">
        <v>110</v>
      </c>
    </row>
    <row r="123" s="2" customFormat="1" ht="16.5" customHeight="1">
      <c r="A123" s="39"/>
      <c r="B123" s="40"/>
      <c r="C123" s="201" t="s">
        <v>169</v>
      </c>
      <c r="D123" s="201" t="s">
        <v>113</v>
      </c>
      <c r="E123" s="202" t="s">
        <v>170</v>
      </c>
      <c r="F123" s="203" t="s">
        <v>171</v>
      </c>
      <c r="G123" s="204" t="s">
        <v>130</v>
      </c>
      <c r="H123" s="205">
        <v>86</v>
      </c>
      <c r="I123" s="206"/>
      <c r="J123" s="207">
        <f>ROUND(I123*H123,2)</f>
        <v>0</v>
      </c>
      <c r="K123" s="203" t="s">
        <v>117</v>
      </c>
      <c r="L123" s="45"/>
      <c r="M123" s="208" t="s">
        <v>19</v>
      </c>
      <c r="N123" s="209" t="s">
        <v>42</v>
      </c>
      <c r="O123" s="85"/>
      <c r="P123" s="210">
        <f>O123*H123</f>
        <v>0</v>
      </c>
      <c r="Q123" s="210">
        <v>0</v>
      </c>
      <c r="R123" s="210">
        <f>Q123*H123</f>
        <v>0</v>
      </c>
      <c r="S123" s="210">
        <v>0</v>
      </c>
      <c r="T123" s="211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2" t="s">
        <v>118</v>
      </c>
      <c r="AT123" s="212" t="s">
        <v>113</v>
      </c>
      <c r="AU123" s="212" t="s">
        <v>81</v>
      </c>
      <c r="AY123" s="18" t="s">
        <v>110</v>
      </c>
      <c r="BE123" s="213">
        <f>IF(N123="základní",J123,0)</f>
        <v>0</v>
      </c>
      <c r="BF123" s="213">
        <f>IF(N123="snížená",J123,0)</f>
        <v>0</v>
      </c>
      <c r="BG123" s="213">
        <f>IF(N123="zákl. přenesená",J123,0)</f>
        <v>0</v>
      </c>
      <c r="BH123" s="213">
        <f>IF(N123="sníž. přenesená",J123,0)</f>
        <v>0</v>
      </c>
      <c r="BI123" s="213">
        <f>IF(N123="nulová",J123,0)</f>
        <v>0</v>
      </c>
      <c r="BJ123" s="18" t="s">
        <v>79</v>
      </c>
      <c r="BK123" s="213">
        <f>ROUND(I123*H123,2)</f>
        <v>0</v>
      </c>
      <c r="BL123" s="18" t="s">
        <v>118</v>
      </c>
      <c r="BM123" s="212" t="s">
        <v>172</v>
      </c>
    </row>
    <row r="124" s="14" customFormat="1">
      <c r="A124" s="14"/>
      <c r="B124" s="225"/>
      <c r="C124" s="226"/>
      <c r="D124" s="216" t="s">
        <v>120</v>
      </c>
      <c r="E124" s="227" t="s">
        <v>19</v>
      </c>
      <c r="F124" s="228" t="s">
        <v>173</v>
      </c>
      <c r="G124" s="226"/>
      <c r="H124" s="229">
        <v>86</v>
      </c>
      <c r="I124" s="230"/>
      <c r="J124" s="226"/>
      <c r="K124" s="226"/>
      <c r="L124" s="231"/>
      <c r="M124" s="232"/>
      <c r="N124" s="233"/>
      <c r="O124" s="233"/>
      <c r="P124" s="233"/>
      <c r="Q124" s="233"/>
      <c r="R124" s="233"/>
      <c r="S124" s="233"/>
      <c r="T124" s="23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35" t="s">
        <v>120</v>
      </c>
      <c r="AU124" s="235" t="s">
        <v>81</v>
      </c>
      <c r="AV124" s="14" t="s">
        <v>81</v>
      </c>
      <c r="AW124" s="14" t="s">
        <v>31</v>
      </c>
      <c r="AX124" s="14" t="s">
        <v>71</v>
      </c>
      <c r="AY124" s="235" t="s">
        <v>110</v>
      </c>
    </row>
    <row r="125" s="15" customFormat="1">
      <c r="A125" s="15"/>
      <c r="B125" s="236"/>
      <c r="C125" s="237"/>
      <c r="D125" s="216" t="s">
        <v>120</v>
      </c>
      <c r="E125" s="238" t="s">
        <v>19</v>
      </c>
      <c r="F125" s="239" t="s">
        <v>123</v>
      </c>
      <c r="G125" s="237"/>
      <c r="H125" s="240">
        <v>86</v>
      </c>
      <c r="I125" s="241"/>
      <c r="J125" s="237"/>
      <c r="K125" s="237"/>
      <c r="L125" s="242"/>
      <c r="M125" s="243"/>
      <c r="N125" s="244"/>
      <c r="O125" s="244"/>
      <c r="P125" s="244"/>
      <c r="Q125" s="244"/>
      <c r="R125" s="244"/>
      <c r="S125" s="244"/>
      <c r="T125" s="24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46" t="s">
        <v>120</v>
      </c>
      <c r="AU125" s="246" t="s">
        <v>81</v>
      </c>
      <c r="AV125" s="15" t="s">
        <v>118</v>
      </c>
      <c r="AW125" s="15" t="s">
        <v>31</v>
      </c>
      <c r="AX125" s="15" t="s">
        <v>79</v>
      </c>
      <c r="AY125" s="246" t="s">
        <v>110</v>
      </c>
    </row>
    <row r="126" s="2" customFormat="1" ht="21.75" customHeight="1">
      <c r="A126" s="39"/>
      <c r="B126" s="40"/>
      <c r="C126" s="201" t="s">
        <v>174</v>
      </c>
      <c r="D126" s="201" t="s">
        <v>113</v>
      </c>
      <c r="E126" s="202" t="s">
        <v>175</v>
      </c>
      <c r="F126" s="203" t="s">
        <v>176</v>
      </c>
      <c r="G126" s="204" t="s">
        <v>177</v>
      </c>
      <c r="H126" s="205">
        <v>17</v>
      </c>
      <c r="I126" s="206"/>
      <c r="J126" s="207">
        <f>ROUND(I126*H126,2)</f>
        <v>0</v>
      </c>
      <c r="K126" s="203" t="s">
        <v>117</v>
      </c>
      <c r="L126" s="45"/>
      <c r="M126" s="208" t="s">
        <v>19</v>
      </c>
      <c r="N126" s="209" t="s">
        <v>42</v>
      </c>
      <c r="O126" s="85"/>
      <c r="P126" s="210">
        <f>O126*H126</f>
        <v>0</v>
      </c>
      <c r="Q126" s="210">
        <v>0</v>
      </c>
      <c r="R126" s="210">
        <f>Q126*H126</f>
        <v>0</v>
      </c>
      <c r="S126" s="210">
        <v>0</v>
      </c>
      <c r="T126" s="211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2" t="s">
        <v>118</v>
      </c>
      <c r="AT126" s="212" t="s">
        <v>113</v>
      </c>
      <c r="AU126" s="212" t="s">
        <v>81</v>
      </c>
      <c r="AY126" s="18" t="s">
        <v>110</v>
      </c>
      <c r="BE126" s="213">
        <f>IF(N126="základní",J126,0)</f>
        <v>0</v>
      </c>
      <c r="BF126" s="213">
        <f>IF(N126="snížená",J126,0)</f>
        <v>0</v>
      </c>
      <c r="BG126" s="213">
        <f>IF(N126="zákl. přenesená",J126,0)</f>
        <v>0</v>
      </c>
      <c r="BH126" s="213">
        <f>IF(N126="sníž. přenesená",J126,0)</f>
        <v>0</v>
      </c>
      <c r="BI126" s="213">
        <f>IF(N126="nulová",J126,0)</f>
        <v>0</v>
      </c>
      <c r="BJ126" s="18" t="s">
        <v>79</v>
      </c>
      <c r="BK126" s="213">
        <f>ROUND(I126*H126,2)</f>
        <v>0</v>
      </c>
      <c r="BL126" s="18" t="s">
        <v>118</v>
      </c>
      <c r="BM126" s="212" t="s">
        <v>178</v>
      </c>
    </row>
    <row r="127" s="14" customFormat="1">
      <c r="A127" s="14"/>
      <c r="B127" s="225"/>
      <c r="C127" s="226"/>
      <c r="D127" s="216" t="s">
        <v>120</v>
      </c>
      <c r="E127" s="227" t="s">
        <v>19</v>
      </c>
      <c r="F127" s="228" t="s">
        <v>179</v>
      </c>
      <c r="G127" s="226"/>
      <c r="H127" s="229">
        <v>12</v>
      </c>
      <c r="I127" s="230"/>
      <c r="J127" s="226"/>
      <c r="K127" s="226"/>
      <c r="L127" s="231"/>
      <c r="M127" s="232"/>
      <c r="N127" s="233"/>
      <c r="O127" s="233"/>
      <c r="P127" s="233"/>
      <c r="Q127" s="233"/>
      <c r="R127" s="233"/>
      <c r="S127" s="233"/>
      <c r="T127" s="23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35" t="s">
        <v>120</v>
      </c>
      <c r="AU127" s="235" t="s">
        <v>81</v>
      </c>
      <c r="AV127" s="14" t="s">
        <v>81</v>
      </c>
      <c r="AW127" s="14" t="s">
        <v>31</v>
      </c>
      <c r="AX127" s="14" t="s">
        <v>71</v>
      </c>
      <c r="AY127" s="235" t="s">
        <v>110</v>
      </c>
    </row>
    <row r="128" s="14" customFormat="1">
      <c r="A128" s="14"/>
      <c r="B128" s="225"/>
      <c r="C128" s="226"/>
      <c r="D128" s="216" t="s">
        <v>120</v>
      </c>
      <c r="E128" s="227" t="s">
        <v>19</v>
      </c>
      <c r="F128" s="228" t="s">
        <v>180</v>
      </c>
      <c r="G128" s="226"/>
      <c r="H128" s="229">
        <v>1</v>
      </c>
      <c r="I128" s="230"/>
      <c r="J128" s="226"/>
      <c r="K128" s="226"/>
      <c r="L128" s="231"/>
      <c r="M128" s="232"/>
      <c r="N128" s="233"/>
      <c r="O128" s="233"/>
      <c r="P128" s="233"/>
      <c r="Q128" s="233"/>
      <c r="R128" s="233"/>
      <c r="S128" s="233"/>
      <c r="T128" s="23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35" t="s">
        <v>120</v>
      </c>
      <c r="AU128" s="235" t="s">
        <v>81</v>
      </c>
      <c r="AV128" s="14" t="s">
        <v>81</v>
      </c>
      <c r="AW128" s="14" t="s">
        <v>31</v>
      </c>
      <c r="AX128" s="14" t="s">
        <v>71</v>
      </c>
      <c r="AY128" s="235" t="s">
        <v>110</v>
      </c>
    </row>
    <row r="129" s="14" customFormat="1">
      <c r="A129" s="14"/>
      <c r="B129" s="225"/>
      <c r="C129" s="226"/>
      <c r="D129" s="216" t="s">
        <v>120</v>
      </c>
      <c r="E129" s="227" t="s">
        <v>19</v>
      </c>
      <c r="F129" s="228" t="s">
        <v>181</v>
      </c>
      <c r="G129" s="226"/>
      <c r="H129" s="229">
        <v>4</v>
      </c>
      <c r="I129" s="230"/>
      <c r="J129" s="226"/>
      <c r="K129" s="226"/>
      <c r="L129" s="231"/>
      <c r="M129" s="232"/>
      <c r="N129" s="233"/>
      <c r="O129" s="233"/>
      <c r="P129" s="233"/>
      <c r="Q129" s="233"/>
      <c r="R129" s="233"/>
      <c r="S129" s="233"/>
      <c r="T129" s="23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35" t="s">
        <v>120</v>
      </c>
      <c r="AU129" s="235" t="s">
        <v>81</v>
      </c>
      <c r="AV129" s="14" t="s">
        <v>81</v>
      </c>
      <c r="AW129" s="14" t="s">
        <v>31</v>
      </c>
      <c r="AX129" s="14" t="s">
        <v>71</v>
      </c>
      <c r="AY129" s="235" t="s">
        <v>110</v>
      </c>
    </row>
    <row r="130" s="15" customFormat="1">
      <c r="A130" s="15"/>
      <c r="B130" s="236"/>
      <c r="C130" s="237"/>
      <c r="D130" s="216" t="s">
        <v>120</v>
      </c>
      <c r="E130" s="238" t="s">
        <v>19</v>
      </c>
      <c r="F130" s="239" t="s">
        <v>123</v>
      </c>
      <c r="G130" s="237"/>
      <c r="H130" s="240">
        <v>17</v>
      </c>
      <c r="I130" s="241"/>
      <c r="J130" s="237"/>
      <c r="K130" s="237"/>
      <c r="L130" s="242"/>
      <c r="M130" s="243"/>
      <c r="N130" s="244"/>
      <c r="O130" s="244"/>
      <c r="P130" s="244"/>
      <c r="Q130" s="244"/>
      <c r="R130" s="244"/>
      <c r="S130" s="244"/>
      <c r="T130" s="24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46" t="s">
        <v>120</v>
      </c>
      <c r="AU130" s="246" t="s">
        <v>81</v>
      </c>
      <c r="AV130" s="15" t="s">
        <v>118</v>
      </c>
      <c r="AW130" s="15" t="s">
        <v>31</v>
      </c>
      <c r="AX130" s="15" t="s">
        <v>79</v>
      </c>
      <c r="AY130" s="246" t="s">
        <v>110</v>
      </c>
    </row>
    <row r="131" s="2" customFormat="1">
      <c r="A131" s="39"/>
      <c r="B131" s="40"/>
      <c r="C131" s="201" t="s">
        <v>182</v>
      </c>
      <c r="D131" s="201" t="s">
        <v>113</v>
      </c>
      <c r="E131" s="202" t="s">
        <v>183</v>
      </c>
      <c r="F131" s="203" t="s">
        <v>184</v>
      </c>
      <c r="G131" s="204" t="s">
        <v>177</v>
      </c>
      <c r="H131" s="205">
        <v>3</v>
      </c>
      <c r="I131" s="206"/>
      <c r="J131" s="207">
        <f>ROUND(I131*H131,2)</f>
        <v>0</v>
      </c>
      <c r="K131" s="203" t="s">
        <v>185</v>
      </c>
      <c r="L131" s="45"/>
      <c r="M131" s="208" t="s">
        <v>19</v>
      </c>
      <c r="N131" s="209" t="s">
        <v>42</v>
      </c>
      <c r="O131" s="85"/>
      <c r="P131" s="210">
        <f>O131*H131</f>
        <v>0</v>
      </c>
      <c r="Q131" s="210">
        <v>0</v>
      </c>
      <c r="R131" s="210">
        <f>Q131*H131</f>
        <v>0</v>
      </c>
      <c r="S131" s="210">
        <v>0</v>
      </c>
      <c r="T131" s="211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2" t="s">
        <v>118</v>
      </c>
      <c r="AT131" s="212" t="s">
        <v>113</v>
      </c>
      <c r="AU131" s="212" t="s">
        <v>81</v>
      </c>
      <c r="AY131" s="18" t="s">
        <v>110</v>
      </c>
      <c r="BE131" s="213">
        <f>IF(N131="základní",J131,0)</f>
        <v>0</v>
      </c>
      <c r="BF131" s="213">
        <f>IF(N131="snížená",J131,0)</f>
        <v>0</v>
      </c>
      <c r="BG131" s="213">
        <f>IF(N131="zákl. přenesená",J131,0)</f>
        <v>0</v>
      </c>
      <c r="BH131" s="213">
        <f>IF(N131="sníž. přenesená",J131,0)</f>
        <v>0</v>
      </c>
      <c r="BI131" s="213">
        <f>IF(N131="nulová",J131,0)</f>
        <v>0</v>
      </c>
      <c r="BJ131" s="18" t="s">
        <v>79</v>
      </c>
      <c r="BK131" s="213">
        <f>ROUND(I131*H131,2)</f>
        <v>0</v>
      </c>
      <c r="BL131" s="18" t="s">
        <v>118</v>
      </c>
      <c r="BM131" s="212" t="s">
        <v>186</v>
      </c>
    </row>
    <row r="132" s="14" customFormat="1">
      <c r="A132" s="14"/>
      <c r="B132" s="225"/>
      <c r="C132" s="226"/>
      <c r="D132" s="216" t="s">
        <v>120</v>
      </c>
      <c r="E132" s="227" t="s">
        <v>19</v>
      </c>
      <c r="F132" s="228" t="s">
        <v>187</v>
      </c>
      <c r="G132" s="226"/>
      <c r="H132" s="229">
        <v>3</v>
      </c>
      <c r="I132" s="230"/>
      <c r="J132" s="226"/>
      <c r="K132" s="226"/>
      <c r="L132" s="231"/>
      <c r="M132" s="232"/>
      <c r="N132" s="233"/>
      <c r="O132" s="233"/>
      <c r="P132" s="233"/>
      <c r="Q132" s="233"/>
      <c r="R132" s="233"/>
      <c r="S132" s="233"/>
      <c r="T132" s="23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35" t="s">
        <v>120</v>
      </c>
      <c r="AU132" s="235" t="s">
        <v>81</v>
      </c>
      <c r="AV132" s="14" t="s">
        <v>81</v>
      </c>
      <c r="AW132" s="14" t="s">
        <v>31</v>
      </c>
      <c r="AX132" s="14" t="s">
        <v>71</v>
      </c>
      <c r="AY132" s="235" t="s">
        <v>110</v>
      </c>
    </row>
    <row r="133" s="15" customFormat="1">
      <c r="A133" s="15"/>
      <c r="B133" s="236"/>
      <c r="C133" s="237"/>
      <c r="D133" s="216" t="s">
        <v>120</v>
      </c>
      <c r="E133" s="238" t="s">
        <v>19</v>
      </c>
      <c r="F133" s="239" t="s">
        <v>123</v>
      </c>
      <c r="G133" s="237"/>
      <c r="H133" s="240">
        <v>3</v>
      </c>
      <c r="I133" s="241"/>
      <c r="J133" s="237"/>
      <c r="K133" s="237"/>
      <c r="L133" s="242"/>
      <c r="M133" s="243"/>
      <c r="N133" s="244"/>
      <c r="O133" s="244"/>
      <c r="P133" s="244"/>
      <c r="Q133" s="244"/>
      <c r="R133" s="244"/>
      <c r="S133" s="244"/>
      <c r="T133" s="24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46" t="s">
        <v>120</v>
      </c>
      <c r="AU133" s="246" t="s">
        <v>81</v>
      </c>
      <c r="AV133" s="15" t="s">
        <v>118</v>
      </c>
      <c r="AW133" s="15" t="s">
        <v>31</v>
      </c>
      <c r="AX133" s="15" t="s">
        <v>79</v>
      </c>
      <c r="AY133" s="246" t="s">
        <v>110</v>
      </c>
    </row>
    <row r="134" s="2" customFormat="1">
      <c r="A134" s="39"/>
      <c r="B134" s="40"/>
      <c r="C134" s="201" t="s">
        <v>188</v>
      </c>
      <c r="D134" s="201" t="s">
        <v>113</v>
      </c>
      <c r="E134" s="202" t="s">
        <v>189</v>
      </c>
      <c r="F134" s="203" t="s">
        <v>190</v>
      </c>
      <c r="G134" s="204" t="s">
        <v>177</v>
      </c>
      <c r="H134" s="205">
        <v>3</v>
      </c>
      <c r="I134" s="206"/>
      <c r="J134" s="207">
        <f>ROUND(I134*H134,2)</f>
        <v>0</v>
      </c>
      <c r="K134" s="203" t="s">
        <v>185</v>
      </c>
      <c r="L134" s="45"/>
      <c r="M134" s="208" t="s">
        <v>19</v>
      </c>
      <c r="N134" s="209" t="s">
        <v>42</v>
      </c>
      <c r="O134" s="85"/>
      <c r="P134" s="210">
        <f>O134*H134</f>
        <v>0</v>
      </c>
      <c r="Q134" s="210">
        <v>0</v>
      </c>
      <c r="R134" s="210">
        <f>Q134*H134</f>
        <v>0</v>
      </c>
      <c r="S134" s="210">
        <v>0</v>
      </c>
      <c r="T134" s="211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2" t="s">
        <v>118</v>
      </c>
      <c r="AT134" s="212" t="s">
        <v>113</v>
      </c>
      <c r="AU134" s="212" t="s">
        <v>81</v>
      </c>
      <c r="AY134" s="18" t="s">
        <v>110</v>
      </c>
      <c r="BE134" s="213">
        <f>IF(N134="základní",J134,0)</f>
        <v>0</v>
      </c>
      <c r="BF134" s="213">
        <f>IF(N134="snížená",J134,0)</f>
        <v>0</v>
      </c>
      <c r="BG134" s="213">
        <f>IF(N134="zákl. přenesená",J134,0)</f>
        <v>0</v>
      </c>
      <c r="BH134" s="213">
        <f>IF(N134="sníž. přenesená",J134,0)</f>
        <v>0</v>
      </c>
      <c r="BI134" s="213">
        <f>IF(N134="nulová",J134,0)</f>
        <v>0</v>
      </c>
      <c r="BJ134" s="18" t="s">
        <v>79</v>
      </c>
      <c r="BK134" s="213">
        <f>ROUND(I134*H134,2)</f>
        <v>0</v>
      </c>
      <c r="BL134" s="18" t="s">
        <v>118</v>
      </c>
      <c r="BM134" s="212" t="s">
        <v>191</v>
      </c>
    </row>
    <row r="135" s="14" customFormat="1">
      <c r="A135" s="14"/>
      <c r="B135" s="225"/>
      <c r="C135" s="226"/>
      <c r="D135" s="216" t="s">
        <v>120</v>
      </c>
      <c r="E135" s="227" t="s">
        <v>19</v>
      </c>
      <c r="F135" s="228" t="s">
        <v>192</v>
      </c>
      <c r="G135" s="226"/>
      <c r="H135" s="229">
        <v>3</v>
      </c>
      <c r="I135" s="230"/>
      <c r="J135" s="226"/>
      <c r="K135" s="226"/>
      <c r="L135" s="231"/>
      <c r="M135" s="232"/>
      <c r="N135" s="233"/>
      <c r="O135" s="233"/>
      <c r="P135" s="233"/>
      <c r="Q135" s="233"/>
      <c r="R135" s="233"/>
      <c r="S135" s="233"/>
      <c r="T135" s="23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35" t="s">
        <v>120</v>
      </c>
      <c r="AU135" s="235" t="s">
        <v>81</v>
      </c>
      <c r="AV135" s="14" t="s">
        <v>81</v>
      </c>
      <c r="AW135" s="14" t="s">
        <v>31</v>
      </c>
      <c r="AX135" s="14" t="s">
        <v>71</v>
      </c>
      <c r="AY135" s="235" t="s">
        <v>110</v>
      </c>
    </row>
    <row r="136" s="15" customFormat="1">
      <c r="A136" s="15"/>
      <c r="B136" s="236"/>
      <c r="C136" s="237"/>
      <c r="D136" s="216" t="s">
        <v>120</v>
      </c>
      <c r="E136" s="238" t="s">
        <v>19</v>
      </c>
      <c r="F136" s="239" t="s">
        <v>123</v>
      </c>
      <c r="G136" s="237"/>
      <c r="H136" s="240">
        <v>3</v>
      </c>
      <c r="I136" s="241"/>
      <c r="J136" s="237"/>
      <c r="K136" s="237"/>
      <c r="L136" s="242"/>
      <c r="M136" s="243"/>
      <c r="N136" s="244"/>
      <c r="O136" s="244"/>
      <c r="P136" s="244"/>
      <c r="Q136" s="244"/>
      <c r="R136" s="244"/>
      <c r="S136" s="244"/>
      <c r="T136" s="24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46" t="s">
        <v>120</v>
      </c>
      <c r="AU136" s="246" t="s">
        <v>81</v>
      </c>
      <c r="AV136" s="15" t="s">
        <v>118</v>
      </c>
      <c r="AW136" s="15" t="s">
        <v>31</v>
      </c>
      <c r="AX136" s="15" t="s">
        <v>79</v>
      </c>
      <c r="AY136" s="246" t="s">
        <v>110</v>
      </c>
    </row>
    <row r="137" s="2" customFormat="1" ht="21.75" customHeight="1">
      <c r="A137" s="39"/>
      <c r="B137" s="40"/>
      <c r="C137" s="201" t="s">
        <v>8</v>
      </c>
      <c r="D137" s="201" t="s">
        <v>113</v>
      </c>
      <c r="E137" s="202" t="s">
        <v>193</v>
      </c>
      <c r="F137" s="203" t="s">
        <v>194</v>
      </c>
      <c r="G137" s="204" t="s">
        <v>177</v>
      </c>
      <c r="H137" s="205">
        <v>361</v>
      </c>
      <c r="I137" s="206"/>
      <c r="J137" s="207">
        <f>ROUND(I137*H137,2)</f>
        <v>0</v>
      </c>
      <c r="K137" s="203" t="s">
        <v>117</v>
      </c>
      <c r="L137" s="45"/>
      <c r="M137" s="208" t="s">
        <v>19</v>
      </c>
      <c r="N137" s="209" t="s">
        <v>42</v>
      </c>
      <c r="O137" s="85"/>
      <c r="P137" s="210">
        <f>O137*H137</f>
        <v>0</v>
      </c>
      <c r="Q137" s="210">
        <v>0</v>
      </c>
      <c r="R137" s="210">
        <f>Q137*H137</f>
        <v>0</v>
      </c>
      <c r="S137" s="210">
        <v>0</v>
      </c>
      <c r="T137" s="211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2" t="s">
        <v>118</v>
      </c>
      <c r="AT137" s="212" t="s">
        <v>113</v>
      </c>
      <c r="AU137" s="212" t="s">
        <v>81</v>
      </c>
      <c r="AY137" s="18" t="s">
        <v>110</v>
      </c>
      <c r="BE137" s="213">
        <f>IF(N137="základní",J137,0)</f>
        <v>0</v>
      </c>
      <c r="BF137" s="213">
        <f>IF(N137="snížená",J137,0)</f>
        <v>0</v>
      </c>
      <c r="BG137" s="213">
        <f>IF(N137="zákl. přenesená",J137,0)</f>
        <v>0</v>
      </c>
      <c r="BH137" s="213">
        <f>IF(N137="sníž. přenesená",J137,0)</f>
        <v>0</v>
      </c>
      <c r="BI137" s="213">
        <f>IF(N137="nulová",J137,0)</f>
        <v>0</v>
      </c>
      <c r="BJ137" s="18" t="s">
        <v>79</v>
      </c>
      <c r="BK137" s="213">
        <f>ROUND(I137*H137,2)</f>
        <v>0</v>
      </c>
      <c r="BL137" s="18" t="s">
        <v>118</v>
      </c>
      <c r="BM137" s="212" t="s">
        <v>195</v>
      </c>
    </row>
    <row r="138" s="14" customFormat="1">
      <c r="A138" s="14"/>
      <c r="B138" s="225"/>
      <c r="C138" s="226"/>
      <c r="D138" s="216" t="s">
        <v>120</v>
      </c>
      <c r="E138" s="227" t="s">
        <v>19</v>
      </c>
      <c r="F138" s="228" t="s">
        <v>196</v>
      </c>
      <c r="G138" s="226"/>
      <c r="H138" s="229">
        <v>361</v>
      </c>
      <c r="I138" s="230"/>
      <c r="J138" s="226"/>
      <c r="K138" s="226"/>
      <c r="L138" s="231"/>
      <c r="M138" s="232"/>
      <c r="N138" s="233"/>
      <c r="O138" s="233"/>
      <c r="P138" s="233"/>
      <c r="Q138" s="233"/>
      <c r="R138" s="233"/>
      <c r="S138" s="233"/>
      <c r="T138" s="23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35" t="s">
        <v>120</v>
      </c>
      <c r="AU138" s="235" t="s">
        <v>81</v>
      </c>
      <c r="AV138" s="14" t="s">
        <v>81</v>
      </c>
      <c r="AW138" s="14" t="s">
        <v>31</v>
      </c>
      <c r="AX138" s="14" t="s">
        <v>71</v>
      </c>
      <c r="AY138" s="235" t="s">
        <v>110</v>
      </c>
    </row>
    <row r="139" s="15" customFormat="1">
      <c r="A139" s="15"/>
      <c r="B139" s="236"/>
      <c r="C139" s="237"/>
      <c r="D139" s="216" t="s">
        <v>120</v>
      </c>
      <c r="E139" s="238" t="s">
        <v>19</v>
      </c>
      <c r="F139" s="239" t="s">
        <v>123</v>
      </c>
      <c r="G139" s="237"/>
      <c r="H139" s="240">
        <v>361</v>
      </c>
      <c r="I139" s="241"/>
      <c r="J139" s="237"/>
      <c r="K139" s="237"/>
      <c r="L139" s="242"/>
      <c r="M139" s="243"/>
      <c r="N139" s="244"/>
      <c r="O139" s="244"/>
      <c r="P139" s="244"/>
      <c r="Q139" s="244"/>
      <c r="R139" s="244"/>
      <c r="S139" s="244"/>
      <c r="T139" s="24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46" t="s">
        <v>120</v>
      </c>
      <c r="AU139" s="246" t="s">
        <v>81</v>
      </c>
      <c r="AV139" s="15" t="s">
        <v>118</v>
      </c>
      <c r="AW139" s="15" t="s">
        <v>31</v>
      </c>
      <c r="AX139" s="15" t="s">
        <v>79</v>
      </c>
      <c r="AY139" s="246" t="s">
        <v>110</v>
      </c>
    </row>
    <row r="140" s="2" customFormat="1">
      <c r="A140" s="39"/>
      <c r="B140" s="40"/>
      <c r="C140" s="201" t="s">
        <v>197</v>
      </c>
      <c r="D140" s="201" t="s">
        <v>113</v>
      </c>
      <c r="E140" s="202" t="s">
        <v>198</v>
      </c>
      <c r="F140" s="203" t="s">
        <v>199</v>
      </c>
      <c r="G140" s="204" t="s">
        <v>177</v>
      </c>
      <c r="H140" s="205">
        <v>58</v>
      </c>
      <c r="I140" s="206"/>
      <c r="J140" s="207">
        <f>ROUND(I140*H140,2)</f>
        <v>0</v>
      </c>
      <c r="K140" s="203" t="s">
        <v>185</v>
      </c>
      <c r="L140" s="45"/>
      <c r="M140" s="208" t="s">
        <v>19</v>
      </c>
      <c r="N140" s="209" t="s">
        <v>42</v>
      </c>
      <c r="O140" s="85"/>
      <c r="P140" s="210">
        <f>O140*H140</f>
        <v>0</v>
      </c>
      <c r="Q140" s="210">
        <v>0</v>
      </c>
      <c r="R140" s="210">
        <f>Q140*H140</f>
        <v>0</v>
      </c>
      <c r="S140" s="210">
        <v>0</v>
      </c>
      <c r="T140" s="211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2" t="s">
        <v>118</v>
      </c>
      <c r="AT140" s="212" t="s">
        <v>113</v>
      </c>
      <c r="AU140" s="212" t="s">
        <v>81</v>
      </c>
      <c r="AY140" s="18" t="s">
        <v>110</v>
      </c>
      <c r="BE140" s="213">
        <f>IF(N140="základní",J140,0)</f>
        <v>0</v>
      </c>
      <c r="BF140" s="213">
        <f>IF(N140="snížená",J140,0)</f>
        <v>0</v>
      </c>
      <c r="BG140" s="213">
        <f>IF(N140="zákl. přenesená",J140,0)</f>
        <v>0</v>
      </c>
      <c r="BH140" s="213">
        <f>IF(N140="sníž. přenesená",J140,0)</f>
        <v>0</v>
      </c>
      <c r="BI140" s="213">
        <f>IF(N140="nulová",J140,0)</f>
        <v>0</v>
      </c>
      <c r="BJ140" s="18" t="s">
        <v>79</v>
      </c>
      <c r="BK140" s="213">
        <f>ROUND(I140*H140,2)</f>
        <v>0</v>
      </c>
      <c r="BL140" s="18" t="s">
        <v>118</v>
      </c>
      <c r="BM140" s="212" t="s">
        <v>200</v>
      </c>
    </row>
    <row r="141" s="14" customFormat="1">
      <c r="A141" s="14"/>
      <c r="B141" s="225"/>
      <c r="C141" s="226"/>
      <c r="D141" s="216" t="s">
        <v>120</v>
      </c>
      <c r="E141" s="227" t="s">
        <v>19</v>
      </c>
      <c r="F141" s="228" t="s">
        <v>201</v>
      </c>
      <c r="G141" s="226"/>
      <c r="H141" s="229">
        <v>58</v>
      </c>
      <c r="I141" s="230"/>
      <c r="J141" s="226"/>
      <c r="K141" s="226"/>
      <c r="L141" s="231"/>
      <c r="M141" s="232"/>
      <c r="N141" s="233"/>
      <c r="O141" s="233"/>
      <c r="P141" s="233"/>
      <c r="Q141" s="233"/>
      <c r="R141" s="233"/>
      <c r="S141" s="233"/>
      <c r="T141" s="23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35" t="s">
        <v>120</v>
      </c>
      <c r="AU141" s="235" t="s">
        <v>81</v>
      </c>
      <c r="AV141" s="14" t="s">
        <v>81</v>
      </c>
      <c r="AW141" s="14" t="s">
        <v>31</v>
      </c>
      <c r="AX141" s="14" t="s">
        <v>71</v>
      </c>
      <c r="AY141" s="235" t="s">
        <v>110</v>
      </c>
    </row>
    <row r="142" s="15" customFormat="1">
      <c r="A142" s="15"/>
      <c r="B142" s="236"/>
      <c r="C142" s="237"/>
      <c r="D142" s="216" t="s">
        <v>120</v>
      </c>
      <c r="E142" s="238" t="s">
        <v>19</v>
      </c>
      <c r="F142" s="239" t="s">
        <v>123</v>
      </c>
      <c r="G142" s="237"/>
      <c r="H142" s="240">
        <v>58</v>
      </c>
      <c r="I142" s="241"/>
      <c r="J142" s="237"/>
      <c r="K142" s="237"/>
      <c r="L142" s="242"/>
      <c r="M142" s="243"/>
      <c r="N142" s="244"/>
      <c r="O142" s="244"/>
      <c r="P142" s="244"/>
      <c r="Q142" s="244"/>
      <c r="R142" s="244"/>
      <c r="S142" s="244"/>
      <c r="T142" s="24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46" t="s">
        <v>120</v>
      </c>
      <c r="AU142" s="246" t="s">
        <v>81</v>
      </c>
      <c r="AV142" s="15" t="s">
        <v>118</v>
      </c>
      <c r="AW142" s="15" t="s">
        <v>31</v>
      </c>
      <c r="AX142" s="15" t="s">
        <v>79</v>
      </c>
      <c r="AY142" s="246" t="s">
        <v>110</v>
      </c>
    </row>
    <row r="143" s="2" customFormat="1">
      <c r="A143" s="39"/>
      <c r="B143" s="40"/>
      <c r="C143" s="201" t="s">
        <v>202</v>
      </c>
      <c r="D143" s="201" t="s">
        <v>113</v>
      </c>
      <c r="E143" s="202" t="s">
        <v>203</v>
      </c>
      <c r="F143" s="203" t="s">
        <v>204</v>
      </c>
      <c r="G143" s="204" t="s">
        <v>177</v>
      </c>
      <c r="H143" s="205">
        <v>60</v>
      </c>
      <c r="I143" s="206"/>
      <c r="J143" s="207">
        <f>ROUND(I143*H143,2)</f>
        <v>0</v>
      </c>
      <c r="K143" s="203" t="s">
        <v>185</v>
      </c>
      <c r="L143" s="45"/>
      <c r="M143" s="208" t="s">
        <v>19</v>
      </c>
      <c r="N143" s="209" t="s">
        <v>42</v>
      </c>
      <c r="O143" s="85"/>
      <c r="P143" s="210">
        <f>O143*H143</f>
        <v>0</v>
      </c>
      <c r="Q143" s="210">
        <v>0</v>
      </c>
      <c r="R143" s="210">
        <f>Q143*H143</f>
        <v>0</v>
      </c>
      <c r="S143" s="210">
        <v>0</v>
      </c>
      <c r="T143" s="211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2" t="s">
        <v>118</v>
      </c>
      <c r="AT143" s="212" t="s">
        <v>113</v>
      </c>
      <c r="AU143" s="212" t="s">
        <v>81</v>
      </c>
      <c r="AY143" s="18" t="s">
        <v>110</v>
      </c>
      <c r="BE143" s="213">
        <f>IF(N143="základní",J143,0)</f>
        <v>0</v>
      </c>
      <c r="BF143" s="213">
        <f>IF(N143="snížená",J143,0)</f>
        <v>0</v>
      </c>
      <c r="BG143" s="213">
        <f>IF(N143="zákl. přenesená",J143,0)</f>
        <v>0</v>
      </c>
      <c r="BH143" s="213">
        <f>IF(N143="sníž. přenesená",J143,0)</f>
        <v>0</v>
      </c>
      <c r="BI143" s="213">
        <f>IF(N143="nulová",J143,0)</f>
        <v>0</v>
      </c>
      <c r="BJ143" s="18" t="s">
        <v>79</v>
      </c>
      <c r="BK143" s="213">
        <f>ROUND(I143*H143,2)</f>
        <v>0</v>
      </c>
      <c r="BL143" s="18" t="s">
        <v>118</v>
      </c>
      <c r="BM143" s="212" t="s">
        <v>205</v>
      </c>
    </row>
    <row r="144" s="14" customFormat="1">
      <c r="A144" s="14"/>
      <c r="B144" s="225"/>
      <c r="C144" s="226"/>
      <c r="D144" s="216" t="s">
        <v>120</v>
      </c>
      <c r="E144" s="227" t="s">
        <v>19</v>
      </c>
      <c r="F144" s="228" t="s">
        <v>206</v>
      </c>
      <c r="G144" s="226"/>
      <c r="H144" s="229">
        <v>60</v>
      </c>
      <c r="I144" s="230"/>
      <c r="J144" s="226"/>
      <c r="K144" s="226"/>
      <c r="L144" s="231"/>
      <c r="M144" s="232"/>
      <c r="N144" s="233"/>
      <c r="O144" s="233"/>
      <c r="P144" s="233"/>
      <c r="Q144" s="233"/>
      <c r="R144" s="233"/>
      <c r="S144" s="233"/>
      <c r="T144" s="23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35" t="s">
        <v>120</v>
      </c>
      <c r="AU144" s="235" t="s">
        <v>81</v>
      </c>
      <c r="AV144" s="14" t="s">
        <v>81</v>
      </c>
      <c r="AW144" s="14" t="s">
        <v>31</v>
      </c>
      <c r="AX144" s="14" t="s">
        <v>71</v>
      </c>
      <c r="AY144" s="235" t="s">
        <v>110</v>
      </c>
    </row>
    <row r="145" s="15" customFormat="1">
      <c r="A145" s="15"/>
      <c r="B145" s="236"/>
      <c r="C145" s="237"/>
      <c r="D145" s="216" t="s">
        <v>120</v>
      </c>
      <c r="E145" s="238" t="s">
        <v>19</v>
      </c>
      <c r="F145" s="239" t="s">
        <v>123</v>
      </c>
      <c r="G145" s="237"/>
      <c r="H145" s="240">
        <v>60</v>
      </c>
      <c r="I145" s="241"/>
      <c r="J145" s="237"/>
      <c r="K145" s="237"/>
      <c r="L145" s="242"/>
      <c r="M145" s="243"/>
      <c r="N145" s="244"/>
      <c r="O145" s="244"/>
      <c r="P145" s="244"/>
      <c r="Q145" s="244"/>
      <c r="R145" s="244"/>
      <c r="S145" s="244"/>
      <c r="T145" s="245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46" t="s">
        <v>120</v>
      </c>
      <c r="AU145" s="246" t="s">
        <v>81</v>
      </c>
      <c r="AV145" s="15" t="s">
        <v>118</v>
      </c>
      <c r="AW145" s="15" t="s">
        <v>31</v>
      </c>
      <c r="AX145" s="15" t="s">
        <v>79</v>
      </c>
      <c r="AY145" s="246" t="s">
        <v>110</v>
      </c>
    </row>
    <row r="146" s="2" customFormat="1" ht="16.5" customHeight="1">
      <c r="A146" s="39"/>
      <c r="B146" s="40"/>
      <c r="C146" s="201" t="s">
        <v>207</v>
      </c>
      <c r="D146" s="201" t="s">
        <v>113</v>
      </c>
      <c r="E146" s="202" t="s">
        <v>208</v>
      </c>
      <c r="F146" s="203" t="s">
        <v>209</v>
      </c>
      <c r="G146" s="204" t="s">
        <v>177</v>
      </c>
      <c r="H146" s="205">
        <v>17</v>
      </c>
      <c r="I146" s="206"/>
      <c r="J146" s="207">
        <f>ROUND(I146*H146,2)</f>
        <v>0</v>
      </c>
      <c r="K146" s="203" t="s">
        <v>117</v>
      </c>
      <c r="L146" s="45"/>
      <c r="M146" s="208" t="s">
        <v>19</v>
      </c>
      <c r="N146" s="209" t="s">
        <v>42</v>
      </c>
      <c r="O146" s="85"/>
      <c r="P146" s="210">
        <f>O146*H146</f>
        <v>0</v>
      </c>
      <c r="Q146" s="210">
        <v>0</v>
      </c>
      <c r="R146" s="210">
        <f>Q146*H146</f>
        <v>0</v>
      </c>
      <c r="S146" s="210">
        <v>0</v>
      </c>
      <c r="T146" s="211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2" t="s">
        <v>118</v>
      </c>
      <c r="AT146" s="212" t="s">
        <v>113</v>
      </c>
      <c r="AU146" s="212" t="s">
        <v>81</v>
      </c>
      <c r="AY146" s="18" t="s">
        <v>110</v>
      </c>
      <c r="BE146" s="213">
        <f>IF(N146="základní",J146,0)</f>
        <v>0</v>
      </c>
      <c r="BF146" s="213">
        <f>IF(N146="snížená",J146,0)</f>
        <v>0</v>
      </c>
      <c r="BG146" s="213">
        <f>IF(N146="zákl. přenesená",J146,0)</f>
        <v>0</v>
      </c>
      <c r="BH146" s="213">
        <f>IF(N146="sníž. přenesená",J146,0)</f>
        <v>0</v>
      </c>
      <c r="BI146" s="213">
        <f>IF(N146="nulová",J146,0)</f>
        <v>0</v>
      </c>
      <c r="BJ146" s="18" t="s">
        <v>79</v>
      </c>
      <c r="BK146" s="213">
        <f>ROUND(I146*H146,2)</f>
        <v>0</v>
      </c>
      <c r="BL146" s="18" t="s">
        <v>118</v>
      </c>
      <c r="BM146" s="212" t="s">
        <v>210</v>
      </c>
    </row>
    <row r="147" s="14" customFormat="1">
      <c r="A147" s="14"/>
      <c r="B147" s="225"/>
      <c r="C147" s="226"/>
      <c r="D147" s="216" t="s">
        <v>120</v>
      </c>
      <c r="E147" s="227" t="s">
        <v>19</v>
      </c>
      <c r="F147" s="228" t="s">
        <v>179</v>
      </c>
      <c r="G147" s="226"/>
      <c r="H147" s="229">
        <v>12</v>
      </c>
      <c r="I147" s="230"/>
      <c r="J147" s="226"/>
      <c r="K147" s="226"/>
      <c r="L147" s="231"/>
      <c r="M147" s="232"/>
      <c r="N147" s="233"/>
      <c r="O147" s="233"/>
      <c r="P147" s="233"/>
      <c r="Q147" s="233"/>
      <c r="R147" s="233"/>
      <c r="S147" s="233"/>
      <c r="T147" s="23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35" t="s">
        <v>120</v>
      </c>
      <c r="AU147" s="235" t="s">
        <v>81</v>
      </c>
      <c r="AV147" s="14" t="s">
        <v>81</v>
      </c>
      <c r="AW147" s="14" t="s">
        <v>31</v>
      </c>
      <c r="AX147" s="14" t="s">
        <v>71</v>
      </c>
      <c r="AY147" s="235" t="s">
        <v>110</v>
      </c>
    </row>
    <row r="148" s="14" customFormat="1">
      <c r="A148" s="14"/>
      <c r="B148" s="225"/>
      <c r="C148" s="226"/>
      <c r="D148" s="216" t="s">
        <v>120</v>
      </c>
      <c r="E148" s="227" t="s">
        <v>19</v>
      </c>
      <c r="F148" s="228" t="s">
        <v>180</v>
      </c>
      <c r="G148" s="226"/>
      <c r="H148" s="229">
        <v>1</v>
      </c>
      <c r="I148" s="230"/>
      <c r="J148" s="226"/>
      <c r="K148" s="226"/>
      <c r="L148" s="231"/>
      <c r="M148" s="232"/>
      <c r="N148" s="233"/>
      <c r="O148" s="233"/>
      <c r="P148" s="233"/>
      <c r="Q148" s="233"/>
      <c r="R148" s="233"/>
      <c r="S148" s="233"/>
      <c r="T148" s="23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35" t="s">
        <v>120</v>
      </c>
      <c r="AU148" s="235" t="s">
        <v>81</v>
      </c>
      <c r="AV148" s="14" t="s">
        <v>81</v>
      </c>
      <c r="AW148" s="14" t="s">
        <v>31</v>
      </c>
      <c r="AX148" s="14" t="s">
        <v>71</v>
      </c>
      <c r="AY148" s="235" t="s">
        <v>110</v>
      </c>
    </row>
    <row r="149" s="14" customFormat="1">
      <c r="A149" s="14"/>
      <c r="B149" s="225"/>
      <c r="C149" s="226"/>
      <c r="D149" s="216" t="s">
        <v>120</v>
      </c>
      <c r="E149" s="227" t="s">
        <v>19</v>
      </c>
      <c r="F149" s="228" t="s">
        <v>181</v>
      </c>
      <c r="G149" s="226"/>
      <c r="H149" s="229">
        <v>4</v>
      </c>
      <c r="I149" s="230"/>
      <c r="J149" s="226"/>
      <c r="K149" s="226"/>
      <c r="L149" s="231"/>
      <c r="M149" s="232"/>
      <c r="N149" s="233"/>
      <c r="O149" s="233"/>
      <c r="P149" s="233"/>
      <c r="Q149" s="233"/>
      <c r="R149" s="233"/>
      <c r="S149" s="233"/>
      <c r="T149" s="23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35" t="s">
        <v>120</v>
      </c>
      <c r="AU149" s="235" t="s">
        <v>81</v>
      </c>
      <c r="AV149" s="14" t="s">
        <v>81</v>
      </c>
      <c r="AW149" s="14" t="s">
        <v>31</v>
      </c>
      <c r="AX149" s="14" t="s">
        <v>71</v>
      </c>
      <c r="AY149" s="235" t="s">
        <v>110</v>
      </c>
    </row>
    <row r="150" s="15" customFormat="1">
      <c r="A150" s="15"/>
      <c r="B150" s="236"/>
      <c r="C150" s="237"/>
      <c r="D150" s="216" t="s">
        <v>120</v>
      </c>
      <c r="E150" s="238" t="s">
        <v>19</v>
      </c>
      <c r="F150" s="239" t="s">
        <v>123</v>
      </c>
      <c r="G150" s="237"/>
      <c r="H150" s="240">
        <v>17</v>
      </c>
      <c r="I150" s="241"/>
      <c r="J150" s="237"/>
      <c r="K150" s="237"/>
      <c r="L150" s="242"/>
      <c r="M150" s="243"/>
      <c r="N150" s="244"/>
      <c r="O150" s="244"/>
      <c r="P150" s="244"/>
      <c r="Q150" s="244"/>
      <c r="R150" s="244"/>
      <c r="S150" s="244"/>
      <c r="T150" s="245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46" t="s">
        <v>120</v>
      </c>
      <c r="AU150" s="246" t="s">
        <v>81</v>
      </c>
      <c r="AV150" s="15" t="s">
        <v>118</v>
      </c>
      <c r="AW150" s="15" t="s">
        <v>31</v>
      </c>
      <c r="AX150" s="15" t="s">
        <v>79</v>
      </c>
      <c r="AY150" s="246" t="s">
        <v>110</v>
      </c>
    </row>
    <row r="151" s="2" customFormat="1" ht="16.5" customHeight="1">
      <c r="A151" s="39"/>
      <c r="B151" s="40"/>
      <c r="C151" s="201" t="s">
        <v>211</v>
      </c>
      <c r="D151" s="201" t="s">
        <v>113</v>
      </c>
      <c r="E151" s="202" t="s">
        <v>212</v>
      </c>
      <c r="F151" s="203" t="s">
        <v>213</v>
      </c>
      <c r="G151" s="204" t="s">
        <v>177</v>
      </c>
      <c r="H151" s="205">
        <v>361</v>
      </c>
      <c r="I151" s="206"/>
      <c r="J151" s="207">
        <f>ROUND(I151*H151,2)</f>
        <v>0</v>
      </c>
      <c r="K151" s="203" t="s">
        <v>19</v>
      </c>
      <c r="L151" s="45"/>
      <c r="M151" s="208" t="s">
        <v>19</v>
      </c>
      <c r="N151" s="209" t="s">
        <v>42</v>
      </c>
      <c r="O151" s="85"/>
      <c r="P151" s="210">
        <f>O151*H151</f>
        <v>0</v>
      </c>
      <c r="Q151" s="210">
        <v>0</v>
      </c>
      <c r="R151" s="210">
        <f>Q151*H151</f>
        <v>0</v>
      </c>
      <c r="S151" s="210">
        <v>0</v>
      </c>
      <c r="T151" s="211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2" t="s">
        <v>118</v>
      </c>
      <c r="AT151" s="212" t="s">
        <v>113</v>
      </c>
      <c r="AU151" s="212" t="s">
        <v>81</v>
      </c>
      <c r="AY151" s="18" t="s">
        <v>110</v>
      </c>
      <c r="BE151" s="213">
        <f>IF(N151="základní",J151,0)</f>
        <v>0</v>
      </c>
      <c r="BF151" s="213">
        <f>IF(N151="snížená",J151,0)</f>
        <v>0</v>
      </c>
      <c r="BG151" s="213">
        <f>IF(N151="zákl. přenesená",J151,0)</f>
        <v>0</v>
      </c>
      <c r="BH151" s="213">
        <f>IF(N151="sníž. přenesená",J151,0)</f>
        <v>0</v>
      </c>
      <c r="BI151" s="213">
        <f>IF(N151="nulová",J151,0)</f>
        <v>0</v>
      </c>
      <c r="BJ151" s="18" t="s">
        <v>79</v>
      </c>
      <c r="BK151" s="213">
        <f>ROUND(I151*H151,2)</f>
        <v>0</v>
      </c>
      <c r="BL151" s="18" t="s">
        <v>118</v>
      </c>
      <c r="BM151" s="212" t="s">
        <v>214</v>
      </c>
    </row>
    <row r="152" s="14" customFormat="1">
      <c r="A152" s="14"/>
      <c r="B152" s="225"/>
      <c r="C152" s="226"/>
      <c r="D152" s="216" t="s">
        <v>120</v>
      </c>
      <c r="E152" s="227" t="s">
        <v>19</v>
      </c>
      <c r="F152" s="228" t="s">
        <v>215</v>
      </c>
      <c r="G152" s="226"/>
      <c r="H152" s="229">
        <v>361</v>
      </c>
      <c r="I152" s="230"/>
      <c r="J152" s="226"/>
      <c r="K152" s="226"/>
      <c r="L152" s="231"/>
      <c r="M152" s="232"/>
      <c r="N152" s="233"/>
      <c r="O152" s="233"/>
      <c r="P152" s="233"/>
      <c r="Q152" s="233"/>
      <c r="R152" s="233"/>
      <c r="S152" s="233"/>
      <c r="T152" s="23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35" t="s">
        <v>120</v>
      </c>
      <c r="AU152" s="235" t="s">
        <v>81</v>
      </c>
      <c r="AV152" s="14" t="s">
        <v>81</v>
      </c>
      <c r="AW152" s="14" t="s">
        <v>31</v>
      </c>
      <c r="AX152" s="14" t="s">
        <v>71</v>
      </c>
      <c r="AY152" s="235" t="s">
        <v>110</v>
      </c>
    </row>
    <row r="153" s="15" customFormat="1">
      <c r="A153" s="15"/>
      <c r="B153" s="236"/>
      <c r="C153" s="237"/>
      <c r="D153" s="216" t="s">
        <v>120</v>
      </c>
      <c r="E153" s="238" t="s">
        <v>19</v>
      </c>
      <c r="F153" s="239" t="s">
        <v>123</v>
      </c>
      <c r="G153" s="237"/>
      <c r="H153" s="240">
        <v>361</v>
      </c>
      <c r="I153" s="241"/>
      <c r="J153" s="237"/>
      <c r="K153" s="237"/>
      <c r="L153" s="242"/>
      <c r="M153" s="243"/>
      <c r="N153" s="244"/>
      <c r="O153" s="244"/>
      <c r="P153" s="244"/>
      <c r="Q153" s="244"/>
      <c r="R153" s="244"/>
      <c r="S153" s="244"/>
      <c r="T153" s="24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46" t="s">
        <v>120</v>
      </c>
      <c r="AU153" s="246" t="s">
        <v>81</v>
      </c>
      <c r="AV153" s="15" t="s">
        <v>118</v>
      </c>
      <c r="AW153" s="15" t="s">
        <v>31</v>
      </c>
      <c r="AX153" s="15" t="s">
        <v>79</v>
      </c>
      <c r="AY153" s="246" t="s">
        <v>110</v>
      </c>
    </row>
    <row r="154" s="2" customFormat="1">
      <c r="A154" s="39"/>
      <c r="B154" s="40"/>
      <c r="C154" s="201" t="s">
        <v>216</v>
      </c>
      <c r="D154" s="201" t="s">
        <v>113</v>
      </c>
      <c r="E154" s="202" t="s">
        <v>217</v>
      </c>
      <c r="F154" s="203" t="s">
        <v>218</v>
      </c>
      <c r="G154" s="204" t="s">
        <v>177</v>
      </c>
      <c r="H154" s="205">
        <v>58</v>
      </c>
      <c r="I154" s="206"/>
      <c r="J154" s="207">
        <f>ROUND(I154*H154,2)</f>
        <v>0</v>
      </c>
      <c r="K154" s="203" t="s">
        <v>185</v>
      </c>
      <c r="L154" s="45"/>
      <c r="M154" s="208" t="s">
        <v>19</v>
      </c>
      <c r="N154" s="209" t="s">
        <v>42</v>
      </c>
      <c r="O154" s="85"/>
      <c r="P154" s="210">
        <f>O154*H154</f>
        <v>0</v>
      </c>
      <c r="Q154" s="210">
        <v>0</v>
      </c>
      <c r="R154" s="210">
        <f>Q154*H154</f>
        <v>0</v>
      </c>
      <c r="S154" s="210">
        <v>0</v>
      </c>
      <c r="T154" s="211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2" t="s">
        <v>118</v>
      </c>
      <c r="AT154" s="212" t="s">
        <v>113</v>
      </c>
      <c r="AU154" s="212" t="s">
        <v>81</v>
      </c>
      <c r="AY154" s="18" t="s">
        <v>110</v>
      </c>
      <c r="BE154" s="213">
        <f>IF(N154="základní",J154,0)</f>
        <v>0</v>
      </c>
      <c r="BF154" s="213">
        <f>IF(N154="snížená",J154,0)</f>
        <v>0</v>
      </c>
      <c r="BG154" s="213">
        <f>IF(N154="zákl. přenesená",J154,0)</f>
        <v>0</v>
      </c>
      <c r="BH154" s="213">
        <f>IF(N154="sníž. přenesená",J154,0)</f>
        <v>0</v>
      </c>
      <c r="BI154" s="213">
        <f>IF(N154="nulová",J154,0)</f>
        <v>0</v>
      </c>
      <c r="BJ154" s="18" t="s">
        <v>79</v>
      </c>
      <c r="BK154" s="213">
        <f>ROUND(I154*H154,2)</f>
        <v>0</v>
      </c>
      <c r="BL154" s="18" t="s">
        <v>118</v>
      </c>
      <c r="BM154" s="212" t="s">
        <v>219</v>
      </c>
    </row>
    <row r="155" s="14" customFormat="1">
      <c r="A155" s="14"/>
      <c r="B155" s="225"/>
      <c r="C155" s="226"/>
      <c r="D155" s="216" t="s">
        <v>120</v>
      </c>
      <c r="E155" s="227" t="s">
        <v>19</v>
      </c>
      <c r="F155" s="228" t="s">
        <v>220</v>
      </c>
      <c r="G155" s="226"/>
      <c r="H155" s="229">
        <v>58</v>
      </c>
      <c r="I155" s="230"/>
      <c r="J155" s="226"/>
      <c r="K155" s="226"/>
      <c r="L155" s="231"/>
      <c r="M155" s="232"/>
      <c r="N155" s="233"/>
      <c r="O155" s="233"/>
      <c r="P155" s="233"/>
      <c r="Q155" s="233"/>
      <c r="R155" s="233"/>
      <c r="S155" s="233"/>
      <c r="T155" s="23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35" t="s">
        <v>120</v>
      </c>
      <c r="AU155" s="235" t="s">
        <v>81</v>
      </c>
      <c r="AV155" s="14" t="s">
        <v>81</v>
      </c>
      <c r="AW155" s="14" t="s">
        <v>31</v>
      </c>
      <c r="AX155" s="14" t="s">
        <v>71</v>
      </c>
      <c r="AY155" s="235" t="s">
        <v>110</v>
      </c>
    </row>
    <row r="156" s="15" customFormat="1">
      <c r="A156" s="15"/>
      <c r="B156" s="236"/>
      <c r="C156" s="237"/>
      <c r="D156" s="216" t="s">
        <v>120</v>
      </c>
      <c r="E156" s="238" t="s">
        <v>19</v>
      </c>
      <c r="F156" s="239" t="s">
        <v>123</v>
      </c>
      <c r="G156" s="237"/>
      <c r="H156" s="240">
        <v>58</v>
      </c>
      <c r="I156" s="241"/>
      <c r="J156" s="237"/>
      <c r="K156" s="237"/>
      <c r="L156" s="242"/>
      <c r="M156" s="243"/>
      <c r="N156" s="244"/>
      <c r="O156" s="244"/>
      <c r="P156" s="244"/>
      <c r="Q156" s="244"/>
      <c r="R156" s="244"/>
      <c r="S156" s="244"/>
      <c r="T156" s="24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46" t="s">
        <v>120</v>
      </c>
      <c r="AU156" s="246" t="s">
        <v>81</v>
      </c>
      <c r="AV156" s="15" t="s">
        <v>118</v>
      </c>
      <c r="AW156" s="15" t="s">
        <v>31</v>
      </c>
      <c r="AX156" s="15" t="s">
        <v>79</v>
      </c>
      <c r="AY156" s="246" t="s">
        <v>110</v>
      </c>
    </row>
    <row r="157" s="2" customFormat="1" ht="16.5" customHeight="1">
      <c r="A157" s="39"/>
      <c r="B157" s="40"/>
      <c r="C157" s="201" t="s">
        <v>7</v>
      </c>
      <c r="D157" s="201" t="s">
        <v>113</v>
      </c>
      <c r="E157" s="202" t="s">
        <v>221</v>
      </c>
      <c r="F157" s="203" t="s">
        <v>222</v>
      </c>
      <c r="G157" s="204" t="s">
        <v>177</v>
      </c>
      <c r="H157" s="205">
        <v>60</v>
      </c>
      <c r="I157" s="206"/>
      <c r="J157" s="207">
        <f>ROUND(I157*H157,2)</f>
        <v>0</v>
      </c>
      <c r="K157" s="203" t="s">
        <v>117</v>
      </c>
      <c r="L157" s="45"/>
      <c r="M157" s="208" t="s">
        <v>19</v>
      </c>
      <c r="N157" s="209" t="s">
        <v>42</v>
      </c>
      <c r="O157" s="85"/>
      <c r="P157" s="210">
        <f>O157*H157</f>
        <v>0</v>
      </c>
      <c r="Q157" s="210">
        <v>0</v>
      </c>
      <c r="R157" s="210">
        <f>Q157*H157</f>
        <v>0</v>
      </c>
      <c r="S157" s="210">
        <v>0</v>
      </c>
      <c r="T157" s="211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2" t="s">
        <v>118</v>
      </c>
      <c r="AT157" s="212" t="s">
        <v>113</v>
      </c>
      <c r="AU157" s="212" t="s">
        <v>81</v>
      </c>
      <c r="AY157" s="18" t="s">
        <v>110</v>
      </c>
      <c r="BE157" s="213">
        <f>IF(N157="základní",J157,0)</f>
        <v>0</v>
      </c>
      <c r="BF157" s="213">
        <f>IF(N157="snížená",J157,0)</f>
        <v>0</v>
      </c>
      <c r="BG157" s="213">
        <f>IF(N157="zákl. přenesená",J157,0)</f>
        <v>0</v>
      </c>
      <c r="BH157" s="213">
        <f>IF(N157="sníž. přenesená",J157,0)</f>
        <v>0</v>
      </c>
      <c r="BI157" s="213">
        <f>IF(N157="nulová",J157,0)</f>
        <v>0</v>
      </c>
      <c r="BJ157" s="18" t="s">
        <v>79</v>
      </c>
      <c r="BK157" s="213">
        <f>ROUND(I157*H157,2)</f>
        <v>0</v>
      </c>
      <c r="BL157" s="18" t="s">
        <v>118</v>
      </c>
      <c r="BM157" s="212" t="s">
        <v>223</v>
      </c>
    </row>
    <row r="158" s="13" customFormat="1">
      <c r="A158" s="13"/>
      <c r="B158" s="214"/>
      <c r="C158" s="215"/>
      <c r="D158" s="216" t="s">
        <v>120</v>
      </c>
      <c r="E158" s="217" t="s">
        <v>19</v>
      </c>
      <c r="F158" s="218" t="s">
        <v>224</v>
      </c>
      <c r="G158" s="215"/>
      <c r="H158" s="217" t="s">
        <v>19</v>
      </c>
      <c r="I158" s="219"/>
      <c r="J158" s="215"/>
      <c r="K158" s="215"/>
      <c r="L158" s="220"/>
      <c r="M158" s="221"/>
      <c r="N158" s="222"/>
      <c r="O158" s="222"/>
      <c r="P158" s="222"/>
      <c r="Q158" s="222"/>
      <c r="R158" s="222"/>
      <c r="S158" s="222"/>
      <c r="T158" s="22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24" t="s">
        <v>120</v>
      </c>
      <c r="AU158" s="224" t="s">
        <v>81</v>
      </c>
      <c r="AV158" s="13" t="s">
        <v>79</v>
      </c>
      <c r="AW158" s="13" t="s">
        <v>31</v>
      </c>
      <c r="AX158" s="13" t="s">
        <v>71</v>
      </c>
      <c r="AY158" s="224" t="s">
        <v>110</v>
      </c>
    </row>
    <row r="159" s="14" customFormat="1">
      <c r="A159" s="14"/>
      <c r="B159" s="225"/>
      <c r="C159" s="226"/>
      <c r="D159" s="216" t="s">
        <v>120</v>
      </c>
      <c r="E159" s="227" t="s">
        <v>19</v>
      </c>
      <c r="F159" s="228" t="s">
        <v>225</v>
      </c>
      <c r="G159" s="226"/>
      <c r="H159" s="229">
        <v>60</v>
      </c>
      <c r="I159" s="230"/>
      <c r="J159" s="226"/>
      <c r="K159" s="226"/>
      <c r="L159" s="231"/>
      <c r="M159" s="232"/>
      <c r="N159" s="233"/>
      <c r="O159" s="233"/>
      <c r="P159" s="233"/>
      <c r="Q159" s="233"/>
      <c r="R159" s="233"/>
      <c r="S159" s="233"/>
      <c r="T159" s="23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35" t="s">
        <v>120</v>
      </c>
      <c r="AU159" s="235" t="s">
        <v>81</v>
      </c>
      <c r="AV159" s="14" t="s">
        <v>81</v>
      </c>
      <c r="AW159" s="14" t="s">
        <v>31</v>
      </c>
      <c r="AX159" s="14" t="s">
        <v>71</v>
      </c>
      <c r="AY159" s="235" t="s">
        <v>110</v>
      </c>
    </row>
    <row r="160" s="15" customFormat="1">
      <c r="A160" s="15"/>
      <c r="B160" s="236"/>
      <c r="C160" s="237"/>
      <c r="D160" s="216" t="s">
        <v>120</v>
      </c>
      <c r="E160" s="238" t="s">
        <v>19</v>
      </c>
      <c r="F160" s="239" t="s">
        <v>123</v>
      </c>
      <c r="G160" s="237"/>
      <c r="H160" s="240">
        <v>60</v>
      </c>
      <c r="I160" s="241"/>
      <c r="J160" s="237"/>
      <c r="K160" s="237"/>
      <c r="L160" s="242"/>
      <c r="M160" s="243"/>
      <c r="N160" s="244"/>
      <c r="O160" s="244"/>
      <c r="P160" s="244"/>
      <c r="Q160" s="244"/>
      <c r="R160" s="244"/>
      <c r="S160" s="244"/>
      <c r="T160" s="24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46" t="s">
        <v>120</v>
      </c>
      <c r="AU160" s="246" t="s">
        <v>81</v>
      </c>
      <c r="AV160" s="15" t="s">
        <v>118</v>
      </c>
      <c r="AW160" s="15" t="s">
        <v>31</v>
      </c>
      <c r="AX160" s="15" t="s">
        <v>79</v>
      </c>
      <c r="AY160" s="246" t="s">
        <v>110</v>
      </c>
    </row>
    <row r="161" s="2" customFormat="1" ht="16.5" customHeight="1">
      <c r="A161" s="39"/>
      <c r="B161" s="40"/>
      <c r="C161" s="201" t="s">
        <v>226</v>
      </c>
      <c r="D161" s="201" t="s">
        <v>113</v>
      </c>
      <c r="E161" s="202" t="s">
        <v>227</v>
      </c>
      <c r="F161" s="203" t="s">
        <v>228</v>
      </c>
      <c r="G161" s="204" t="s">
        <v>177</v>
      </c>
      <c r="H161" s="205">
        <v>17</v>
      </c>
      <c r="I161" s="206"/>
      <c r="J161" s="207">
        <f>ROUND(I161*H161,2)</f>
        <v>0</v>
      </c>
      <c r="K161" s="203" t="s">
        <v>117</v>
      </c>
      <c r="L161" s="45"/>
      <c r="M161" s="208" t="s">
        <v>19</v>
      </c>
      <c r="N161" s="209" t="s">
        <v>42</v>
      </c>
      <c r="O161" s="85"/>
      <c r="P161" s="210">
        <f>O161*H161</f>
        <v>0</v>
      </c>
      <c r="Q161" s="210">
        <v>0</v>
      </c>
      <c r="R161" s="210">
        <f>Q161*H161</f>
        <v>0</v>
      </c>
      <c r="S161" s="210">
        <v>0</v>
      </c>
      <c r="T161" s="211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2" t="s">
        <v>118</v>
      </c>
      <c r="AT161" s="212" t="s">
        <v>113</v>
      </c>
      <c r="AU161" s="212" t="s">
        <v>81</v>
      </c>
      <c r="AY161" s="18" t="s">
        <v>110</v>
      </c>
      <c r="BE161" s="213">
        <f>IF(N161="základní",J161,0)</f>
        <v>0</v>
      </c>
      <c r="BF161" s="213">
        <f>IF(N161="snížená",J161,0)</f>
        <v>0</v>
      </c>
      <c r="BG161" s="213">
        <f>IF(N161="zákl. přenesená",J161,0)</f>
        <v>0</v>
      </c>
      <c r="BH161" s="213">
        <f>IF(N161="sníž. přenesená",J161,0)</f>
        <v>0</v>
      </c>
      <c r="BI161" s="213">
        <f>IF(N161="nulová",J161,0)</f>
        <v>0</v>
      </c>
      <c r="BJ161" s="18" t="s">
        <v>79</v>
      </c>
      <c r="BK161" s="213">
        <f>ROUND(I161*H161,2)</f>
        <v>0</v>
      </c>
      <c r="BL161" s="18" t="s">
        <v>118</v>
      </c>
      <c r="BM161" s="212" t="s">
        <v>229</v>
      </c>
    </row>
    <row r="162" s="14" customFormat="1">
      <c r="A162" s="14"/>
      <c r="B162" s="225"/>
      <c r="C162" s="226"/>
      <c r="D162" s="216" t="s">
        <v>120</v>
      </c>
      <c r="E162" s="227" t="s">
        <v>19</v>
      </c>
      <c r="F162" s="228" t="s">
        <v>179</v>
      </c>
      <c r="G162" s="226"/>
      <c r="H162" s="229">
        <v>12</v>
      </c>
      <c r="I162" s="230"/>
      <c r="J162" s="226"/>
      <c r="K162" s="226"/>
      <c r="L162" s="231"/>
      <c r="M162" s="232"/>
      <c r="N162" s="233"/>
      <c r="O162" s="233"/>
      <c r="P162" s="233"/>
      <c r="Q162" s="233"/>
      <c r="R162" s="233"/>
      <c r="S162" s="233"/>
      <c r="T162" s="23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35" t="s">
        <v>120</v>
      </c>
      <c r="AU162" s="235" t="s">
        <v>81</v>
      </c>
      <c r="AV162" s="14" t="s">
        <v>81</v>
      </c>
      <c r="AW162" s="14" t="s">
        <v>31</v>
      </c>
      <c r="AX162" s="14" t="s">
        <v>71</v>
      </c>
      <c r="AY162" s="235" t="s">
        <v>110</v>
      </c>
    </row>
    <row r="163" s="14" customFormat="1">
      <c r="A163" s="14"/>
      <c r="B163" s="225"/>
      <c r="C163" s="226"/>
      <c r="D163" s="216" t="s">
        <v>120</v>
      </c>
      <c r="E163" s="227" t="s">
        <v>19</v>
      </c>
      <c r="F163" s="228" t="s">
        <v>180</v>
      </c>
      <c r="G163" s="226"/>
      <c r="H163" s="229">
        <v>1</v>
      </c>
      <c r="I163" s="230"/>
      <c r="J163" s="226"/>
      <c r="K163" s="226"/>
      <c r="L163" s="231"/>
      <c r="M163" s="232"/>
      <c r="N163" s="233"/>
      <c r="O163" s="233"/>
      <c r="P163" s="233"/>
      <c r="Q163" s="233"/>
      <c r="R163" s="233"/>
      <c r="S163" s="233"/>
      <c r="T163" s="23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35" t="s">
        <v>120</v>
      </c>
      <c r="AU163" s="235" t="s">
        <v>81</v>
      </c>
      <c r="AV163" s="14" t="s">
        <v>81</v>
      </c>
      <c r="AW163" s="14" t="s">
        <v>31</v>
      </c>
      <c r="AX163" s="14" t="s">
        <v>71</v>
      </c>
      <c r="AY163" s="235" t="s">
        <v>110</v>
      </c>
    </row>
    <row r="164" s="14" customFormat="1">
      <c r="A164" s="14"/>
      <c r="B164" s="225"/>
      <c r="C164" s="226"/>
      <c r="D164" s="216" t="s">
        <v>120</v>
      </c>
      <c r="E164" s="227" t="s">
        <v>19</v>
      </c>
      <c r="F164" s="228" t="s">
        <v>181</v>
      </c>
      <c r="G164" s="226"/>
      <c r="H164" s="229">
        <v>4</v>
      </c>
      <c r="I164" s="230"/>
      <c r="J164" s="226"/>
      <c r="K164" s="226"/>
      <c r="L164" s="231"/>
      <c r="M164" s="232"/>
      <c r="N164" s="233"/>
      <c r="O164" s="233"/>
      <c r="P164" s="233"/>
      <c r="Q164" s="233"/>
      <c r="R164" s="233"/>
      <c r="S164" s="233"/>
      <c r="T164" s="23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35" t="s">
        <v>120</v>
      </c>
      <c r="AU164" s="235" t="s">
        <v>81</v>
      </c>
      <c r="AV164" s="14" t="s">
        <v>81</v>
      </c>
      <c r="AW164" s="14" t="s">
        <v>31</v>
      </c>
      <c r="AX164" s="14" t="s">
        <v>71</v>
      </c>
      <c r="AY164" s="235" t="s">
        <v>110</v>
      </c>
    </row>
    <row r="165" s="15" customFormat="1">
      <c r="A165" s="15"/>
      <c r="B165" s="236"/>
      <c r="C165" s="237"/>
      <c r="D165" s="216" t="s">
        <v>120</v>
      </c>
      <c r="E165" s="238" t="s">
        <v>19</v>
      </c>
      <c r="F165" s="239" t="s">
        <v>123</v>
      </c>
      <c r="G165" s="237"/>
      <c r="H165" s="240">
        <v>17</v>
      </c>
      <c r="I165" s="241"/>
      <c r="J165" s="237"/>
      <c r="K165" s="237"/>
      <c r="L165" s="242"/>
      <c r="M165" s="243"/>
      <c r="N165" s="244"/>
      <c r="O165" s="244"/>
      <c r="P165" s="244"/>
      <c r="Q165" s="244"/>
      <c r="R165" s="244"/>
      <c r="S165" s="244"/>
      <c r="T165" s="245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46" t="s">
        <v>120</v>
      </c>
      <c r="AU165" s="246" t="s">
        <v>81</v>
      </c>
      <c r="AV165" s="15" t="s">
        <v>118</v>
      </c>
      <c r="AW165" s="15" t="s">
        <v>31</v>
      </c>
      <c r="AX165" s="15" t="s">
        <v>79</v>
      </c>
      <c r="AY165" s="246" t="s">
        <v>110</v>
      </c>
    </row>
    <row r="166" s="2" customFormat="1" ht="16.5" customHeight="1">
      <c r="A166" s="39"/>
      <c r="B166" s="40"/>
      <c r="C166" s="201" t="s">
        <v>230</v>
      </c>
      <c r="D166" s="201" t="s">
        <v>113</v>
      </c>
      <c r="E166" s="202" t="s">
        <v>231</v>
      </c>
      <c r="F166" s="203" t="s">
        <v>232</v>
      </c>
      <c r="G166" s="204" t="s">
        <v>177</v>
      </c>
      <c r="H166" s="205">
        <v>17</v>
      </c>
      <c r="I166" s="206"/>
      <c r="J166" s="207">
        <f>ROUND(I166*H166,2)</f>
        <v>0</v>
      </c>
      <c r="K166" s="203" t="s">
        <v>117</v>
      </c>
      <c r="L166" s="45"/>
      <c r="M166" s="208" t="s">
        <v>19</v>
      </c>
      <c r="N166" s="209" t="s">
        <v>42</v>
      </c>
      <c r="O166" s="85"/>
      <c r="P166" s="210">
        <f>O166*H166</f>
        <v>0</v>
      </c>
      <c r="Q166" s="210">
        <v>0</v>
      </c>
      <c r="R166" s="210">
        <f>Q166*H166</f>
        <v>0</v>
      </c>
      <c r="S166" s="210">
        <v>0</v>
      </c>
      <c r="T166" s="211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2" t="s">
        <v>118</v>
      </c>
      <c r="AT166" s="212" t="s">
        <v>113</v>
      </c>
      <c r="AU166" s="212" t="s">
        <v>81</v>
      </c>
      <c r="AY166" s="18" t="s">
        <v>110</v>
      </c>
      <c r="BE166" s="213">
        <f>IF(N166="základní",J166,0)</f>
        <v>0</v>
      </c>
      <c r="BF166" s="213">
        <f>IF(N166="snížená",J166,0)</f>
        <v>0</v>
      </c>
      <c r="BG166" s="213">
        <f>IF(N166="zákl. přenesená",J166,0)</f>
        <v>0</v>
      </c>
      <c r="BH166" s="213">
        <f>IF(N166="sníž. přenesená",J166,0)</f>
        <v>0</v>
      </c>
      <c r="BI166" s="213">
        <f>IF(N166="nulová",J166,0)</f>
        <v>0</v>
      </c>
      <c r="BJ166" s="18" t="s">
        <v>79</v>
      </c>
      <c r="BK166" s="213">
        <f>ROUND(I166*H166,2)</f>
        <v>0</v>
      </c>
      <c r="BL166" s="18" t="s">
        <v>118</v>
      </c>
      <c r="BM166" s="212" t="s">
        <v>233</v>
      </c>
    </row>
    <row r="167" s="14" customFormat="1">
      <c r="A167" s="14"/>
      <c r="B167" s="225"/>
      <c r="C167" s="226"/>
      <c r="D167" s="216" t="s">
        <v>120</v>
      </c>
      <c r="E167" s="227" t="s">
        <v>19</v>
      </c>
      <c r="F167" s="228" t="s">
        <v>179</v>
      </c>
      <c r="G167" s="226"/>
      <c r="H167" s="229">
        <v>12</v>
      </c>
      <c r="I167" s="230"/>
      <c r="J167" s="226"/>
      <c r="K167" s="226"/>
      <c r="L167" s="231"/>
      <c r="M167" s="232"/>
      <c r="N167" s="233"/>
      <c r="O167" s="233"/>
      <c r="P167" s="233"/>
      <c r="Q167" s="233"/>
      <c r="R167" s="233"/>
      <c r="S167" s="233"/>
      <c r="T167" s="23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35" t="s">
        <v>120</v>
      </c>
      <c r="AU167" s="235" t="s">
        <v>81</v>
      </c>
      <c r="AV167" s="14" t="s">
        <v>81</v>
      </c>
      <c r="AW167" s="14" t="s">
        <v>31</v>
      </c>
      <c r="AX167" s="14" t="s">
        <v>71</v>
      </c>
      <c r="AY167" s="235" t="s">
        <v>110</v>
      </c>
    </row>
    <row r="168" s="14" customFormat="1">
      <c r="A168" s="14"/>
      <c r="B168" s="225"/>
      <c r="C168" s="226"/>
      <c r="D168" s="216" t="s">
        <v>120</v>
      </c>
      <c r="E168" s="227" t="s">
        <v>19</v>
      </c>
      <c r="F168" s="228" t="s">
        <v>180</v>
      </c>
      <c r="G168" s="226"/>
      <c r="H168" s="229">
        <v>1</v>
      </c>
      <c r="I168" s="230"/>
      <c r="J168" s="226"/>
      <c r="K168" s="226"/>
      <c r="L168" s="231"/>
      <c r="M168" s="232"/>
      <c r="N168" s="233"/>
      <c r="O168" s="233"/>
      <c r="P168" s="233"/>
      <c r="Q168" s="233"/>
      <c r="R168" s="233"/>
      <c r="S168" s="233"/>
      <c r="T168" s="23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35" t="s">
        <v>120</v>
      </c>
      <c r="AU168" s="235" t="s">
        <v>81</v>
      </c>
      <c r="AV168" s="14" t="s">
        <v>81</v>
      </c>
      <c r="AW168" s="14" t="s">
        <v>31</v>
      </c>
      <c r="AX168" s="14" t="s">
        <v>71</v>
      </c>
      <c r="AY168" s="235" t="s">
        <v>110</v>
      </c>
    </row>
    <row r="169" s="14" customFormat="1">
      <c r="A169" s="14"/>
      <c r="B169" s="225"/>
      <c r="C169" s="226"/>
      <c r="D169" s="216" t="s">
        <v>120</v>
      </c>
      <c r="E169" s="227" t="s">
        <v>19</v>
      </c>
      <c r="F169" s="228" t="s">
        <v>181</v>
      </c>
      <c r="G169" s="226"/>
      <c r="H169" s="229">
        <v>4</v>
      </c>
      <c r="I169" s="230"/>
      <c r="J169" s="226"/>
      <c r="K169" s="226"/>
      <c r="L169" s="231"/>
      <c r="M169" s="232"/>
      <c r="N169" s="233"/>
      <c r="O169" s="233"/>
      <c r="P169" s="233"/>
      <c r="Q169" s="233"/>
      <c r="R169" s="233"/>
      <c r="S169" s="233"/>
      <c r="T169" s="23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35" t="s">
        <v>120</v>
      </c>
      <c r="AU169" s="235" t="s">
        <v>81</v>
      </c>
      <c r="AV169" s="14" t="s">
        <v>81</v>
      </c>
      <c r="AW169" s="14" t="s">
        <v>31</v>
      </c>
      <c r="AX169" s="14" t="s">
        <v>71</v>
      </c>
      <c r="AY169" s="235" t="s">
        <v>110</v>
      </c>
    </row>
    <row r="170" s="15" customFormat="1">
      <c r="A170" s="15"/>
      <c r="B170" s="236"/>
      <c r="C170" s="237"/>
      <c r="D170" s="216" t="s">
        <v>120</v>
      </c>
      <c r="E170" s="238" t="s">
        <v>19</v>
      </c>
      <c r="F170" s="239" t="s">
        <v>123</v>
      </c>
      <c r="G170" s="237"/>
      <c r="H170" s="240">
        <v>17</v>
      </c>
      <c r="I170" s="241"/>
      <c r="J170" s="237"/>
      <c r="K170" s="237"/>
      <c r="L170" s="242"/>
      <c r="M170" s="243"/>
      <c r="N170" s="244"/>
      <c r="O170" s="244"/>
      <c r="P170" s="244"/>
      <c r="Q170" s="244"/>
      <c r="R170" s="244"/>
      <c r="S170" s="244"/>
      <c r="T170" s="245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46" t="s">
        <v>120</v>
      </c>
      <c r="AU170" s="246" t="s">
        <v>81</v>
      </c>
      <c r="AV170" s="15" t="s">
        <v>118</v>
      </c>
      <c r="AW170" s="15" t="s">
        <v>31</v>
      </c>
      <c r="AX170" s="15" t="s">
        <v>79</v>
      </c>
      <c r="AY170" s="246" t="s">
        <v>110</v>
      </c>
    </row>
    <row r="171" s="2" customFormat="1" ht="21.75" customHeight="1">
      <c r="A171" s="39"/>
      <c r="B171" s="40"/>
      <c r="C171" s="201" t="s">
        <v>234</v>
      </c>
      <c r="D171" s="201" t="s">
        <v>113</v>
      </c>
      <c r="E171" s="202" t="s">
        <v>235</v>
      </c>
      <c r="F171" s="203" t="s">
        <v>236</v>
      </c>
      <c r="G171" s="204" t="s">
        <v>130</v>
      </c>
      <c r="H171" s="205">
        <v>2738</v>
      </c>
      <c r="I171" s="206"/>
      <c r="J171" s="207">
        <f>ROUND(I171*H171,2)</f>
        <v>0</v>
      </c>
      <c r="K171" s="203" t="s">
        <v>117</v>
      </c>
      <c r="L171" s="45"/>
      <c r="M171" s="208" t="s">
        <v>19</v>
      </c>
      <c r="N171" s="209" t="s">
        <v>42</v>
      </c>
      <c r="O171" s="85"/>
      <c r="P171" s="210">
        <f>O171*H171</f>
        <v>0</v>
      </c>
      <c r="Q171" s="210">
        <v>0</v>
      </c>
      <c r="R171" s="210">
        <f>Q171*H171</f>
        <v>0</v>
      </c>
      <c r="S171" s="210">
        <v>0</v>
      </c>
      <c r="T171" s="211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12" t="s">
        <v>118</v>
      </c>
      <c r="AT171" s="212" t="s">
        <v>113</v>
      </c>
      <c r="AU171" s="212" t="s">
        <v>81</v>
      </c>
      <c r="AY171" s="18" t="s">
        <v>110</v>
      </c>
      <c r="BE171" s="213">
        <f>IF(N171="základní",J171,0)</f>
        <v>0</v>
      </c>
      <c r="BF171" s="213">
        <f>IF(N171="snížená",J171,0)</f>
        <v>0</v>
      </c>
      <c r="BG171" s="213">
        <f>IF(N171="zákl. přenesená",J171,0)</f>
        <v>0</v>
      </c>
      <c r="BH171" s="213">
        <f>IF(N171="sníž. přenesená",J171,0)</f>
        <v>0</v>
      </c>
      <c r="BI171" s="213">
        <f>IF(N171="nulová",J171,0)</f>
        <v>0</v>
      </c>
      <c r="BJ171" s="18" t="s">
        <v>79</v>
      </c>
      <c r="BK171" s="213">
        <f>ROUND(I171*H171,2)</f>
        <v>0</v>
      </c>
      <c r="BL171" s="18" t="s">
        <v>118</v>
      </c>
      <c r="BM171" s="212" t="s">
        <v>237</v>
      </c>
    </row>
    <row r="172" s="14" customFormat="1">
      <c r="A172" s="14"/>
      <c r="B172" s="225"/>
      <c r="C172" s="226"/>
      <c r="D172" s="216" t="s">
        <v>120</v>
      </c>
      <c r="E172" s="227" t="s">
        <v>19</v>
      </c>
      <c r="F172" s="228" t="s">
        <v>238</v>
      </c>
      <c r="G172" s="226"/>
      <c r="H172" s="229">
        <v>2566</v>
      </c>
      <c r="I172" s="230"/>
      <c r="J172" s="226"/>
      <c r="K172" s="226"/>
      <c r="L172" s="231"/>
      <c r="M172" s="232"/>
      <c r="N172" s="233"/>
      <c r="O172" s="233"/>
      <c r="P172" s="233"/>
      <c r="Q172" s="233"/>
      <c r="R172" s="233"/>
      <c r="S172" s="233"/>
      <c r="T172" s="23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35" t="s">
        <v>120</v>
      </c>
      <c r="AU172" s="235" t="s">
        <v>81</v>
      </c>
      <c r="AV172" s="14" t="s">
        <v>81</v>
      </c>
      <c r="AW172" s="14" t="s">
        <v>31</v>
      </c>
      <c r="AX172" s="14" t="s">
        <v>71</v>
      </c>
      <c r="AY172" s="235" t="s">
        <v>110</v>
      </c>
    </row>
    <row r="173" s="14" customFormat="1">
      <c r="A173" s="14"/>
      <c r="B173" s="225"/>
      <c r="C173" s="226"/>
      <c r="D173" s="216" t="s">
        <v>120</v>
      </c>
      <c r="E173" s="227" t="s">
        <v>19</v>
      </c>
      <c r="F173" s="228" t="s">
        <v>239</v>
      </c>
      <c r="G173" s="226"/>
      <c r="H173" s="229">
        <v>172</v>
      </c>
      <c r="I173" s="230"/>
      <c r="J173" s="226"/>
      <c r="K173" s="226"/>
      <c r="L173" s="231"/>
      <c r="M173" s="232"/>
      <c r="N173" s="233"/>
      <c r="O173" s="233"/>
      <c r="P173" s="233"/>
      <c r="Q173" s="233"/>
      <c r="R173" s="233"/>
      <c r="S173" s="233"/>
      <c r="T173" s="23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35" t="s">
        <v>120</v>
      </c>
      <c r="AU173" s="235" t="s">
        <v>81</v>
      </c>
      <c r="AV173" s="14" t="s">
        <v>81</v>
      </c>
      <c r="AW173" s="14" t="s">
        <v>31</v>
      </c>
      <c r="AX173" s="14" t="s">
        <v>71</v>
      </c>
      <c r="AY173" s="235" t="s">
        <v>110</v>
      </c>
    </row>
    <row r="174" s="15" customFormat="1">
      <c r="A174" s="15"/>
      <c r="B174" s="236"/>
      <c r="C174" s="237"/>
      <c r="D174" s="216" t="s">
        <v>120</v>
      </c>
      <c r="E174" s="238" t="s">
        <v>19</v>
      </c>
      <c r="F174" s="239" t="s">
        <v>123</v>
      </c>
      <c r="G174" s="237"/>
      <c r="H174" s="240">
        <v>2738</v>
      </c>
      <c r="I174" s="241"/>
      <c r="J174" s="237"/>
      <c r="K174" s="237"/>
      <c r="L174" s="242"/>
      <c r="M174" s="243"/>
      <c r="N174" s="244"/>
      <c r="O174" s="244"/>
      <c r="P174" s="244"/>
      <c r="Q174" s="244"/>
      <c r="R174" s="244"/>
      <c r="S174" s="244"/>
      <c r="T174" s="245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46" t="s">
        <v>120</v>
      </c>
      <c r="AU174" s="246" t="s">
        <v>81</v>
      </c>
      <c r="AV174" s="15" t="s">
        <v>118</v>
      </c>
      <c r="AW174" s="15" t="s">
        <v>31</v>
      </c>
      <c r="AX174" s="15" t="s">
        <v>79</v>
      </c>
      <c r="AY174" s="246" t="s">
        <v>110</v>
      </c>
    </row>
    <row r="175" s="2" customFormat="1" ht="16.5" customHeight="1">
      <c r="A175" s="39"/>
      <c r="B175" s="40"/>
      <c r="C175" s="201" t="s">
        <v>240</v>
      </c>
      <c r="D175" s="201" t="s">
        <v>113</v>
      </c>
      <c r="E175" s="202" t="s">
        <v>241</v>
      </c>
      <c r="F175" s="203" t="s">
        <v>242</v>
      </c>
      <c r="G175" s="204" t="s">
        <v>130</v>
      </c>
      <c r="H175" s="205">
        <v>115.27</v>
      </c>
      <c r="I175" s="206"/>
      <c r="J175" s="207">
        <f>ROUND(I175*H175,2)</f>
        <v>0</v>
      </c>
      <c r="K175" s="203" t="s">
        <v>117</v>
      </c>
      <c r="L175" s="45"/>
      <c r="M175" s="208" t="s">
        <v>19</v>
      </c>
      <c r="N175" s="209" t="s">
        <v>42</v>
      </c>
      <c r="O175" s="85"/>
      <c r="P175" s="210">
        <f>O175*H175</f>
        <v>0</v>
      </c>
      <c r="Q175" s="210">
        <v>0</v>
      </c>
      <c r="R175" s="210">
        <f>Q175*H175</f>
        <v>0</v>
      </c>
      <c r="S175" s="210">
        <v>0</v>
      </c>
      <c r="T175" s="211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12" t="s">
        <v>118</v>
      </c>
      <c r="AT175" s="212" t="s">
        <v>113</v>
      </c>
      <c r="AU175" s="212" t="s">
        <v>81</v>
      </c>
      <c r="AY175" s="18" t="s">
        <v>110</v>
      </c>
      <c r="BE175" s="213">
        <f>IF(N175="základní",J175,0)</f>
        <v>0</v>
      </c>
      <c r="BF175" s="213">
        <f>IF(N175="snížená",J175,0)</f>
        <v>0</v>
      </c>
      <c r="BG175" s="213">
        <f>IF(N175="zákl. přenesená",J175,0)</f>
        <v>0</v>
      </c>
      <c r="BH175" s="213">
        <f>IF(N175="sníž. přenesená",J175,0)</f>
        <v>0</v>
      </c>
      <c r="BI175" s="213">
        <f>IF(N175="nulová",J175,0)</f>
        <v>0</v>
      </c>
      <c r="BJ175" s="18" t="s">
        <v>79</v>
      </c>
      <c r="BK175" s="213">
        <f>ROUND(I175*H175,2)</f>
        <v>0</v>
      </c>
      <c r="BL175" s="18" t="s">
        <v>118</v>
      </c>
      <c r="BM175" s="212" t="s">
        <v>243</v>
      </c>
    </row>
    <row r="176" s="13" customFormat="1">
      <c r="A176" s="13"/>
      <c r="B176" s="214"/>
      <c r="C176" s="215"/>
      <c r="D176" s="216" t="s">
        <v>120</v>
      </c>
      <c r="E176" s="217" t="s">
        <v>19</v>
      </c>
      <c r="F176" s="218" t="s">
        <v>244</v>
      </c>
      <c r="G176" s="215"/>
      <c r="H176" s="217" t="s">
        <v>19</v>
      </c>
      <c r="I176" s="219"/>
      <c r="J176" s="215"/>
      <c r="K176" s="215"/>
      <c r="L176" s="220"/>
      <c r="M176" s="221"/>
      <c r="N176" s="222"/>
      <c r="O176" s="222"/>
      <c r="P176" s="222"/>
      <c r="Q176" s="222"/>
      <c r="R176" s="222"/>
      <c r="S176" s="222"/>
      <c r="T176" s="22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24" t="s">
        <v>120</v>
      </c>
      <c r="AU176" s="224" t="s">
        <v>81</v>
      </c>
      <c r="AV176" s="13" t="s">
        <v>79</v>
      </c>
      <c r="AW176" s="13" t="s">
        <v>31</v>
      </c>
      <c r="AX176" s="13" t="s">
        <v>71</v>
      </c>
      <c r="AY176" s="224" t="s">
        <v>110</v>
      </c>
    </row>
    <row r="177" s="14" customFormat="1">
      <c r="A177" s="14"/>
      <c r="B177" s="225"/>
      <c r="C177" s="226"/>
      <c r="D177" s="216" t="s">
        <v>120</v>
      </c>
      <c r="E177" s="227" t="s">
        <v>19</v>
      </c>
      <c r="F177" s="228" t="s">
        <v>245</v>
      </c>
      <c r="G177" s="226"/>
      <c r="H177" s="229">
        <v>26.690000000000001</v>
      </c>
      <c r="I177" s="230"/>
      <c r="J177" s="226"/>
      <c r="K177" s="226"/>
      <c r="L177" s="231"/>
      <c r="M177" s="232"/>
      <c r="N177" s="233"/>
      <c r="O177" s="233"/>
      <c r="P177" s="233"/>
      <c r="Q177" s="233"/>
      <c r="R177" s="233"/>
      <c r="S177" s="233"/>
      <c r="T177" s="23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35" t="s">
        <v>120</v>
      </c>
      <c r="AU177" s="235" t="s">
        <v>81</v>
      </c>
      <c r="AV177" s="14" t="s">
        <v>81</v>
      </c>
      <c r="AW177" s="14" t="s">
        <v>31</v>
      </c>
      <c r="AX177" s="14" t="s">
        <v>71</v>
      </c>
      <c r="AY177" s="235" t="s">
        <v>110</v>
      </c>
    </row>
    <row r="178" s="14" customFormat="1">
      <c r="A178" s="14"/>
      <c r="B178" s="225"/>
      <c r="C178" s="226"/>
      <c r="D178" s="216" t="s">
        <v>120</v>
      </c>
      <c r="E178" s="227" t="s">
        <v>19</v>
      </c>
      <c r="F178" s="228" t="s">
        <v>246</v>
      </c>
      <c r="G178" s="226"/>
      <c r="H178" s="229">
        <v>88.579999999999998</v>
      </c>
      <c r="I178" s="230"/>
      <c r="J178" s="226"/>
      <c r="K178" s="226"/>
      <c r="L178" s="231"/>
      <c r="M178" s="232"/>
      <c r="N178" s="233"/>
      <c r="O178" s="233"/>
      <c r="P178" s="233"/>
      <c r="Q178" s="233"/>
      <c r="R178" s="233"/>
      <c r="S178" s="233"/>
      <c r="T178" s="23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35" t="s">
        <v>120</v>
      </c>
      <c r="AU178" s="235" t="s">
        <v>81</v>
      </c>
      <c r="AV178" s="14" t="s">
        <v>81</v>
      </c>
      <c r="AW178" s="14" t="s">
        <v>31</v>
      </c>
      <c r="AX178" s="14" t="s">
        <v>71</v>
      </c>
      <c r="AY178" s="235" t="s">
        <v>110</v>
      </c>
    </row>
    <row r="179" s="15" customFormat="1">
      <c r="A179" s="15"/>
      <c r="B179" s="236"/>
      <c r="C179" s="237"/>
      <c r="D179" s="216" t="s">
        <v>120</v>
      </c>
      <c r="E179" s="238" t="s">
        <v>19</v>
      </c>
      <c r="F179" s="239" t="s">
        <v>123</v>
      </c>
      <c r="G179" s="237"/>
      <c r="H179" s="240">
        <v>115.27</v>
      </c>
      <c r="I179" s="241"/>
      <c r="J179" s="237"/>
      <c r="K179" s="237"/>
      <c r="L179" s="242"/>
      <c r="M179" s="243"/>
      <c r="N179" s="244"/>
      <c r="O179" s="244"/>
      <c r="P179" s="244"/>
      <c r="Q179" s="244"/>
      <c r="R179" s="244"/>
      <c r="S179" s="244"/>
      <c r="T179" s="245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46" t="s">
        <v>120</v>
      </c>
      <c r="AU179" s="246" t="s">
        <v>81</v>
      </c>
      <c r="AV179" s="15" t="s">
        <v>118</v>
      </c>
      <c r="AW179" s="15" t="s">
        <v>31</v>
      </c>
      <c r="AX179" s="15" t="s">
        <v>79</v>
      </c>
      <c r="AY179" s="246" t="s">
        <v>110</v>
      </c>
    </row>
    <row r="180" s="2" customFormat="1" ht="16.5" customHeight="1">
      <c r="A180" s="39"/>
      <c r="B180" s="40"/>
      <c r="C180" s="201" t="s">
        <v>247</v>
      </c>
      <c r="D180" s="201" t="s">
        <v>113</v>
      </c>
      <c r="E180" s="202" t="s">
        <v>248</v>
      </c>
      <c r="F180" s="203" t="s">
        <v>249</v>
      </c>
      <c r="G180" s="204" t="s">
        <v>130</v>
      </c>
      <c r="H180" s="205">
        <v>1283</v>
      </c>
      <c r="I180" s="206"/>
      <c r="J180" s="207">
        <f>ROUND(I180*H180,2)</f>
        <v>0</v>
      </c>
      <c r="K180" s="203" t="s">
        <v>117</v>
      </c>
      <c r="L180" s="45"/>
      <c r="M180" s="208" t="s">
        <v>19</v>
      </c>
      <c r="N180" s="209" t="s">
        <v>42</v>
      </c>
      <c r="O180" s="85"/>
      <c r="P180" s="210">
        <f>O180*H180</f>
        <v>0</v>
      </c>
      <c r="Q180" s="210">
        <v>0</v>
      </c>
      <c r="R180" s="210">
        <f>Q180*H180</f>
        <v>0</v>
      </c>
      <c r="S180" s="210">
        <v>0</v>
      </c>
      <c r="T180" s="211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2" t="s">
        <v>118</v>
      </c>
      <c r="AT180" s="212" t="s">
        <v>113</v>
      </c>
      <c r="AU180" s="212" t="s">
        <v>81</v>
      </c>
      <c r="AY180" s="18" t="s">
        <v>110</v>
      </c>
      <c r="BE180" s="213">
        <f>IF(N180="základní",J180,0)</f>
        <v>0</v>
      </c>
      <c r="BF180" s="213">
        <f>IF(N180="snížená",J180,0)</f>
        <v>0</v>
      </c>
      <c r="BG180" s="213">
        <f>IF(N180="zákl. přenesená",J180,0)</f>
        <v>0</v>
      </c>
      <c r="BH180" s="213">
        <f>IF(N180="sníž. přenesená",J180,0)</f>
        <v>0</v>
      </c>
      <c r="BI180" s="213">
        <f>IF(N180="nulová",J180,0)</f>
        <v>0</v>
      </c>
      <c r="BJ180" s="18" t="s">
        <v>79</v>
      </c>
      <c r="BK180" s="213">
        <f>ROUND(I180*H180,2)</f>
        <v>0</v>
      </c>
      <c r="BL180" s="18" t="s">
        <v>118</v>
      </c>
      <c r="BM180" s="212" t="s">
        <v>250</v>
      </c>
    </row>
    <row r="181" s="14" customFormat="1">
      <c r="A181" s="14"/>
      <c r="B181" s="225"/>
      <c r="C181" s="226"/>
      <c r="D181" s="216" t="s">
        <v>120</v>
      </c>
      <c r="E181" s="227" t="s">
        <v>19</v>
      </c>
      <c r="F181" s="228" t="s">
        <v>251</v>
      </c>
      <c r="G181" s="226"/>
      <c r="H181" s="229">
        <v>1283</v>
      </c>
      <c r="I181" s="230"/>
      <c r="J181" s="226"/>
      <c r="K181" s="226"/>
      <c r="L181" s="231"/>
      <c r="M181" s="232"/>
      <c r="N181" s="233"/>
      <c r="O181" s="233"/>
      <c r="P181" s="233"/>
      <c r="Q181" s="233"/>
      <c r="R181" s="233"/>
      <c r="S181" s="233"/>
      <c r="T181" s="23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35" t="s">
        <v>120</v>
      </c>
      <c r="AU181" s="235" t="s">
        <v>81</v>
      </c>
      <c r="AV181" s="14" t="s">
        <v>81</v>
      </c>
      <c r="AW181" s="14" t="s">
        <v>31</v>
      </c>
      <c r="AX181" s="14" t="s">
        <v>71</v>
      </c>
      <c r="AY181" s="235" t="s">
        <v>110</v>
      </c>
    </row>
    <row r="182" s="15" customFormat="1">
      <c r="A182" s="15"/>
      <c r="B182" s="236"/>
      <c r="C182" s="237"/>
      <c r="D182" s="216" t="s">
        <v>120</v>
      </c>
      <c r="E182" s="238" t="s">
        <v>19</v>
      </c>
      <c r="F182" s="239" t="s">
        <v>123</v>
      </c>
      <c r="G182" s="237"/>
      <c r="H182" s="240">
        <v>1283</v>
      </c>
      <c r="I182" s="241"/>
      <c r="J182" s="237"/>
      <c r="K182" s="237"/>
      <c r="L182" s="242"/>
      <c r="M182" s="243"/>
      <c r="N182" s="244"/>
      <c r="O182" s="244"/>
      <c r="P182" s="244"/>
      <c r="Q182" s="244"/>
      <c r="R182" s="244"/>
      <c r="S182" s="244"/>
      <c r="T182" s="245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46" t="s">
        <v>120</v>
      </c>
      <c r="AU182" s="246" t="s">
        <v>81</v>
      </c>
      <c r="AV182" s="15" t="s">
        <v>118</v>
      </c>
      <c r="AW182" s="15" t="s">
        <v>31</v>
      </c>
      <c r="AX182" s="15" t="s">
        <v>79</v>
      </c>
      <c r="AY182" s="246" t="s">
        <v>110</v>
      </c>
    </row>
    <row r="183" s="2" customFormat="1" ht="16.5" customHeight="1">
      <c r="A183" s="39"/>
      <c r="B183" s="40"/>
      <c r="C183" s="201" t="s">
        <v>252</v>
      </c>
      <c r="D183" s="201" t="s">
        <v>113</v>
      </c>
      <c r="E183" s="202" t="s">
        <v>253</v>
      </c>
      <c r="F183" s="203" t="s">
        <v>254</v>
      </c>
      <c r="G183" s="204" t="s">
        <v>116</v>
      </c>
      <c r="H183" s="205">
        <v>23.559999999999999</v>
      </c>
      <c r="I183" s="206"/>
      <c r="J183" s="207">
        <f>ROUND(I183*H183,2)</f>
        <v>0</v>
      </c>
      <c r="K183" s="203" t="s">
        <v>117</v>
      </c>
      <c r="L183" s="45"/>
      <c r="M183" s="208" t="s">
        <v>19</v>
      </c>
      <c r="N183" s="209" t="s">
        <v>42</v>
      </c>
      <c r="O183" s="85"/>
      <c r="P183" s="210">
        <f>O183*H183</f>
        <v>0</v>
      </c>
      <c r="Q183" s="210">
        <v>0</v>
      </c>
      <c r="R183" s="210">
        <f>Q183*H183</f>
        <v>0</v>
      </c>
      <c r="S183" s="210">
        <v>0</v>
      </c>
      <c r="T183" s="211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12" t="s">
        <v>118</v>
      </c>
      <c r="AT183" s="212" t="s">
        <v>113</v>
      </c>
      <c r="AU183" s="212" t="s">
        <v>81</v>
      </c>
      <c r="AY183" s="18" t="s">
        <v>110</v>
      </c>
      <c r="BE183" s="213">
        <f>IF(N183="základní",J183,0)</f>
        <v>0</v>
      </c>
      <c r="BF183" s="213">
        <f>IF(N183="snížená",J183,0)</f>
        <v>0</v>
      </c>
      <c r="BG183" s="213">
        <f>IF(N183="zákl. přenesená",J183,0)</f>
        <v>0</v>
      </c>
      <c r="BH183" s="213">
        <f>IF(N183="sníž. přenesená",J183,0)</f>
        <v>0</v>
      </c>
      <c r="BI183" s="213">
        <f>IF(N183="nulová",J183,0)</f>
        <v>0</v>
      </c>
      <c r="BJ183" s="18" t="s">
        <v>79</v>
      </c>
      <c r="BK183" s="213">
        <f>ROUND(I183*H183,2)</f>
        <v>0</v>
      </c>
      <c r="BL183" s="18" t="s">
        <v>118</v>
      </c>
      <c r="BM183" s="212" t="s">
        <v>255</v>
      </c>
    </row>
    <row r="184" s="14" customFormat="1">
      <c r="A184" s="14"/>
      <c r="B184" s="225"/>
      <c r="C184" s="226"/>
      <c r="D184" s="216" t="s">
        <v>120</v>
      </c>
      <c r="E184" s="227" t="s">
        <v>19</v>
      </c>
      <c r="F184" s="228" t="s">
        <v>256</v>
      </c>
      <c r="G184" s="226"/>
      <c r="H184" s="229">
        <v>6.7999999999999998</v>
      </c>
      <c r="I184" s="230"/>
      <c r="J184" s="226"/>
      <c r="K184" s="226"/>
      <c r="L184" s="231"/>
      <c r="M184" s="232"/>
      <c r="N184" s="233"/>
      <c r="O184" s="233"/>
      <c r="P184" s="233"/>
      <c r="Q184" s="233"/>
      <c r="R184" s="233"/>
      <c r="S184" s="233"/>
      <c r="T184" s="23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35" t="s">
        <v>120</v>
      </c>
      <c r="AU184" s="235" t="s">
        <v>81</v>
      </c>
      <c r="AV184" s="14" t="s">
        <v>81</v>
      </c>
      <c r="AW184" s="14" t="s">
        <v>31</v>
      </c>
      <c r="AX184" s="14" t="s">
        <v>71</v>
      </c>
      <c r="AY184" s="235" t="s">
        <v>110</v>
      </c>
    </row>
    <row r="185" s="14" customFormat="1">
      <c r="A185" s="14"/>
      <c r="B185" s="225"/>
      <c r="C185" s="226"/>
      <c r="D185" s="216" t="s">
        <v>120</v>
      </c>
      <c r="E185" s="227" t="s">
        <v>19</v>
      </c>
      <c r="F185" s="228" t="s">
        <v>257</v>
      </c>
      <c r="G185" s="226"/>
      <c r="H185" s="229">
        <v>16.760000000000002</v>
      </c>
      <c r="I185" s="230"/>
      <c r="J185" s="226"/>
      <c r="K185" s="226"/>
      <c r="L185" s="231"/>
      <c r="M185" s="232"/>
      <c r="N185" s="233"/>
      <c r="O185" s="233"/>
      <c r="P185" s="233"/>
      <c r="Q185" s="233"/>
      <c r="R185" s="233"/>
      <c r="S185" s="233"/>
      <c r="T185" s="23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35" t="s">
        <v>120</v>
      </c>
      <c r="AU185" s="235" t="s">
        <v>81</v>
      </c>
      <c r="AV185" s="14" t="s">
        <v>81</v>
      </c>
      <c r="AW185" s="14" t="s">
        <v>31</v>
      </c>
      <c r="AX185" s="14" t="s">
        <v>71</v>
      </c>
      <c r="AY185" s="235" t="s">
        <v>110</v>
      </c>
    </row>
    <row r="186" s="15" customFormat="1">
      <c r="A186" s="15"/>
      <c r="B186" s="236"/>
      <c r="C186" s="237"/>
      <c r="D186" s="216" t="s">
        <v>120</v>
      </c>
      <c r="E186" s="238" t="s">
        <v>19</v>
      </c>
      <c r="F186" s="239" t="s">
        <v>123</v>
      </c>
      <c r="G186" s="237"/>
      <c r="H186" s="240">
        <v>23.560000000000002</v>
      </c>
      <c r="I186" s="241"/>
      <c r="J186" s="237"/>
      <c r="K186" s="237"/>
      <c r="L186" s="242"/>
      <c r="M186" s="243"/>
      <c r="N186" s="244"/>
      <c r="O186" s="244"/>
      <c r="P186" s="244"/>
      <c r="Q186" s="244"/>
      <c r="R186" s="244"/>
      <c r="S186" s="244"/>
      <c r="T186" s="245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46" t="s">
        <v>120</v>
      </c>
      <c r="AU186" s="246" t="s">
        <v>81</v>
      </c>
      <c r="AV186" s="15" t="s">
        <v>118</v>
      </c>
      <c r="AW186" s="15" t="s">
        <v>31</v>
      </c>
      <c r="AX186" s="15" t="s">
        <v>79</v>
      </c>
      <c r="AY186" s="246" t="s">
        <v>110</v>
      </c>
    </row>
    <row r="187" s="2" customFormat="1" ht="16.5" customHeight="1">
      <c r="A187" s="39"/>
      <c r="B187" s="40"/>
      <c r="C187" s="201" t="s">
        <v>258</v>
      </c>
      <c r="D187" s="201" t="s">
        <v>113</v>
      </c>
      <c r="E187" s="202" t="s">
        <v>259</v>
      </c>
      <c r="F187" s="203" t="s">
        <v>260</v>
      </c>
      <c r="G187" s="204" t="s">
        <v>116</v>
      </c>
      <c r="H187" s="205">
        <v>51.32</v>
      </c>
      <c r="I187" s="206"/>
      <c r="J187" s="207">
        <f>ROUND(I187*H187,2)</f>
        <v>0</v>
      </c>
      <c r="K187" s="203" t="s">
        <v>117</v>
      </c>
      <c r="L187" s="45"/>
      <c r="M187" s="208" t="s">
        <v>19</v>
      </c>
      <c r="N187" s="209" t="s">
        <v>42</v>
      </c>
      <c r="O187" s="85"/>
      <c r="P187" s="210">
        <f>O187*H187</f>
        <v>0</v>
      </c>
      <c r="Q187" s="210">
        <v>0</v>
      </c>
      <c r="R187" s="210">
        <f>Q187*H187</f>
        <v>0</v>
      </c>
      <c r="S187" s="210">
        <v>0</v>
      </c>
      <c r="T187" s="211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12" t="s">
        <v>118</v>
      </c>
      <c r="AT187" s="212" t="s">
        <v>113</v>
      </c>
      <c r="AU187" s="212" t="s">
        <v>81</v>
      </c>
      <c r="AY187" s="18" t="s">
        <v>110</v>
      </c>
      <c r="BE187" s="213">
        <f>IF(N187="základní",J187,0)</f>
        <v>0</v>
      </c>
      <c r="BF187" s="213">
        <f>IF(N187="snížená",J187,0)</f>
        <v>0</v>
      </c>
      <c r="BG187" s="213">
        <f>IF(N187="zákl. přenesená",J187,0)</f>
        <v>0</v>
      </c>
      <c r="BH187" s="213">
        <f>IF(N187="sníž. přenesená",J187,0)</f>
        <v>0</v>
      </c>
      <c r="BI187" s="213">
        <f>IF(N187="nulová",J187,0)</f>
        <v>0</v>
      </c>
      <c r="BJ187" s="18" t="s">
        <v>79</v>
      </c>
      <c r="BK187" s="213">
        <f>ROUND(I187*H187,2)</f>
        <v>0</v>
      </c>
      <c r="BL187" s="18" t="s">
        <v>118</v>
      </c>
      <c r="BM187" s="212" t="s">
        <v>261</v>
      </c>
    </row>
    <row r="188" s="14" customFormat="1">
      <c r="A188" s="14"/>
      <c r="B188" s="225"/>
      <c r="C188" s="226"/>
      <c r="D188" s="216" t="s">
        <v>120</v>
      </c>
      <c r="E188" s="227" t="s">
        <v>19</v>
      </c>
      <c r="F188" s="228" t="s">
        <v>262</v>
      </c>
      <c r="G188" s="226"/>
      <c r="H188" s="229">
        <v>51.32</v>
      </c>
      <c r="I188" s="230"/>
      <c r="J188" s="226"/>
      <c r="K188" s="226"/>
      <c r="L188" s="231"/>
      <c r="M188" s="232"/>
      <c r="N188" s="233"/>
      <c r="O188" s="233"/>
      <c r="P188" s="233"/>
      <c r="Q188" s="233"/>
      <c r="R188" s="233"/>
      <c r="S188" s="233"/>
      <c r="T188" s="23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35" t="s">
        <v>120</v>
      </c>
      <c r="AU188" s="235" t="s">
        <v>81</v>
      </c>
      <c r="AV188" s="14" t="s">
        <v>81</v>
      </c>
      <c r="AW188" s="14" t="s">
        <v>31</v>
      </c>
      <c r="AX188" s="14" t="s">
        <v>71</v>
      </c>
      <c r="AY188" s="235" t="s">
        <v>110</v>
      </c>
    </row>
    <row r="189" s="15" customFormat="1">
      <c r="A189" s="15"/>
      <c r="B189" s="236"/>
      <c r="C189" s="237"/>
      <c r="D189" s="216" t="s">
        <v>120</v>
      </c>
      <c r="E189" s="238" t="s">
        <v>19</v>
      </c>
      <c r="F189" s="239" t="s">
        <v>123</v>
      </c>
      <c r="G189" s="237"/>
      <c r="H189" s="240">
        <v>51.32</v>
      </c>
      <c r="I189" s="241"/>
      <c r="J189" s="237"/>
      <c r="K189" s="237"/>
      <c r="L189" s="242"/>
      <c r="M189" s="243"/>
      <c r="N189" s="244"/>
      <c r="O189" s="244"/>
      <c r="P189" s="244"/>
      <c r="Q189" s="244"/>
      <c r="R189" s="244"/>
      <c r="S189" s="244"/>
      <c r="T189" s="245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46" t="s">
        <v>120</v>
      </c>
      <c r="AU189" s="246" t="s">
        <v>81</v>
      </c>
      <c r="AV189" s="15" t="s">
        <v>118</v>
      </c>
      <c r="AW189" s="15" t="s">
        <v>31</v>
      </c>
      <c r="AX189" s="15" t="s">
        <v>79</v>
      </c>
      <c r="AY189" s="246" t="s">
        <v>110</v>
      </c>
    </row>
    <row r="190" s="2" customFormat="1" ht="16.5" customHeight="1">
      <c r="A190" s="39"/>
      <c r="B190" s="40"/>
      <c r="C190" s="201" t="s">
        <v>263</v>
      </c>
      <c r="D190" s="201" t="s">
        <v>113</v>
      </c>
      <c r="E190" s="202" t="s">
        <v>264</v>
      </c>
      <c r="F190" s="203" t="s">
        <v>265</v>
      </c>
      <c r="G190" s="204" t="s">
        <v>116</v>
      </c>
      <c r="H190" s="205">
        <v>74.879999999999995</v>
      </c>
      <c r="I190" s="206"/>
      <c r="J190" s="207">
        <f>ROUND(I190*H190,2)</f>
        <v>0</v>
      </c>
      <c r="K190" s="203" t="s">
        <v>117</v>
      </c>
      <c r="L190" s="45"/>
      <c r="M190" s="208" t="s">
        <v>19</v>
      </c>
      <c r="N190" s="209" t="s">
        <v>42</v>
      </c>
      <c r="O190" s="85"/>
      <c r="P190" s="210">
        <f>O190*H190</f>
        <v>0</v>
      </c>
      <c r="Q190" s="210">
        <v>0</v>
      </c>
      <c r="R190" s="210">
        <f>Q190*H190</f>
        <v>0</v>
      </c>
      <c r="S190" s="210">
        <v>0</v>
      </c>
      <c r="T190" s="211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12" t="s">
        <v>118</v>
      </c>
      <c r="AT190" s="212" t="s">
        <v>113</v>
      </c>
      <c r="AU190" s="212" t="s">
        <v>81</v>
      </c>
      <c r="AY190" s="18" t="s">
        <v>110</v>
      </c>
      <c r="BE190" s="213">
        <f>IF(N190="základní",J190,0)</f>
        <v>0</v>
      </c>
      <c r="BF190" s="213">
        <f>IF(N190="snížená",J190,0)</f>
        <v>0</v>
      </c>
      <c r="BG190" s="213">
        <f>IF(N190="zákl. přenesená",J190,0)</f>
        <v>0</v>
      </c>
      <c r="BH190" s="213">
        <f>IF(N190="sníž. přenesená",J190,0)</f>
        <v>0</v>
      </c>
      <c r="BI190" s="213">
        <f>IF(N190="nulová",J190,0)</f>
        <v>0</v>
      </c>
      <c r="BJ190" s="18" t="s">
        <v>79</v>
      </c>
      <c r="BK190" s="213">
        <f>ROUND(I190*H190,2)</f>
        <v>0</v>
      </c>
      <c r="BL190" s="18" t="s">
        <v>118</v>
      </c>
      <c r="BM190" s="212" t="s">
        <v>266</v>
      </c>
    </row>
    <row r="191" s="14" customFormat="1">
      <c r="A191" s="14"/>
      <c r="B191" s="225"/>
      <c r="C191" s="226"/>
      <c r="D191" s="216" t="s">
        <v>120</v>
      </c>
      <c r="E191" s="227" t="s">
        <v>19</v>
      </c>
      <c r="F191" s="228" t="s">
        <v>267</v>
      </c>
      <c r="G191" s="226"/>
      <c r="H191" s="229">
        <v>74.879999999999995</v>
      </c>
      <c r="I191" s="230"/>
      <c r="J191" s="226"/>
      <c r="K191" s="226"/>
      <c r="L191" s="231"/>
      <c r="M191" s="232"/>
      <c r="N191" s="233"/>
      <c r="O191" s="233"/>
      <c r="P191" s="233"/>
      <c r="Q191" s="233"/>
      <c r="R191" s="233"/>
      <c r="S191" s="233"/>
      <c r="T191" s="23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35" t="s">
        <v>120</v>
      </c>
      <c r="AU191" s="235" t="s">
        <v>81</v>
      </c>
      <c r="AV191" s="14" t="s">
        <v>81</v>
      </c>
      <c r="AW191" s="14" t="s">
        <v>31</v>
      </c>
      <c r="AX191" s="14" t="s">
        <v>71</v>
      </c>
      <c r="AY191" s="235" t="s">
        <v>110</v>
      </c>
    </row>
    <row r="192" s="15" customFormat="1">
      <c r="A192" s="15"/>
      <c r="B192" s="236"/>
      <c r="C192" s="237"/>
      <c r="D192" s="216" t="s">
        <v>120</v>
      </c>
      <c r="E192" s="238" t="s">
        <v>19</v>
      </c>
      <c r="F192" s="239" t="s">
        <v>123</v>
      </c>
      <c r="G192" s="237"/>
      <c r="H192" s="240">
        <v>74.879999999999995</v>
      </c>
      <c r="I192" s="241"/>
      <c r="J192" s="237"/>
      <c r="K192" s="237"/>
      <c r="L192" s="242"/>
      <c r="M192" s="243"/>
      <c r="N192" s="244"/>
      <c r="O192" s="244"/>
      <c r="P192" s="244"/>
      <c r="Q192" s="244"/>
      <c r="R192" s="244"/>
      <c r="S192" s="244"/>
      <c r="T192" s="245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46" t="s">
        <v>120</v>
      </c>
      <c r="AU192" s="246" t="s">
        <v>81</v>
      </c>
      <c r="AV192" s="15" t="s">
        <v>118</v>
      </c>
      <c r="AW192" s="15" t="s">
        <v>31</v>
      </c>
      <c r="AX192" s="15" t="s">
        <v>79</v>
      </c>
      <c r="AY192" s="246" t="s">
        <v>110</v>
      </c>
    </row>
    <row r="193" s="2" customFormat="1" ht="16.5" customHeight="1">
      <c r="A193" s="39"/>
      <c r="B193" s="40"/>
      <c r="C193" s="201" t="s">
        <v>268</v>
      </c>
      <c r="D193" s="201" t="s">
        <v>113</v>
      </c>
      <c r="E193" s="202" t="s">
        <v>269</v>
      </c>
      <c r="F193" s="203" t="s">
        <v>270</v>
      </c>
      <c r="G193" s="204" t="s">
        <v>130</v>
      </c>
      <c r="H193" s="205">
        <v>8.7550000000000008</v>
      </c>
      <c r="I193" s="206"/>
      <c r="J193" s="207">
        <f>ROUND(I193*H193,2)</f>
        <v>0</v>
      </c>
      <c r="K193" s="203" t="s">
        <v>271</v>
      </c>
      <c r="L193" s="45"/>
      <c r="M193" s="208" t="s">
        <v>19</v>
      </c>
      <c r="N193" s="209" t="s">
        <v>42</v>
      </c>
      <c r="O193" s="85"/>
      <c r="P193" s="210">
        <f>O193*H193</f>
        <v>0</v>
      </c>
      <c r="Q193" s="210">
        <v>0</v>
      </c>
      <c r="R193" s="210">
        <f>Q193*H193</f>
        <v>0</v>
      </c>
      <c r="S193" s="210">
        <v>0</v>
      </c>
      <c r="T193" s="211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12" t="s">
        <v>118</v>
      </c>
      <c r="AT193" s="212" t="s">
        <v>113</v>
      </c>
      <c r="AU193" s="212" t="s">
        <v>81</v>
      </c>
      <c r="AY193" s="18" t="s">
        <v>110</v>
      </c>
      <c r="BE193" s="213">
        <f>IF(N193="základní",J193,0)</f>
        <v>0</v>
      </c>
      <c r="BF193" s="213">
        <f>IF(N193="snížená",J193,0)</f>
        <v>0</v>
      </c>
      <c r="BG193" s="213">
        <f>IF(N193="zákl. přenesená",J193,0)</f>
        <v>0</v>
      </c>
      <c r="BH193" s="213">
        <f>IF(N193="sníž. přenesená",J193,0)</f>
        <v>0</v>
      </c>
      <c r="BI193" s="213">
        <f>IF(N193="nulová",J193,0)</f>
        <v>0</v>
      </c>
      <c r="BJ193" s="18" t="s">
        <v>79</v>
      </c>
      <c r="BK193" s="213">
        <f>ROUND(I193*H193,2)</f>
        <v>0</v>
      </c>
      <c r="BL193" s="18" t="s">
        <v>118</v>
      </c>
      <c r="BM193" s="212" t="s">
        <v>272</v>
      </c>
    </row>
    <row r="194" s="14" customFormat="1">
      <c r="A194" s="14"/>
      <c r="B194" s="225"/>
      <c r="C194" s="226"/>
      <c r="D194" s="216" t="s">
        <v>120</v>
      </c>
      <c r="E194" s="227" t="s">
        <v>19</v>
      </c>
      <c r="F194" s="228" t="s">
        <v>273</v>
      </c>
      <c r="G194" s="226"/>
      <c r="H194" s="229">
        <v>8.7550000000000008</v>
      </c>
      <c r="I194" s="230"/>
      <c r="J194" s="226"/>
      <c r="K194" s="226"/>
      <c r="L194" s="231"/>
      <c r="M194" s="232"/>
      <c r="N194" s="233"/>
      <c r="O194" s="233"/>
      <c r="P194" s="233"/>
      <c r="Q194" s="233"/>
      <c r="R194" s="233"/>
      <c r="S194" s="233"/>
      <c r="T194" s="23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35" t="s">
        <v>120</v>
      </c>
      <c r="AU194" s="235" t="s">
        <v>81</v>
      </c>
      <c r="AV194" s="14" t="s">
        <v>81</v>
      </c>
      <c r="AW194" s="14" t="s">
        <v>31</v>
      </c>
      <c r="AX194" s="14" t="s">
        <v>71</v>
      </c>
      <c r="AY194" s="235" t="s">
        <v>110</v>
      </c>
    </row>
    <row r="195" s="15" customFormat="1">
      <c r="A195" s="15"/>
      <c r="B195" s="236"/>
      <c r="C195" s="237"/>
      <c r="D195" s="216" t="s">
        <v>120</v>
      </c>
      <c r="E195" s="238" t="s">
        <v>19</v>
      </c>
      <c r="F195" s="239" t="s">
        <v>123</v>
      </c>
      <c r="G195" s="237"/>
      <c r="H195" s="240">
        <v>8.7550000000000008</v>
      </c>
      <c r="I195" s="241"/>
      <c r="J195" s="237"/>
      <c r="K195" s="237"/>
      <c r="L195" s="242"/>
      <c r="M195" s="243"/>
      <c r="N195" s="244"/>
      <c r="O195" s="244"/>
      <c r="P195" s="244"/>
      <c r="Q195" s="244"/>
      <c r="R195" s="244"/>
      <c r="S195" s="244"/>
      <c r="T195" s="245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46" t="s">
        <v>120</v>
      </c>
      <c r="AU195" s="246" t="s">
        <v>81</v>
      </c>
      <c r="AV195" s="15" t="s">
        <v>118</v>
      </c>
      <c r="AW195" s="15" t="s">
        <v>31</v>
      </c>
      <c r="AX195" s="15" t="s">
        <v>79</v>
      </c>
      <c r="AY195" s="246" t="s">
        <v>110</v>
      </c>
    </row>
    <row r="196" s="12" customFormat="1" ht="22.8" customHeight="1">
      <c r="A196" s="12"/>
      <c r="B196" s="185"/>
      <c r="C196" s="186"/>
      <c r="D196" s="187" t="s">
        <v>70</v>
      </c>
      <c r="E196" s="199" t="s">
        <v>127</v>
      </c>
      <c r="F196" s="199" t="s">
        <v>274</v>
      </c>
      <c r="G196" s="186"/>
      <c r="H196" s="186"/>
      <c r="I196" s="189"/>
      <c r="J196" s="200">
        <f>BK196</f>
        <v>0</v>
      </c>
      <c r="K196" s="186"/>
      <c r="L196" s="191"/>
      <c r="M196" s="192"/>
      <c r="N196" s="193"/>
      <c r="O196" s="193"/>
      <c r="P196" s="194">
        <f>SUM(P197:P236)</f>
        <v>0</v>
      </c>
      <c r="Q196" s="193"/>
      <c r="R196" s="194">
        <f>SUM(R197:R236)</f>
        <v>0</v>
      </c>
      <c r="S196" s="193"/>
      <c r="T196" s="195">
        <f>SUM(T197:T236)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196" t="s">
        <v>79</v>
      </c>
      <c r="AT196" s="197" t="s">
        <v>70</v>
      </c>
      <c r="AU196" s="197" t="s">
        <v>79</v>
      </c>
      <c r="AY196" s="196" t="s">
        <v>110</v>
      </c>
      <c r="BK196" s="198">
        <f>SUM(BK197:BK236)</f>
        <v>0</v>
      </c>
    </row>
    <row r="197" s="2" customFormat="1" ht="16.5" customHeight="1">
      <c r="A197" s="39"/>
      <c r="B197" s="40"/>
      <c r="C197" s="247" t="s">
        <v>275</v>
      </c>
      <c r="D197" s="247" t="s">
        <v>137</v>
      </c>
      <c r="E197" s="248" t="s">
        <v>276</v>
      </c>
      <c r="F197" s="249" t="s">
        <v>277</v>
      </c>
      <c r="G197" s="250" t="s">
        <v>278</v>
      </c>
      <c r="H197" s="251">
        <v>52.530000000000001</v>
      </c>
      <c r="I197" s="252"/>
      <c r="J197" s="253">
        <f>ROUND(I197*H197,2)</f>
        <v>0</v>
      </c>
      <c r="K197" s="249" t="s">
        <v>117</v>
      </c>
      <c r="L197" s="254"/>
      <c r="M197" s="255" t="s">
        <v>19</v>
      </c>
      <c r="N197" s="256" t="s">
        <v>42</v>
      </c>
      <c r="O197" s="85"/>
      <c r="P197" s="210">
        <f>O197*H197</f>
        <v>0</v>
      </c>
      <c r="Q197" s="210">
        <v>0</v>
      </c>
      <c r="R197" s="210">
        <f>Q197*H197</f>
        <v>0</v>
      </c>
      <c r="S197" s="210">
        <v>0</v>
      </c>
      <c r="T197" s="211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12" t="s">
        <v>141</v>
      </c>
      <c r="AT197" s="212" t="s">
        <v>137</v>
      </c>
      <c r="AU197" s="212" t="s">
        <v>81</v>
      </c>
      <c r="AY197" s="18" t="s">
        <v>110</v>
      </c>
      <c r="BE197" s="213">
        <f>IF(N197="základní",J197,0)</f>
        <v>0</v>
      </c>
      <c r="BF197" s="213">
        <f>IF(N197="snížená",J197,0)</f>
        <v>0</v>
      </c>
      <c r="BG197" s="213">
        <f>IF(N197="zákl. přenesená",J197,0)</f>
        <v>0</v>
      </c>
      <c r="BH197" s="213">
        <f>IF(N197="sníž. přenesená",J197,0)</f>
        <v>0</v>
      </c>
      <c r="BI197" s="213">
        <f>IF(N197="nulová",J197,0)</f>
        <v>0</v>
      </c>
      <c r="BJ197" s="18" t="s">
        <v>79</v>
      </c>
      <c r="BK197" s="213">
        <f>ROUND(I197*H197,2)</f>
        <v>0</v>
      </c>
      <c r="BL197" s="18" t="s">
        <v>118</v>
      </c>
      <c r="BM197" s="212" t="s">
        <v>279</v>
      </c>
    </row>
    <row r="198" s="14" customFormat="1">
      <c r="A198" s="14"/>
      <c r="B198" s="225"/>
      <c r="C198" s="226"/>
      <c r="D198" s="216" t="s">
        <v>120</v>
      </c>
      <c r="E198" s="227" t="s">
        <v>19</v>
      </c>
      <c r="F198" s="228" t="s">
        <v>280</v>
      </c>
      <c r="G198" s="226"/>
      <c r="H198" s="229">
        <v>52.530000000000001</v>
      </c>
      <c r="I198" s="230"/>
      <c r="J198" s="226"/>
      <c r="K198" s="226"/>
      <c r="L198" s="231"/>
      <c r="M198" s="232"/>
      <c r="N198" s="233"/>
      <c r="O198" s="233"/>
      <c r="P198" s="233"/>
      <c r="Q198" s="233"/>
      <c r="R198" s="233"/>
      <c r="S198" s="233"/>
      <c r="T198" s="234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35" t="s">
        <v>120</v>
      </c>
      <c r="AU198" s="235" t="s">
        <v>81</v>
      </c>
      <c r="AV198" s="14" t="s">
        <v>81</v>
      </c>
      <c r="AW198" s="14" t="s">
        <v>31</v>
      </c>
      <c r="AX198" s="14" t="s">
        <v>71</v>
      </c>
      <c r="AY198" s="235" t="s">
        <v>110</v>
      </c>
    </row>
    <row r="199" s="15" customFormat="1">
      <c r="A199" s="15"/>
      <c r="B199" s="236"/>
      <c r="C199" s="237"/>
      <c r="D199" s="216" t="s">
        <v>120</v>
      </c>
      <c r="E199" s="238" t="s">
        <v>19</v>
      </c>
      <c r="F199" s="239" t="s">
        <v>123</v>
      </c>
      <c r="G199" s="237"/>
      <c r="H199" s="240">
        <v>52.530000000000001</v>
      </c>
      <c r="I199" s="241"/>
      <c r="J199" s="237"/>
      <c r="K199" s="237"/>
      <c r="L199" s="242"/>
      <c r="M199" s="243"/>
      <c r="N199" s="244"/>
      <c r="O199" s="244"/>
      <c r="P199" s="244"/>
      <c r="Q199" s="244"/>
      <c r="R199" s="244"/>
      <c r="S199" s="244"/>
      <c r="T199" s="245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46" t="s">
        <v>120</v>
      </c>
      <c r="AU199" s="246" t="s">
        <v>81</v>
      </c>
      <c r="AV199" s="15" t="s">
        <v>118</v>
      </c>
      <c r="AW199" s="15" t="s">
        <v>31</v>
      </c>
      <c r="AX199" s="15" t="s">
        <v>79</v>
      </c>
      <c r="AY199" s="246" t="s">
        <v>110</v>
      </c>
    </row>
    <row r="200" s="2" customFormat="1" ht="16.5" customHeight="1">
      <c r="A200" s="39"/>
      <c r="B200" s="40"/>
      <c r="C200" s="247" t="s">
        <v>281</v>
      </c>
      <c r="D200" s="247" t="s">
        <v>137</v>
      </c>
      <c r="E200" s="248" t="s">
        <v>282</v>
      </c>
      <c r="F200" s="249" t="s">
        <v>283</v>
      </c>
      <c r="G200" s="250" t="s">
        <v>284</v>
      </c>
      <c r="H200" s="251">
        <v>44.905000000000001</v>
      </c>
      <c r="I200" s="252"/>
      <c r="J200" s="253">
        <f>ROUND(I200*H200,2)</f>
        <v>0</v>
      </c>
      <c r="K200" s="249" t="s">
        <v>117</v>
      </c>
      <c r="L200" s="254"/>
      <c r="M200" s="255" t="s">
        <v>19</v>
      </c>
      <c r="N200" s="256" t="s">
        <v>42</v>
      </c>
      <c r="O200" s="85"/>
      <c r="P200" s="210">
        <f>O200*H200</f>
        <v>0</v>
      </c>
      <c r="Q200" s="210">
        <v>0</v>
      </c>
      <c r="R200" s="210">
        <f>Q200*H200</f>
        <v>0</v>
      </c>
      <c r="S200" s="210">
        <v>0</v>
      </c>
      <c r="T200" s="211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12" t="s">
        <v>141</v>
      </c>
      <c r="AT200" s="212" t="s">
        <v>137</v>
      </c>
      <c r="AU200" s="212" t="s">
        <v>81</v>
      </c>
      <c r="AY200" s="18" t="s">
        <v>110</v>
      </c>
      <c r="BE200" s="213">
        <f>IF(N200="základní",J200,0)</f>
        <v>0</v>
      </c>
      <c r="BF200" s="213">
        <f>IF(N200="snížená",J200,0)</f>
        <v>0</v>
      </c>
      <c r="BG200" s="213">
        <f>IF(N200="zákl. přenesená",J200,0)</f>
        <v>0</v>
      </c>
      <c r="BH200" s="213">
        <f>IF(N200="sníž. přenesená",J200,0)</f>
        <v>0</v>
      </c>
      <c r="BI200" s="213">
        <f>IF(N200="nulová",J200,0)</f>
        <v>0</v>
      </c>
      <c r="BJ200" s="18" t="s">
        <v>79</v>
      </c>
      <c r="BK200" s="213">
        <f>ROUND(I200*H200,2)</f>
        <v>0</v>
      </c>
      <c r="BL200" s="18" t="s">
        <v>118</v>
      </c>
      <c r="BM200" s="212" t="s">
        <v>285</v>
      </c>
    </row>
    <row r="201" s="14" customFormat="1">
      <c r="A201" s="14"/>
      <c r="B201" s="225"/>
      <c r="C201" s="226"/>
      <c r="D201" s="216" t="s">
        <v>120</v>
      </c>
      <c r="E201" s="227" t="s">
        <v>19</v>
      </c>
      <c r="F201" s="228" t="s">
        <v>286</v>
      </c>
      <c r="G201" s="226"/>
      <c r="H201" s="229">
        <v>44.905000000000001</v>
      </c>
      <c r="I201" s="230"/>
      <c r="J201" s="226"/>
      <c r="K201" s="226"/>
      <c r="L201" s="231"/>
      <c r="M201" s="232"/>
      <c r="N201" s="233"/>
      <c r="O201" s="233"/>
      <c r="P201" s="233"/>
      <c r="Q201" s="233"/>
      <c r="R201" s="233"/>
      <c r="S201" s="233"/>
      <c r="T201" s="234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35" t="s">
        <v>120</v>
      </c>
      <c r="AU201" s="235" t="s">
        <v>81</v>
      </c>
      <c r="AV201" s="14" t="s">
        <v>81</v>
      </c>
      <c r="AW201" s="14" t="s">
        <v>31</v>
      </c>
      <c r="AX201" s="14" t="s">
        <v>71</v>
      </c>
      <c r="AY201" s="235" t="s">
        <v>110</v>
      </c>
    </row>
    <row r="202" s="15" customFormat="1">
      <c r="A202" s="15"/>
      <c r="B202" s="236"/>
      <c r="C202" s="237"/>
      <c r="D202" s="216" t="s">
        <v>120</v>
      </c>
      <c r="E202" s="238" t="s">
        <v>19</v>
      </c>
      <c r="F202" s="239" t="s">
        <v>123</v>
      </c>
      <c r="G202" s="237"/>
      <c r="H202" s="240">
        <v>44.905000000000001</v>
      </c>
      <c r="I202" s="241"/>
      <c r="J202" s="237"/>
      <c r="K202" s="237"/>
      <c r="L202" s="242"/>
      <c r="M202" s="243"/>
      <c r="N202" s="244"/>
      <c r="O202" s="244"/>
      <c r="P202" s="244"/>
      <c r="Q202" s="244"/>
      <c r="R202" s="244"/>
      <c r="S202" s="244"/>
      <c r="T202" s="245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46" t="s">
        <v>120</v>
      </c>
      <c r="AU202" s="246" t="s">
        <v>81</v>
      </c>
      <c r="AV202" s="15" t="s">
        <v>118</v>
      </c>
      <c r="AW202" s="15" t="s">
        <v>31</v>
      </c>
      <c r="AX202" s="15" t="s">
        <v>79</v>
      </c>
      <c r="AY202" s="246" t="s">
        <v>110</v>
      </c>
    </row>
    <row r="203" s="2" customFormat="1" ht="16.5" customHeight="1">
      <c r="A203" s="39"/>
      <c r="B203" s="40"/>
      <c r="C203" s="247" t="s">
        <v>287</v>
      </c>
      <c r="D203" s="247" t="s">
        <v>137</v>
      </c>
      <c r="E203" s="248" t="s">
        <v>288</v>
      </c>
      <c r="F203" s="249" t="s">
        <v>289</v>
      </c>
      <c r="G203" s="250" t="s">
        <v>116</v>
      </c>
      <c r="H203" s="251">
        <v>74.879999999999995</v>
      </c>
      <c r="I203" s="252"/>
      <c r="J203" s="253">
        <f>ROUND(I203*H203,2)</f>
        <v>0</v>
      </c>
      <c r="K203" s="249" t="s">
        <v>271</v>
      </c>
      <c r="L203" s="254"/>
      <c r="M203" s="255" t="s">
        <v>19</v>
      </c>
      <c r="N203" s="256" t="s">
        <v>42</v>
      </c>
      <c r="O203" s="85"/>
      <c r="P203" s="210">
        <f>O203*H203</f>
        <v>0</v>
      </c>
      <c r="Q203" s="210">
        <v>0</v>
      </c>
      <c r="R203" s="210">
        <f>Q203*H203</f>
        <v>0</v>
      </c>
      <c r="S203" s="210">
        <v>0</v>
      </c>
      <c r="T203" s="211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12" t="s">
        <v>141</v>
      </c>
      <c r="AT203" s="212" t="s">
        <v>137</v>
      </c>
      <c r="AU203" s="212" t="s">
        <v>81</v>
      </c>
      <c r="AY203" s="18" t="s">
        <v>110</v>
      </c>
      <c r="BE203" s="213">
        <f>IF(N203="základní",J203,0)</f>
        <v>0</v>
      </c>
      <c r="BF203" s="213">
        <f>IF(N203="snížená",J203,0)</f>
        <v>0</v>
      </c>
      <c r="BG203" s="213">
        <f>IF(N203="zákl. přenesená",J203,0)</f>
        <v>0</v>
      </c>
      <c r="BH203" s="213">
        <f>IF(N203="sníž. přenesená",J203,0)</f>
        <v>0</v>
      </c>
      <c r="BI203" s="213">
        <f>IF(N203="nulová",J203,0)</f>
        <v>0</v>
      </c>
      <c r="BJ203" s="18" t="s">
        <v>79</v>
      </c>
      <c r="BK203" s="213">
        <f>ROUND(I203*H203,2)</f>
        <v>0</v>
      </c>
      <c r="BL203" s="18" t="s">
        <v>118</v>
      </c>
      <c r="BM203" s="212" t="s">
        <v>290</v>
      </c>
    </row>
    <row r="204" s="14" customFormat="1">
      <c r="A204" s="14"/>
      <c r="B204" s="225"/>
      <c r="C204" s="226"/>
      <c r="D204" s="216" t="s">
        <v>120</v>
      </c>
      <c r="E204" s="227" t="s">
        <v>19</v>
      </c>
      <c r="F204" s="228" t="s">
        <v>291</v>
      </c>
      <c r="G204" s="226"/>
      <c r="H204" s="229">
        <v>74.879999999999995</v>
      </c>
      <c r="I204" s="230"/>
      <c r="J204" s="226"/>
      <c r="K204" s="226"/>
      <c r="L204" s="231"/>
      <c r="M204" s="232"/>
      <c r="N204" s="233"/>
      <c r="O204" s="233"/>
      <c r="P204" s="233"/>
      <c r="Q204" s="233"/>
      <c r="R204" s="233"/>
      <c r="S204" s="233"/>
      <c r="T204" s="23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35" t="s">
        <v>120</v>
      </c>
      <c r="AU204" s="235" t="s">
        <v>81</v>
      </c>
      <c r="AV204" s="14" t="s">
        <v>81</v>
      </c>
      <c r="AW204" s="14" t="s">
        <v>31</v>
      </c>
      <c r="AX204" s="14" t="s">
        <v>71</v>
      </c>
      <c r="AY204" s="235" t="s">
        <v>110</v>
      </c>
    </row>
    <row r="205" s="15" customFormat="1">
      <c r="A205" s="15"/>
      <c r="B205" s="236"/>
      <c r="C205" s="237"/>
      <c r="D205" s="216" t="s">
        <v>120</v>
      </c>
      <c r="E205" s="238" t="s">
        <v>19</v>
      </c>
      <c r="F205" s="239" t="s">
        <v>123</v>
      </c>
      <c r="G205" s="237"/>
      <c r="H205" s="240">
        <v>74.879999999999995</v>
      </c>
      <c r="I205" s="241"/>
      <c r="J205" s="237"/>
      <c r="K205" s="237"/>
      <c r="L205" s="242"/>
      <c r="M205" s="243"/>
      <c r="N205" s="244"/>
      <c r="O205" s="244"/>
      <c r="P205" s="244"/>
      <c r="Q205" s="244"/>
      <c r="R205" s="244"/>
      <c r="S205" s="244"/>
      <c r="T205" s="245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46" t="s">
        <v>120</v>
      </c>
      <c r="AU205" s="246" t="s">
        <v>81</v>
      </c>
      <c r="AV205" s="15" t="s">
        <v>118</v>
      </c>
      <c r="AW205" s="15" t="s">
        <v>31</v>
      </c>
      <c r="AX205" s="15" t="s">
        <v>79</v>
      </c>
      <c r="AY205" s="246" t="s">
        <v>110</v>
      </c>
    </row>
    <row r="206" s="2" customFormat="1" ht="16.5" customHeight="1">
      <c r="A206" s="39"/>
      <c r="B206" s="40"/>
      <c r="C206" s="247" t="s">
        <v>292</v>
      </c>
      <c r="D206" s="247" t="s">
        <v>137</v>
      </c>
      <c r="E206" s="248" t="s">
        <v>293</v>
      </c>
      <c r="F206" s="249" t="s">
        <v>294</v>
      </c>
      <c r="G206" s="250" t="s">
        <v>116</v>
      </c>
      <c r="H206" s="251">
        <v>66.075000000000003</v>
      </c>
      <c r="I206" s="252"/>
      <c r="J206" s="253">
        <f>ROUND(I206*H206,2)</f>
        <v>0</v>
      </c>
      <c r="K206" s="249" t="s">
        <v>117</v>
      </c>
      <c r="L206" s="254"/>
      <c r="M206" s="255" t="s">
        <v>19</v>
      </c>
      <c r="N206" s="256" t="s">
        <v>42</v>
      </c>
      <c r="O206" s="85"/>
      <c r="P206" s="210">
        <f>O206*H206</f>
        <v>0</v>
      </c>
      <c r="Q206" s="210">
        <v>0</v>
      </c>
      <c r="R206" s="210">
        <f>Q206*H206</f>
        <v>0</v>
      </c>
      <c r="S206" s="210">
        <v>0</v>
      </c>
      <c r="T206" s="211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12" t="s">
        <v>141</v>
      </c>
      <c r="AT206" s="212" t="s">
        <v>137</v>
      </c>
      <c r="AU206" s="212" t="s">
        <v>81</v>
      </c>
      <c r="AY206" s="18" t="s">
        <v>110</v>
      </c>
      <c r="BE206" s="213">
        <f>IF(N206="základní",J206,0)</f>
        <v>0</v>
      </c>
      <c r="BF206" s="213">
        <f>IF(N206="snížená",J206,0)</f>
        <v>0</v>
      </c>
      <c r="BG206" s="213">
        <f>IF(N206="zákl. přenesená",J206,0)</f>
        <v>0</v>
      </c>
      <c r="BH206" s="213">
        <f>IF(N206="sníž. přenesená",J206,0)</f>
        <v>0</v>
      </c>
      <c r="BI206" s="213">
        <f>IF(N206="nulová",J206,0)</f>
        <v>0</v>
      </c>
      <c r="BJ206" s="18" t="s">
        <v>79</v>
      </c>
      <c r="BK206" s="213">
        <f>ROUND(I206*H206,2)</f>
        <v>0</v>
      </c>
      <c r="BL206" s="18" t="s">
        <v>118</v>
      </c>
      <c r="BM206" s="212" t="s">
        <v>295</v>
      </c>
    </row>
    <row r="207" s="14" customFormat="1">
      <c r="A207" s="14"/>
      <c r="B207" s="225"/>
      <c r="C207" s="226"/>
      <c r="D207" s="216" t="s">
        <v>120</v>
      </c>
      <c r="E207" s="227" t="s">
        <v>19</v>
      </c>
      <c r="F207" s="228" t="s">
        <v>296</v>
      </c>
      <c r="G207" s="226"/>
      <c r="H207" s="229">
        <v>66.075000000000003</v>
      </c>
      <c r="I207" s="230"/>
      <c r="J207" s="226"/>
      <c r="K207" s="226"/>
      <c r="L207" s="231"/>
      <c r="M207" s="232"/>
      <c r="N207" s="233"/>
      <c r="O207" s="233"/>
      <c r="P207" s="233"/>
      <c r="Q207" s="233"/>
      <c r="R207" s="233"/>
      <c r="S207" s="233"/>
      <c r="T207" s="23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35" t="s">
        <v>120</v>
      </c>
      <c r="AU207" s="235" t="s">
        <v>81</v>
      </c>
      <c r="AV207" s="14" t="s">
        <v>81</v>
      </c>
      <c r="AW207" s="14" t="s">
        <v>31</v>
      </c>
      <c r="AX207" s="14" t="s">
        <v>71</v>
      </c>
      <c r="AY207" s="235" t="s">
        <v>110</v>
      </c>
    </row>
    <row r="208" s="15" customFormat="1">
      <c r="A208" s="15"/>
      <c r="B208" s="236"/>
      <c r="C208" s="237"/>
      <c r="D208" s="216" t="s">
        <v>120</v>
      </c>
      <c r="E208" s="238" t="s">
        <v>19</v>
      </c>
      <c r="F208" s="239" t="s">
        <v>123</v>
      </c>
      <c r="G208" s="237"/>
      <c r="H208" s="240">
        <v>66.075000000000003</v>
      </c>
      <c r="I208" s="241"/>
      <c r="J208" s="237"/>
      <c r="K208" s="237"/>
      <c r="L208" s="242"/>
      <c r="M208" s="243"/>
      <c r="N208" s="244"/>
      <c r="O208" s="244"/>
      <c r="P208" s="244"/>
      <c r="Q208" s="244"/>
      <c r="R208" s="244"/>
      <c r="S208" s="244"/>
      <c r="T208" s="245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46" t="s">
        <v>120</v>
      </c>
      <c r="AU208" s="246" t="s">
        <v>81</v>
      </c>
      <c r="AV208" s="15" t="s">
        <v>118</v>
      </c>
      <c r="AW208" s="15" t="s">
        <v>31</v>
      </c>
      <c r="AX208" s="15" t="s">
        <v>79</v>
      </c>
      <c r="AY208" s="246" t="s">
        <v>110</v>
      </c>
    </row>
    <row r="209" s="2" customFormat="1" ht="16.5" customHeight="1">
      <c r="A209" s="39"/>
      <c r="B209" s="40"/>
      <c r="C209" s="247" t="s">
        <v>297</v>
      </c>
      <c r="D209" s="247" t="s">
        <v>137</v>
      </c>
      <c r="E209" s="248" t="s">
        <v>298</v>
      </c>
      <c r="F209" s="249" t="s">
        <v>299</v>
      </c>
      <c r="G209" s="250" t="s">
        <v>116</v>
      </c>
      <c r="H209" s="251">
        <v>3.9860000000000002</v>
      </c>
      <c r="I209" s="252"/>
      <c r="J209" s="253">
        <f>ROUND(I209*H209,2)</f>
        <v>0</v>
      </c>
      <c r="K209" s="249" t="s">
        <v>117</v>
      </c>
      <c r="L209" s="254"/>
      <c r="M209" s="255" t="s">
        <v>19</v>
      </c>
      <c r="N209" s="256" t="s">
        <v>42</v>
      </c>
      <c r="O209" s="85"/>
      <c r="P209" s="210">
        <f>O209*H209</f>
        <v>0</v>
      </c>
      <c r="Q209" s="210">
        <v>0</v>
      </c>
      <c r="R209" s="210">
        <f>Q209*H209</f>
        <v>0</v>
      </c>
      <c r="S209" s="210">
        <v>0</v>
      </c>
      <c r="T209" s="211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12" t="s">
        <v>141</v>
      </c>
      <c r="AT209" s="212" t="s">
        <v>137</v>
      </c>
      <c r="AU209" s="212" t="s">
        <v>81</v>
      </c>
      <c r="AY209" s="18" t="s">
        <v>110</v>
      </c>
      <c r="BE209" s="213">
        <f>IF(N209="základní",J209,0)</f>
        <v>0</v>
      </c>
      <c r="BF209" s="213">
        <f>IF(N209="snížená",J209,0)</f>
        <v>0</v>
      </c>
      <c r="BG209" s="213">
        <f>IF(N209="zákl. přenesená",J209,0)</f>
        <v>0</v>
      </c>
      <c r="BH209" s="213">
        <f>IF(N209="sníž. přenesená",J209,0)</f>
        <v>0</v>
      </c>
      <c r="BI209" s="213">
        <f>IF(N209="nulová",J209,0)</f>
        <v>0</v>
      </c>
      <c r="BJ209" s="18" t="s">
        <v>79</v>
      </c>
      <c r="BK209" s="213">
        <f>ROUND(I209*H209,2)</f>
        <v>0</v>
      </c>
      <c r="BL209" s="18" t="s">
        <v>118</v>
      </c>
      <c r="BM209" s="212" t="s">
        <v>300</v>
      </c>
    </row>
    <row r="210" s="14" customFormat="1">
      <c r="A210" s="14"/>
      <c r="B210" s="225"/>
      <c r="C210" s="226"/>
      <c r="D210" s="216" t="s">
        <v>120</v>
      </c>
      <c r="E210" s="227" t="s">
        <v>19</v>
      </c>
      <c r="F210" s="228" t="s">
        <v>301</v>
      </c>
      <c r="G210" s="226"/>
      <c r="H210" s="229">
        <v>3.9860000000000002</v>
      </c>
      <c r="I210" s="230"/>
      <c r="J210" s="226"/>
      <c r="K210" s="226"/>
      <c r="L210" s="231"/>
      <c r="M210" s="232"/>
      <c r="N210" s="233"/>
      <c r="O210" s="233"/>
      <c r="P210" s="233"/>
      <c r="Q210" s="233"/>
      <c r="R210" s="233"/>
      <c r="S210" s="233"/>
      <c r="T210" s="23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35" t="s">
        <v>120</v>
      </c>
      <c r="AU210" s="235" t="s">
        <v>81</v>
      </c>
      <c r="AV210" s="14" t="s">
        <v>81</v>
      </c>
      <c r="AW210" s="14" t="s">
        <v>31</v>
      </c>
      <c r="AX210" s="14" t="s">
        <v>71</v>
      </c>
      <c r="AY210" s="235" t="s">
        <v>110</v>
      </c>
    </row>
    <row r="211" s="15" customFormat="1">
      <c r="A211" s="15"/>
      <c r="B211" s="236"/>
      <c r="C211" s="237"/>
      <c r="D211" s="216" t="s">
        <v>120</v>
      </c>
      <c r="E211" s="238" t="s">
        <v>19</v>
      </c>
      <c r="F211" s="239" t="s">
        <v>123</v>
      </c>
      <c r="G211" s="237"/>
      <c r="H211" s="240">
        <v>3.9860000000000002</v>
      </c>
      <c r="I211" s="241"/>
      <c r="J211" s="237"/>
      <c r="K211" s="237"/>
      <c r="L211" s="242"/>
      <c r="M211" s="243"/>
      <c r="N211" s="244"/>
      <c r="O211" s="244"/>
      <c r="P211" s="244"/>
      <c r="Q211" s="244"/>
      <c r="R211" s="244"/>
      <c r="S211" s="244"/>
      <c r="T211" s="245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46" t="s">
        <v>120</v>
      </c>
      <c r="AU211" s="246" t="s">
        <v>81</v>
      </c>
      <c r="AV211" s="15" t="s">
        <v>118</v>
      </c>
      <c r="AW211" s="15" t="s">
        <v>31</v>
      </c>
      <c r="AX211" s="15" t="s">
        <v>79</v>
      </c>
      <c r="AY211" s="246" t="s">
        <v>110</v>
      </c>
    </row>
    <row r="212" s="2" customFormat="1" ht="16.5" customHeight="1">
      <c r="A212" s="39"/>
      <c r="B212" s="40"/>
      <c r="C212" s="247" t="s">
        <v>302</v>
      </c>
      <c r="D212" s="247" t="s">
        <v>137</v>
      </c>
      <c r="E212" s="248" t="s">
        <v>303</v>
      </c>
      <c r="F212" s="249" t="s">
        <v>304</v>
      </c>
      <c r="G212" s="250" t="s">
        <v>305</v>
      </c>
      <c r="H212" s="251">
        <v>2.738</v>
      </c>
      <c r="I212" s="252"/>
      <c r="J212" s="253">
        <f>ROUND(I212*H212,2)</f>
        <v>0</v>
      </c>
      <c r="K212" s="249" t="s">
        <v>117</v>
      </c>
      <c r="L212" s="254"/>
      <c r="M212" s="255" t="s">
        <v>19</v>
      </c>
      <c r="N212" s="256" t="s">
        <v>42</v>
      </c>
      <c r="O212" s="85"/>
      <c r="P212" s="210">
        <f>O212*H212</f>
        <v>0</v>
      </c>
      <c r="Q212" s="210">
        <v>0</v>
      </c>
      <c r="R212" s="210">
        <f>Q212*H212</f>
        <v>0</v>
      </c>
      <c r="S212" s="210">
        <v>0</v>
      </c>
      <c r="T212" s="211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12" t="s">
        <v>141</v>
      </c>
      <c r="AT212" s="212" t="s">
        <v>137</v>
      </c>
      <c r="AU212" s="212" t="s">
        <v>81</v>
      </c>
      <c r="AY212" s="18" t="s">
        <v>110</v>
      </c>
      <c r="BE212" s="213">
        <f>IF(N212="základní",J212,0)</f>
        <v>0</v>
      </c>
      <c r="BF212" s="213">
        <f>IF(N212="snížená",J212,0)</f>
        <v>0</v>
      </c>
      <c r="BG212" s="213">
        <f>IF(N212="zákl. přenesená",J212,0)</f>
        <v>0</v>
      </c>
      <c r="BH212" s="213">
        <f>IF(N212="sníž. přenesená",J212,0)</f>
        <v>0</v>
      </c>
      <c r="BI212" s="213">
        <f>IF(N212="nulová",J212,0)</f>
        <v>0</v>
      </c>
      <c r="BJ212" s="18" t="s">
        <v>79</v>
      </c>
      <c r="BK212" s="213">
        <f>ROUND(I212*H212,2)</f>
        <v>0</v>
      </c>
      <c r="BL212" s="18" t="s">
        <v>118</v>
      </c>
      <c r="BM212" s="212" t="s">
        <v>306</v>
      </c>
    </row>
    <row r="213" s="14" customFormat="1">
      <c r="A213" s="14"/>
      <c r="B213" s="225"/>
      <c r="C213" s="226"/>
      <c r="D213" s="216" t="s">
        <v>120</v>
      </c>
      <c r="E213" s="227" t="s">
        <v>19</v>
      </c>
      <c r="F213" s="228" t="s">
        <v>307</v>
      </c>
      <c r="G213" s="226"/>
      <c r="H213" s="229">
        <v>2.5659999999999998</v>
      </c>
      <c r="I213" s="230"/>
      <c r="J213" s="226"/>
      <c r="K213" s="226"/>
      <c r="L213" s="231"/>
      <c r="M213" s="232"/>
      <c r="N213" s="233"/>
      <c r="O213" s="233"/>
      <c r="P213" s="233"/>
      <c r="Q213" s="233"/>
      <c r="R213" s="233"/>
      <c r="S213" s="233"/>
      <c r="T213" s="23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35" t="s">
        <v>120</v>
      </c>
      <c r="AU213" s="235" t="s">
        <v>81</v>
      </c>
      <c r="AV213" s="14" t="s">
        <v>81</v>
      </c>
      <c r="AW213" s="14" t="s">
        <v>31</v>
      </c>
      <c r="AX213" s="14" t="s">
        <v>71</v>
      </c>
      <c r="AY213" s="235" t="s">
        <v>110</v>
      </c>
    </row>
    <row r="214" s="14" customFormat="1">
      <c r="A214" s="14"/>
      <c r="B214" s="225"/>
      <c r="C214" s="226"/>
      <c r="D214" s="216" t="s">
        <v>120</v>
      </c>
      <c r="E214" s="227" t="s">
        <v>19</v>
      </c>
      <c r="F214" s="228" t="s">
        <v>308</v>
      </c>
      <c r="G214" s="226"/>
      <c r="H214" s="229">
        <v>0.17199999999999999</v>
      </c>
      <c r="I214" s="230"/>
      <c r="J214" s="226"/>
      <c r="K214" s="226"/>
      <c r="L214" s="231"/>
      <c r="M214" s="232"/>
      <c r="N214" s="233"/>
      <c r="O214" s="233"/>
      <c r="P214" s="233"/>
      <c r="Q214" s="233"/>
      <c r="R214" s="233"/>
      <c r="S214" s="233"/>
      <c r="T214" s="23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35" t="s">
        <v>120</v>
      </c>
      <c r="AU214" s="235" t="s">
        <v>81</v>
      </c>
      <c r="AV214" s="14" t="s">
        <v>81</v>
      </c>
      <c r="AW214" s="14" t="s">
        <v>31</v>
      </c>
      <c r="AX214" s="14" t="s">
        <v>71</v>
      </c>
      <c r="AY214" s="235" t="s">
        <v>110</v>
      </c>
    </row>
    <row r="215" s="15" customFormat="1">
      <c r="A215" s="15"/>
      <c r="B215" s="236"/>
      <c r="C215" s="237"/>
      <c r="D215" s="216" t="s">
        <v>120</v>
      </c>
      <c r="E215" s="238" t="s">
        <v>19</v>
      </c>
      <c r="F215" s="239" t="s">
        <v>123</v>
      </c>
      <c r="G215" s="237"/>
      <c r="H215" s="240">
        <v>2.738</v>
      </c>
      <c r="I215" s="241"/>
      <c r="J215" s="237"/>
      <c r="K215" s="237"/>
      <c r="L215" s="242"/>
      <c r="M215" s="243"/>
      <c r="N215" s="244"/>
      <c r="O215" s="244"/>
      <c r="P215" s="244"/>
      <c r="Q215" s="244"/>
      <c r="R215" s="244"/>
      <c r="S215" s="244"/>
      <c r="T215" s="245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46" t="s">
        <v>120</v>
      </c>
      <c r="AU215" s="246" t="s">
        <v>81</v>
      </c>
      <c r="AV215" s="15" t="s">
        <v>118</v>
      </c>
      <c r="AW215" s="15" t="s">
        <v>31</v>
      </c>
      <c r="AX215" s="15" t="s">
        <v>79</v>
      </c>
      <c r="AY215" s="246" t="s">
        <v>110</v>
      </c>
    </row>
    <row r="216" s="2" customFormat="1" ht="16.5" customHeight="1">
      <c r="A216" s="39"/>
      <c r="B216" s="40"/>
      <c r="C216" s="247" t="s">
        <v>309</v>
      </c>
      <c r="D216" s="247" t="s">
        <v>137</v>
      </c>
      <c r="E216" s="248" t="s">
        <v>310</v>
      </c>
      <c r="F216" s="249" t="s">
        <v>311</v>
      </c>
      <c r="G216" s="250" t="s">
        <v>116</v>
      </c>
      <c r="H216" s="251">
        <v>13.132999999999999</v>
      </c>
      <c r="I216" s="252"/>
      <c r="J216" s="253">
        <f>ROUND(I216*H216,2)</f>
        <v>0</v>
      </c>
      <c r="K216" s="249" t="s">
        <v>117</v>
      </c>
      <c r="L216" s="254"/>
      <c r="M216" s="255" t="s">
        <v>19</v>
      </c>
      <c r="N216" s="256" t="s">
        <v>42</v>
      </c>
      <c r="O216" s="85"/>
      <c r="P216" s="210">
        <f>O216*H216</f>
        <v>0</v>
      </c>
      <c r="Q216" s="210">
        <v>0</v>
      </c>
      <c r="R216" s="210">
        <f>Q216*H216</f>
        <v>0</v>
      </c>
      <c r="S216" s="210">
        <v>0</v>
      </c>
      <c r="T216" s="211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12" t="s">
        <v>141</v>
      </c>
      <c r="AT216" s="212" t="s">
        <v>137</v>
      </c>
      <c r="AU216" s="212" t="s">
        <v>81</v>
      </c>
      <c r="AY216" s="18" t="s">
        <v>110</v>
      </c>
      <c r="BE216" s="213">
        <f>IF(N216="základní",J216,0)</f>
        <v>0</v>
      </c>
      <c r="BF216" s="213">
        <f>IF(N216="snížená",J216,0)</f>
        <v>0</v>
      </c>
      <c r="BG216" s="213">
        <f>IF(N216="zákl. přenesená",J216,0)</f>
        <v>0</v>
      </c>
      <c r="BH216" s="213">
        <f>IF(N216="sníž. přenesená",J216,0)</f>
        <v>0</v>
      </c>
      <c r="BI216" s="213">
        <f>IF(N216="nulová",J216,0)</f>
        <v>0</v>
      </c>
      <c r="BJ216" s="18" t="s">
        <v>79</v>
      </c>
      <c r="BK216" s="213">
        <f>ROUND(I216*H216,2)</f>
        <v>0</v>
      </c>
      <c r="BL216" s="18" t="s">
        <v>118</v>
      </c>
      <c r="BM216" s="212" t="s">
        <v>312</v>
      </c>
    </row>
    <row r="217" s="13" customFormat="1">
      <c r="A217" s="13"/>
      <c r="B217" s="214"/>
      <c r="C217" s="215"/>
      <c r="D217" s="216" t="s">
        <v>120</v>
      </c>
      <c r="E217" s="217" t="s">
        <v>19</v>
      </c>
      <c r="F217" s="218" t="s">
        <v>313</v>
      </c>
      <c r="G217" s="215"/>
      <c r="H217" s="217" t="s">
        <v>19</v>
      </c>
      <c r="I217" s="219"/>
      <c r="J217" s="215"/>
      <c r="K217" s="215"/>
      <c r="L217" s="220"/>
      <c r="M217" s="221"/>
      <c r="N217" s="222"/>
      <c r="O217" s="222"/>
      <c r="P217" s="222"/>
      <c r="Q217" s="222"/>
      <c r="R217" s="222"/>
      <c r="S217" s="222"/>
      <c r="T217" s="22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24" t="s">
        <v>120</v>
      </c>
      <c r="AU217" s="224" t="s">
        <v>81</v>
      </c>
      <c r="AV217" s="13" t="s">
        <v>79</v>
      </c>
      <c r="AW217" s="13" t="s">
        <v>31</v>
      </c>
      <c r="AX217" s="13" t="s">
        <v>71</v>
      </c>
      <c r="AY217" s="224" t="s">
        <v>110</v>
      </c>
    </row>
    <row r="218" s="13" customFormat="1">
      <c r="A218" s="13"/>
      <c r="B218" s="214"/>
      <c r="C218" s="215"/>
      <c r="D218" s="216" t="s">
        <v>120</v>
      </c>
      <c r="E218" s="217" t="s">
        <v>19</v>
      </c>
      <c r="F218" s="218" t="s">
        <v>314</v>
      </c>
      <c r="G218" s="215"/>
      <c r="H218" s="217" t="s">
        <v>19</v>
      </c>
      <c r="I218" s="219"/>
      <c r="J218" s="215"/>
      <c r="K218" s="215"/>
      <c r="L218" s="220"/>
      <c r="M218" s="221"/>
      <c r="N218" s="222"/>
      <c r="O218" s="222"/>
      <c r="P218" s="222"/>
      <c r="Q218" s="222"/>
      <c r="R218" s="222"/>
      <c r="S218" s="222"/>
      <c r="T218" s="22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24" t="s">
        <v>120</v>
      </c>
      <c r="AU218" s="224" t="s">
        <v>81</v>
      </c>
      <c r="AV218" s="13" t="s">
        <v>79</v>
      </c>
      <c r="AW218" s="13" t="s">
        <v>31</v>
      </c>
      <c r="AX218" s="13" t="s">
        <v>71</v>
      </c>
      <c r="AY218" s="224" t="s">
        <v>110</v>
      </c>
    </row>
    <row r="219" s="14" customFormat="1">
      <c r="A219" s="14"/>
      <c r="B219" s="225"/>
      <c r="C219" s="226"/>
      <c r="D219" s="216" t="s">
        <v>120</v>
      </c>
      <c r="E219" s="227" t="s">
        <v>19</v>
      </c>
      <c r="F219" s="228" t="s">
        <v>315</v>
      </c>
      <c r="G219" s="226"/>
      <c r="H219" s="229">
        <v>13.132999999999999</v>
      </c>
      <c r="I219" s="230"/>
      <c r="J219" s="226"/>
      <c r="K219" s="226"/>
      <c r="L219" s="231"/>
      <c r="M219" s="232"/>
      <c r="N219" s="233"/>
      <c r="O219" s="233"/>
      <c r="P219" s="233"/>
      <c r="Q219" s="233"/>
      <c r="R219" s="233"/>
      <c r="S219" s="233"/>
      <c r="T219" s="23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35" t="s">
        <v>120</v>
      </c>
      <c r="AU219" s="235" t="s">
        <v>81</v>
      </c>
      <c r="AV219" s="14" t="s">
        <v>81</v>
      </c>
      <c r="AW219" s="14" t="s">
        <v>31</v>
      </c>
      <c r="AX219" s="14" t="s">
        <v>71</v>
      </c>
      <c r="AY219" s="235" t="s">
        <v>110</v>
      </c>
    </row>
    <row r="220" s="15" customFormat="1">
      <c r="A220" s="15"/>
      <c r="B220" s="236"/>
      <c r="C220" s="237"/>
      <c r="D220" s="216" t="s">
        <v>120</v>
      </c>
      <c r="E220" s="238" t="s">
        <v>19</v>
      </c>
      <c r="F220" s="239" t="s">
        <v>123</v>
      </c>
      <c r="G220" s="237"/>
      <c r="H220" s="240">
        <v>13.132999999999999</v>
      </c>
      <c r="I220" s="241"/>
      <c r="J220" s="237"/>
      <c r="K220" s="237"/>
      <c r="L220" s="242"/>
      <c r="M220" s="243"/>
      <c r="N220" s="244"/>
      <c r="O220" s="244"/>
      <c r="P220" s="244"/>
      <c r="Q220" s="244"/>
      <c r="R220" s="244"/>
      <c r="S220" s="244"/>
      <c r="T220" s="245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46" t="s">
        <v>120</v>
      </c>
      <c r="AU220" s="246" t="s">
        <v>81</v>
      </c>
      <c r="AV220" s="15" t="s">
        <v>118</v>
      </c>
      <c r="AW220" s="15" t="s">
        <v>31</v>
      </c>
      <c r="AX220" s="15" t="s">
        <v>79</v>
      </c>
      <c r="AY220" s="246" t="s">
        <v>110</v>
      </c>
    </row>
    <row r="221" s="2" customFormat="1" ht="16.5" customHeight="1">
      <c r="A221" s="39"/>
      <c r="B221" s="40"/>
      <c r="C221" s="247" t="s">
        <v>316</v>
      </c>
      <c r="D221" s="247" t="s">
        <v>137</v>
      </c>
      <c r="E221" s="248" t="s">
        <v>317</v>
      </c>
      <c r="F221" s="249" t="s">
        <v>318</v>
      </c>
      <c r="G221" s="250" t="s">
        <v>284</v>
      </c>
      <c r="H221" s="251">
        <v>8.7550000000000008</v>
      </c>
      <c r="I221" s="252"/>
      <c r="J221" s="253">
        <f>ROUND(I221*H221,2)</f>
        <v>0</v>
      </c>
      <c r="K221" s="249" t="s">
        <v>271</v>
      </c>
      <c r="L221" s="254"/>
      <c r="M221" s="255" t="s">
        <v>19</v>
      </c>
      <c r="N221" s="256" t="s">
        <v>42</v>
      </c>
      <c r="O221" s="85"/>
      <c r="P221" s="210">
        <f>O221*H221</f>
        <v>0</v>
      </c>
      <c r="Q221" s="210">
        <v>0</v>
      </c>
      <c r="R221" s="210">
        <f>Q221*H221</f>
        <v>0</v>
      </c>
      <c r="S221" s="210">
        <v>0</v>
      </c>
      <c r="T221" s="211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12" t="s">
        <v>141</v>
      </c>
      <c r="AT221" s="212" t="s">
        <v>137</v>
      </c>
      <c r="AU221" s="212" t="s">
        <v>81</v>
      </c>
      <c r="AY221" s="18" t="s">
        <v>110</v>
      </c>
      <c r="BE221" s="213">
        <f>IF(N221="základní",J221,0)</f>
        <v>0</v>
      </c>
      <c r="BF221" s="213">
        <f>IF(N221="snížená",J221,0)</f>
        <v>0</v>
      </c>
      <c r="BG221" s="213">
        <f>IF(N221="zákl. přenesená",J221,0)</f>
        <v>0</v>
      </c>
      <c r="BH221" s="213">
        <f>IF(N221="sníž. přenesená",J221,0)</f>
        <v>0</v>
      </c>
      <c r="BI221" s="213">
        <f>IF(N221="nulová",J221,0)</f>
        <v>0</v>
      </c>
      <c r="BJ221" s="18" t="s">
        <v>79</v>
      </c>
      <c r="BK221" s="213">
        <f>ROUND(I221*H221,2)</f>
        <v>0</v>
      </c>
      <c r="BL221" s="18" t="s">
        <v>118</v>
      </c>
      <c r="BM221" s="212" t="s">
        <v>319</v>
      </c>
    </row>
    <row r="222" s="13" customFormat="1">
      <c r="A222" s="13"/>
      <c r="B222" s="214"/>
      <c r="C222" s="215"/>
      <c r="D222" s="216" t="s">
        <v>120</v>
      </c>
      <c r="E222" s="217" t="s">
        <v>19</v>
      </c>
      <c r="F222" s="218" t="s">
        <v>320</v>
      </c>
      <c r="G222" s="215"/>
      <c r="H222" s="217" t="s">
        <v>19</v>
      </c>
      <c r="I222" s="219"/>
      <c r="J222" s="215"/>
      <c r="K222" s="215"/>
      <c r="L222" s="220"/>
      <c r="M222" s="221"/>
      <c r="N222" s="222"/>
      <c r="O222" s="222"/>
      <c r="P222" s="222"/>
      <c r="Q222" s="222"/>
      <c r="R222" s="222"/>
      <c r="S222" s="222"/>
      <c r="T222" s="22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24" t="s">
        <v>120</v>
      </c>
      <c r="AU222" s="224" t="s">
        <v>81</v>
      </c>
      <c r="AV222" s="13" t="s">
        <v>79</v>
      </c>
      <c r="AW222" s="13" t="s">
        <v>31</v>
      </c>
      <c r="AX222" s="13" t="s">
        <v>71</v>
      </c>
      <c r="AY222" s="224" t="s">
        <v>110</v>
      </c>
    </row>
    <row r="223" s="14" customFormat="1">
      <c r="A223" s="14"/>
      <c r="B223" s="225"/>
      <c r="C223" s="226"/>
      <c r="D223" s="216" t="s">
        <v>120</v>
      </c>
      <c r="E223" s="227" t="s">
        <v>19</v>
      </c>
      <c r="F223" s="228" t="s">
        <v>321</v>
      </c>
      <c r="G223" s="226"/>
      <c r="H223" s="229">
        <v>8.7550000000000008</v>
      </c>
      <c r="I223" s="230"/>
      <c r="J223" s="226"/>
      <c r="K223" s="226"/>
      <c r="L223" s="231"/>
      <c r="M223" s="232"/>
      <c r="N223" s="233"/>
      <c r="O223" s="233"/>
      <c r="P223" s="233"/>
      <c r="Q223" s="233"/>
      <c r="R223" s="233"/>
      <c r="S223" s="233"/>
      <c r="T223" s="234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35" t="s">
        <v>120</v>
      </c>
      <c r="AU223" s="235" t="s">
        <v>81</v>
      </c>
      <c r="AV223" s="14" t="s">
        <v>81</v>
      </c>
      <c r="AW223" s="14" t="s">
        <v>31</v>
      </c>
      <c r="AX223" s="14" t="s">
        <v>71</v>
      </c>
      <c r="AY223" s="235" t="s">
        <v>110</v>
      </c>
    </row>
    <row r="224" s="15" customFormat="1">
      <c r="A224" s="15"/>
      <c r="B224" s="236"/>
      <c r="C224" s="237"/>
      <c r="D224" s="216" t="s">
        <v>120</v>
      </c>
      <c r="E224" s="238" t="s">
        <v>19</v>
      </c>
      <c r="F224" s="239" t="s">
        <v>123</v>
      </c>
      <c r="G224" s="237"/>
      <c r="H224" s="240">
        <v>8.7550000000000008</v>
      </c>
      <c r="I224" s="241"/>
      <c r="J224" s="237"/>
      <c r="K224" s="237"/>
      <c r="L224" s="242"/>
      <c r="M224" s="243"/>
      <c r="N224" s="244"/>
      <c r="O224" s="244"/>
      <c r="P224" s="244"/>
      <c r="Q224" s="244"/>
      <c r="R224" s="244"/>
      <c r="S224" s="244"/>
      <c r="T224" s="245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46" t="s">
        <v>120</v>
      </c>
      <c r="AU224" s="246" t="s">
        <v>81</v>
      </c>
      <c r="AV224" s="15" t="s">
        <v>118</v>
      </c>
      <c r="AW224" s="15" t="s">
        <v>31</v>
      </c>
      <c r="AX224" s="15" t="s">
        <v>79</v>
      </c>
      <c r="AY224" s="246" t="s">
        <v>110</v>
      </c>
    </row>
    <row r="225" s="2" customFormat="1" ht="16.5" customHeight="1">
      <c r="A225" s="39"/>
      <c r="B225" s="40"/>
      <c r="C225" s="247" t="s">
        <v>322</v>
      </c>
      <c r="D225" s="247" t="s">
        <v>137</v>
      </c>
      <c r="E225" s="248" t="s">
        <v>323</v>
      </c>
      <c r="F225" s="249" t="s">
        <v>324</v>
      </c>
      <c r="G225" s="250" t="s">
        <v>325</v>
      </c>
      <c r="H225" s="251">
        <v>1262</v>
      </c>
      <c r="I225" s="252"/>
      <c r="J225" s="253">
        <f>ROUND(I225*H225,2)</f>
        <v>0</v>
      </c>
      <c r="K225" s="249" t="s">
        <v>271</v>
      </c>
      <c r="L225" s="254"/>
      <c r="M225" s="255" t="s">
        <v>19</v>
      </c>
      <c r="N225" s="256" t="s">
        <v>42</v>
      </c>
      <c r="O225" s="85"/>
      <c r="P225" s="210">
        <f>O225*H225</f>
        <v>0</v>
      </c>
      <c r="Q225" s="210">
        <v>0</v>
      </c>
      <c r="R225" s="210">
        <f>Q225*H225</f>
        <v>0</v>
      </c>
      <c r="S225" s="210">
        <v>0</v>
      </c>
      <c r="T225" s="211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12" t="s">
        <v>141</v>
      </c>
      <c r="AT225" s="212" t="s">
        <v>137</v>
      </c>
      <c r="AU225" s="212" t="s">
        <v>81</v>
      </c>
      <c r="AY225" s="18" t="s">
        <v>110</v>
      </c>
      <c r="BE225" s="213">
        <f>IF(N225="základní",J225,0)</f>
        <v>0</v>
      </c>
      <c r="BF225" s="213">
        <f>IF(N225="snížená",J225,0)</f>
        <v>0</v>
      </c>
      <c r="BG225" s="213">
        <f>IF(N225="zákl. přenesená",J225,0)</f>
        <v>0</v>
      </c>
      <c r="BH225" s="213">
        <f>IF(N225="sníž. přenesená",J225,0)</f>
        <v>0</v>
      </c>
      <c r="BI225" s="213">
        <f>IF(N225="nulová",J225,0)</f>
        <v>0</v>
      </c>
      <c r="BJ225" s="18" t="s">
        <v>79</v>
      </c>
      <c r="BK225" s="213">
        <f>ROUND(I225*H225,2)</f>
        <v>0</v>
      </c>
      <c r="BL225" s="18" t="s">
        <v>118</v>
      </c>
      <c r="BM225" s="212" t="s">
        <v>326</v>
      </c>
    </row>
    <row r="226" s="13" customFormat="1">
      <c r="A226" s="13"/>
      <c r="B226" s="214"/>
      <c r="C226" s="215"/>
      <c r="D226" s="216" t="s">
        <v>120</v>
      </c>
      <c r="E226" s="217" t="s">
        <v>19</v>
      </c>
      <c r="F226" s="218" t="s">
        <v>327</v>
      </c>
      <c r="G226" s="215"/>
      <c r="H226" s="217" t="s">
        <v>19</v>
      </c>
      <c r="I226" s="219"/>
      <c r="J226" s="215"/>
      <c r="K226" s="215"/>
      <c r="L226" s="220"/>
      <c r="M226" s="221"/>
      <c r="N226" s="222"/>
      <c r="O226" s="222"/>
      <c r="P226" s="222"/>
      <c r="Q226" s="222"/>
      <c r="R226" s="222"/>
      <c r="S226" s="222"/>
      <c r="T226" s="22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24" t="s">
        <v>120</v>
      </c>
      <c r="AU226" s="224" t="s">
        <v>81</v>
      </c>
      <c r="AV226" s="13" t="s">
        <v>79</v>
      </c>
      <c r="AW226" s="13" t="s">
        <v>31</v>
      </c>
      <c r="AX226" s="13" t="s">
        <v>71</v>
      </c>
      <c r="AY226" s="224" t="s">
        <v>110</v>
      </c>
    </row>
    <row r="227" s="14" customFormat="1">
      <c r="A227" s="14"/>
      <c r="B227" s="225"/>
      <c r="C227" s="226"/>
      <c r="D227" s="216" t="s">
        <v>120</v>
      </c>
      <c r="E227" s="227" t="s">
        <v>19</v>
      </c>
      <c r="F227" s="228" t="s">
        <v>328</v>
      </c>
      <c r="G227" s="226"/>
      <c r="H227" s="229">
        <v>170</v>
      </c>
      <c r="I227" s="230"/>
      <c r="J227" s="226"/>
      <c r="K227" s="226"/>
      <c r="L227" s="231"/>
      <c r="M227" s="232"/>
      <c r="N227" s="233"/>
      <c r="O227" s="233"/>
      <c r="P227" s="233"/>
      <c r="Q227" s="233"/>
      <c r="R227" s="233"/>
      <c r="S227" s="233"/>
      <c r="T227" s="23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35" t="s">
        <v>120</v>
      </c>
      <c r="AU227" s="235" t="s">
        <v>81</v>
      </c>
      <c r="AV227" s="14" t="s">
        <v>81</v>
      </c>
      <c r="AW227" s="14" t="s">
        <v>31</v>
      </c>
      <c r="AX227" s="14" t="s">
        <v>71</v>
      </c>
      <c r="AY227" s="235" t="s">
        <v>110</v>
      </c>
    </row>
    <row r="228" s="14" customFormat="1">
      <c r="A228" s="14"/>
      <c r="B228" s="225"/>
      <c r="C228" s="226"/>
      <c r="D228" s="216" t="s">
        <v>120</v>
      </c>
      <c r="E228" s="227" t="s">
        <v>19</v>
      </c>
      <c r="F228" s="228" t="s">
        <v>329</v>
      </c>
      <c r="G228" s="226"/>
      <c r="H228" s="229">
        <v>1092</v>
      </c>
      <c r="I228" s="230"/>
      <c r="J228" s="226"/>
      <c r="K228" s="226"/>
      <c r="L228" s="231"/>
      <c r="M228" s="232"/>
      <c r="N228" s="233"/>
      <c r="O228" s="233"/>
      <c r="P228" s="233"/>
      <c r="Q228" s="233"/>
      <c r="R228" s="233"/>
      <c r="S228" s="233"/>
      <c r="T228" s="234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35" t="s">
        <v>120</v>
      </c>
      <c r="AU228" s="235" t="s">
        <v>81</v>
      </c>
      <c r="AV228" s="14" t="s">
        <v>81</v>
      </c>
      <c r="AW228" s="14" t="s">
        <v>31</v>
      </c>
      <c r="AX228" s="14" t="s">
        <v>71</v>
      </c>
      <c r="AY228" s="235" t="s">
        <v>110</v>
      </c>
    </row>
    <row r="229" s="15" customFormat="1">
      <c r="A229" s="15"/>
      <c r="B229" s="236"/>
      <c r="C229" s="237"/>
      <c r="D229" s="216" t="s">
        <v>120</v>
      </c>
      <c r="E229" s="238" t="s">
        <v>19</v>
      </c>
      <c r="F229" s="239" t="s">
        <v>123</v>
      </c>
      <c r="G229" s="237"/>
      <c r="H229" s="240">
        <v>1262</v>
      </c>
      <c r="I229" s="241"/>
      <c r="J229" s="237"/>
      <c r="K229" s="237"/>
      <c r="L229" s="242"/>
      <c r="M229" s="243"/>
      <c r="N229" s="244"/>
      <c r="O229" s="244"/>
      <c r="P229" s="244"/>
      <c r="Q229" s="244"/>
      <c r="R229" s="244"/>
      <c r="S229" s="244"/>
      <c r="T229" s="245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46" t="s">
        <v>120</v>
      </c>
      <c r="AU229" s="246" t="s">
        <v>81</v>
      </c>
      <c r="AV229" s="15" t="s">
        <v>118</v>
      </c>
      <c r="AW229" s="15" t="s">
        <v>31</v>
      </c>
      <c r="AX229" s="15" t="s">
        <v>79</v>
      </c>
      <c r="AY229" s="246" t="s">
        <v>110</v>
      </c>
    </row>
    <row r="230" s="2" customFormat="1" ht="16.5" customHeight="1">
      <c r="A230" s="39"/>
      <c r="B230" s="40"/>
      <c r="C230" s="247" t="s">
        <v>330</v>
      </c>
      <c r="D230" s="247" t="s">
        <v>137</v>
      </c>
      <c r="E230" s="248" t="s">
        <v>331</v>
      </c>
      <c r="F230" s="249" t="s">
        <v>332</v>
      </c>
      <c r="G230" s="250" t="s">
        <v>333</v>
      </c>
      <c r="H230" s="251">
        <v>82.900000000000006</v>
      </c>
      <c r="I230" s="252"/>
      <c r="J230" s="253">
        <f>ROUND(I230*H230,2)</f>
        <v>0</v>
      </c>
      <c r="K230" s="249" t="s">
        <v>271</v>
      </c>
      <c r="L230" s="254"/>
      <c r="M230" s="255" t="s">
        <v>19</v>
      </c>
      <c r="N230" s="256" t="s">
        <v>42</v>
      </c>
      <c r="O230" s="85"/>
      <c r="P230" s="210">
        <f>O230*H230</f>
        <v>0</v>
      </c>
      <c r="Q230" s="210">
        <v>0</v>
      </c>
      <c r="R230" s="210">
        <f>Q230*H230</f>
        <v>0</v>
      </c>
      <c r="S230" s="210">
        <v>0</v>
      </c>
      <c r="T230" s="211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12" t="s">
        <v>141</v>
      </c>
      <c r="AT230" s="212" t="s">
        <v>137</v>
      </c>
      <c r="AU230" s="212" t="s">
        <v>81</v>
      </c>
      <c r="AY230" s="18" t="s">
        <v>110</v>
      </c>
      <c r="BE230" s="213">
        <f>IF(N230="základní",J230,0)</f>
        <v>0</v>
      </c>
      <c r="BF230" s="213">
        <f>IF(N230="snížená",J230,0)</f>
        <v>0</v>
      </c>
      <c r="BG230" s="213">
        <f>IF(N230="zákl. přenesená",J230,0)</f>
        <v>0</v>
      </c>
      <c r="BH230" s="213">
        <f>IF(N230="sníž. přenesená",J230,0)</f>
        <v>0</v>
      </c>
      <c r="BI230" s="213">
        <f>IF(N230="nulová",J230,0)</f>
        <v>0</v>
      </c>
      <c r="BJ230" s="18" t="s">
        <v>79</v>
      </c>
      <c r="BK230" s="213">
        <f>ROUND(I230*H230,2)</f>
        <v>0</v>
      </c>
      <c r="BL230" s="18" t="s">
        <v>118</v>
      </c>
      <c r="BM230" s="212" t="s">
        <v>334</v>
      </c>
    </row>
    <row r="231" s="14" customFormat="1">
      <c r="A231" s="14"/>
      <c r="B231" s="225"/>
      <c r="C231" s="226"/>
      <c r="D231" s="216" t="s">
        <v>120</v>
      </c>
      <c r="E231" s="227" t="s">
        <v>19</v>
      </c>
      <c r="F231" s="228" t="s">
        <v>335</v>
      </c>
      <c r="G231" s="226"/>
      <c r="H231" s="229">
        <v>82.900000000000006</v>
      </c>
      <c r="I231" s="230"/>
      <c r="J231" s="226"/>
      <c r="K231" s="226"/>
      <c r="L231" s="231"/>
      <c r="M231" s="232"/>
      <c r="N231" s="233"/>
      <c r="O231" s="233"/>
      <c r="P231" s="233"/>
      <c r="Q231" s="233"/>
      <c r="R231" s="233"/>
      <c r="S231" s="233"/>
      <c r="T231" s="234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35" t="s">
        <v>120</v>
      </c>
      <c r="AU231" s="235" t="s">
        <v>81</v>
      </c>
      <c r="AV231" s="14" t="s">
        <v>81</v>
      </c>
      <c r="AW231" s="14" t="s">
        <v>31</v>
      </c>
      <c r="AX231" s="14" t="s">
        <v>71</v>
      </c>
      <c r="AY231" s="235" t="s">
        <v>110</v>
      </c>
    </row>
    <row r="232" s="15" customFormat="1">
      <c r="A232" s="15"/>
      <c r="B232" s="236"/>
      <c r="C232" s="237"/>
      <c r="D232" s="216" t="s">
        <v>120</v>
      </c>
      <c r="E232" s="238" t="s">
        <v>19</v>
      </c>
      <c r="F232" s="239" t="s">
        <v>123</v>
      </c>
      <c r="G232" s="237"/>
      <c r="H232" s="240">
        <v>82.900000000000006</v>
      </c>
      <c r="I232" s="241"/>
      <c r="J232" s="237"/>
      <c r="K232" s="237"/>
      <c r="L232" s="242"/>
      <c r="M232" s="243"/>
      <c r="N232" s="244"/>
      <c r="O232" s="244"/>
      <c r="P232" s="244"/>
      <c r="Q232" s="244"/>
      <c r="R232" s="244"/>
      <c r="S232" s="244"/>
      <c r="T232" s="245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46" t="s">
        <v>120</v>
      </c>
      <c r="AU232" s="246" t="s">
        <v>81</v>
      </c>
      <c r="AV232" s="15" t="s">
        <v>118</v>
      </c>
      <c r="AW232" s="15" t="s">
        <v>31</v>
      </c>
      <c r="AX232" s="15" t="s">
        <v>79</v>
      </c>
      <c r="AY232" s="246" t="s">
        <v>110</v>
      </c>
    </row>
    <row r="233" s="2" customFormat="1" ht="16.5" customHeight="1">
      <c r="A233" s="39"/>
      <c r="B233" s="40"/>
      <c r="C233" s="247" t="s">
        <v>336</v>
      </c>
      <c r="D233" s="247" t="s">
        <v>137</v>
      </c>
      <c r="E233" s="248" t="s">
        <v>337</v>
      </c>
      <c r="F233" s="249" t="s">
        <v>338</v>
      </c>
      <c r="G233" s="250" t="s">
        <v>116</v>
      </c>
      <c r="H233" s="251">
        <v>11.606999999999999</v>
      </c>
      <c r="I233" s="252"/>
      <c r="J233" s="253">
        <f>ROUND(I233*H233,2)</f>
        <v>0</v>
      </c>
      <c r="K233" s="249" t="s">
        <v>271</v>
      </c>
      <c r="L233" s="254"/>
      <c r="M233" s="255" t="s">
        <v>19</v>
      </c>
      <c r="N233" s="256" t="s">
        <v>42</v>
      </c>
      <c r="O233" s="85"/>
      <c r="P233" s="210">
        <f>O233*H233</f>
        <v>0</v>
      </c>
      <c r="Q233" s="210">
        <v>0</v>
      </c>
      <c r="R233" s="210">
        <f>Q233*H233</f>
        <v>0</v>
      </c>
      <c r="S233" s="210">
        <v>0</v>
      </c>
      <c r="T233" s="211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12" t="s">
        <v>141</v>
      </c>
      <c r="AT233" s="212" t="s">
        <v>137</v>
      </c>
      <c r="AU233" s="212" t="s">
        <v>81</v>
      </c>
      <c r="AY233" s="18" t="s">
        <v>110</v>
      </c>
      <c r="BE233" s="213">
        <f>IF(N233="základní",J233,0)</f>
        <v>0</v>
      </c>
      <c r="BF233" s="213">
        <f>IF(N233="snížená",J233,0)</f>
        <v>0</v>
      </c>
      <c r="BG233" s="213">
        <f>IF(N233="zákl. přenesená",J233,0)</f>
        <v>0</v>
      </c>
      <c r="BH233" s="213">
        <f>IF(N233="sníž. přenesená",J233,0)</f>
        <v>0</v>
      </c>
      <c r="BI233" s="213">
        <f>IF(N233="nulová",J233,0)</f>
        <v>0</v>
      </c>
      <c r="BJ233" s="18" t="s">
        <v>79</v>
      </c>
      <c r="BK233" s="213">
        <f>ROUND(I233*H233,2)</f>
        <v>0</v>
      </c>
      <c r="BL233" s="18" t="s">
        <v>118</v>
      </c>
      <c r="BM233" s="212" t="s">
        <v>339</v>
      </c>
    </row>
    <row r="234" s="14" customFormat="1">
      <c r="A234" s="14"/>
      <c r="B234" s="225"/>
      <c r="C234" s="226"/>
      <c r="D234" s="216" t="s">
        <v>120</v>
      </c>
      <c r="E234" s="227" t="s">
        <v>19</v>
      </c>
      <c r="F234" s="228" t="s">
        <v>340</v>
      </c>
      <c r="G234" s="226"/>
      <c r="H234" s="229">
        <v>2.7490000000000001</v>
      </c>
      <c r="I234" s="230"/>
      <c r="J234" s="226"/>
      <c r="K234" s="226"/>
      <c r="L234" s="231"/>
      <c r="M234" s="232"/>
      <c r="N234" s="233"/>
      <c r="O234" s="233"/>
      <c r="P234" s="233"/>
      <c r="Q234" s="233"/>
      <c r="R234" s="233"/>
      <c r="S234" s="233"/>
      <c r="T234" s="234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35" t="s">
        <v>120</v>
      </c>
      <c r="AU234" s="235" t="s">
        <v>81</v>
      </c>
      <c r="AV234" s="14" t="s">
        <v>81</v>
      </c>
      <c r="AW234" s="14" t="s">
        <v>31</v>
      </c>
      <c r="AX234" s="14" t="s">
        <v>71</v>
      </c>
      <c r="AY234" s="235" t="s">
        <v>110</v>
      </c>
    </row>
    <row r="235" s="14" customFormat="1">
      <c r="A235" s="14"/>
      <c r="B235" s="225"/>
      <c r="C235" s="226"/>
      <c r="D235" s="216" t="s">
        <v>120</v>
      </c>
      <c r="E235" s="227" t="s">
        <v>19</v>
      </c>
      <c r="F235" s="228" t="s">
        <v>341</v>
      </c>
      <c r="G235" s="226"/>
      <c r="H235" s="229">
        <v>8.8580000000000005</v>
      </c>
      <c r="I235" s="230"/>
      <c r="J235" s="226"/>
      <c r="K235" s="226"/>
      <c r="L235" s="231"/>
      <c r="M235" s="232"/>
      <c r="N235" s="233"/>
      <c r="O235" s="233"/>
      <c r="P235" s="233"/>
      <c r="Q235" s="233"/>
      <c r="R235" s="233"/>
      <c r="S235" s="233"/>
      <c r="T235" s="234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35" t="s">
        <v>120</v>
      </c>
      <c r="AU235" s="235" t="s">
        <v>81</v>
      </c>
      <c r="AV235" s="14" t="s">
        <v>81</v>
      </c>
      <c r="AW235" s="14" t="s">
        <v>31</v>
      </c>
      <c r="AX235" s="14" t="s">
        <v>71</v>
      </c>
      <c r="AY235" s="235" t="s">
        <v>110</v>
      </c>
    </row>
    <row r="236" s="15" customFormat="1">
      <c r="A236" s="15"/>
      <c r="B236" s="236"/>
      <c r="C236" s="237"/>
      <c r="D236" s="216" t="s">
        <v>120</v>
      </c>
      <c r="E236" s="238" t="s">
        <v>19</v>
      </c>
      <c r="F236" s="239" t="s">
        <v>123</v>
      </c>
      <c r="G236" s="237"/>
      <c r="H236" s="240">
        <v>11.607000000000001</v>
      </c>
      <c r="I236" s="241"/>
      <c r="J236" s="237"/>
      <c r="K236" s="237"/>
      <c r="L236" s="242"/>
      <c r="M236" s="243"/>
      <c r="N236" s="244"/>
      <c r="O236" s="244"/>
      <c r="P236" s="244"/>
      <c r="Q236" s="244"/>
      <c r="R236" s="244"/>
      <c r="S236" s="244"/>
      <c r="T236" s="245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46" t="s">
        <v>120</v>
      </c>
      <c r="AU236" s="246" t="s">
        <v>81</v>
      </c>
      <c r="AV236" s="15" t="s">
        <v>118</v>
      </c>
      <c r="AW236" s="15" t="s">
        <v>31</v>
      </c>
      <c r="AX236" s="15" t="s">
        <v>79</v>
      </c>
      <c r="AY236" s="246" t="s">
        <v>110</v>
      </c>
    </row>
    <row r="237" s="12" customFormat="1" ht="22.8" customHeight="1">
      <c r="A237" s="12"/>
      <c r="B237" s="185"/>
      <c r="C237" s="186"/>
      <c r="D237" s="187" t="s">
        <v>70</v>
      </c>
      <c r="E237" s="199" t="s">
        <v>76</v>
      </c>
      <c r="F237" s="199" t="s">
        <v>342</v>
      </c>
      <c r="G237" s="186"/>
      <c r="H237" s="186"/>
      <c r="I237" s="189"/>
      <c r="J237" s="200">
        <f>BK237</f>
        <v>0</v>
      </c>
      <c r="K237" s="186"/>
      <c r="L237" s="191"/>
      <c r="M237" s="192"/>
      <c r="N237" s="193"/>
      <c r="O237" s="193"/>
      <c r="P237" s="194">
        <f>SUM(P238:P282)</f>
        <v>0</v>
      </c>
      <c r="Q237" s="193"/>
      <c r="R237" s="194">
        <f>SUM(R238:R282)</f>
        <v>0</v>
      </c>
      <c r="S237" s="193"/>
      <c r="T237" s="195">
        <f>SUM(T238:T282)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196" t="s">
        <v>79</v>
      </c>
      <c r="AT237" s="197" t="s">
        <v>70</v>
      </c>
      <c r="AU237" s="197" t="s">
        <v>79</v>
      </c>
      <c r="AY237" s="196" t="s">
        <v>110</v>
      </c>
      <c r="BK237" s="198">
        <f>SUM(BK238:BK282)</f>
        <v>0</v>
      </c>
    </row>
    <row r="238" s="2" customFormat="1" ht="21.75" customHeight="1">
      <c r="A238" s="39"/>
      <c r="B238" s="40"/>
      <c r="C238" s="247" t="s">
        <v>343</v>
      </c>
      <c r="D238" s="247" t="s">
        <v>137</v>
      </c>
      <c r="E238" s="248" t="s">
        <v>344</v>
      </c>
      <c r="F238" s="249" t="s">
        <v>345</v>
      </c>
      <c r="G238" s="250" t="s">
        <v>278</v>
      </c>
      <c r="H238" s="251">
        <v>5</v>
      </c>
      <c r="I238" s="252"/>
      <c r="J238" s="253">
        <f>ROUND(I238*H238,2)</f>
        <v>0</v>
      </c>
      <c r="K238" s="249" t="s">
        <v>19</v>
      </c>
      <c r="L238" s="254"/>
      <c r="M238" s="255" t="s">
        <v>19</v>
      </c>
      <c r="N238" s="256" t="s">
        <v>42</v>
      </c>
      <c r="O238" s="85"/>
      <c r="P238" s="210">
        <f>O238*H238</f>
        <v>0</v>
      </c>
      <c r="Q238" s="210">
        <v>0</v>
      </c>
      <c r="R238" s="210">
        <f>Q238*H238</f>
        <v>0</v>
      </c>
      <c r="S238" s="210">
        <v>0</v>
      </c>
      <c r="T238" s="211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12" t="s">
        <v>141</v>
      </c>
      <c r="AT238" s="212" t="s">
        <v>137</v>
      </c>
      <c r="AU238" s="212" t="s">
        <v>81</v>
      </c>
      <c r="AY238" s="18" t="s">
        <v>110</v>
      </c>
      <c r="BE238" s="213">
        <f>IF(N238="základní",J238,0)</f>
        <v>0</v>
      </c>
      <c r="BF238" s="213">
        <f>IF(N238="snížená",J238,0)</f>
        <v>0</v>
      </c>
      <c r="BG238" s="213">
        <f>IF(N238="zákl. přenesená",J238,0)</f>
        <v>0</v>
      </c>
      <c r="BH238" s="213">
        <f>IF(N238="sníž. přenesená",J238,0)</f>
        <v>0</v>
      </c>
      <c r="BI238" s="213">
        <f>IF(N238="nulová",J238,0)</f>
        <v>0</v>
      </c>
      <c r="BJ238" s="18" t="s">
        <v>79</v>
      </c>
      <c r="BK238" s="213">
        <f>ROUND(I238*H238,2)</f>
        <v>0</v>
      </c>
      <c r="BL238" s="18" t="s">
        <v>118</v>
      </c>
      <c r="BM238" s="212" t="s">
        <v>346</v>
      </c>
    </row>
    <row r="239" s="14" customFormat="1">
      <c r="A239" s="14"/>
      <c r="B239" s="225"/>
      <c r="C239" s="226"/>
      <c r="D239" s="216" t="s">
        <v>120</v>
      </c>
      <c r="E239" s="227" t="s">
        <v>19</v>
      </c>
      <c r="F239" s="228" t="s">
        <v>347</v>
      </c>
      <c r="G239" s="226"/>
      <c r="H239" s="229">
        <v>5</v>
      </c>
      <c r="I239" s="230"/>
      <c r="J239" s="226"/>
      <c r="K239" s="226"/>
      <c r="L239" s="231"/>
      <c r="M239" s="232"/>
      <c r="N239" s="233"/>
      <c r="O239" s="233"/>
      <c r="P239" s="233"/>
      <c r="Q239" s="233"/>
      <c r="R239" s="233"/>
      <c r="S239" s="233"/>
      <c r="T239" s="234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35" t="s">
        <v>120</v>
      </c>
      <c r="AU239" s="235" t="s">
        <v>81</v>
      </c>
      <c r="AV239" s="14" t="s">
        <v>81</v>
      </c>
      <c r="AW239" s="14" t="s">
        <v>31</v>
      </c>
      <c r="AX239" s="14" t="s">
        <v>71</v>
      </c>
      <c r="AY239" s="235" t="s">
        <v>110</v>
      </c>
    </row>
    <row r="240" s="15" customFormat="1">
      <c r="A240" s="15"/>
      <c r="B240" s="236"/>
      <c r="C240" s="237"/>
      <c r="D240" s="216" t="s">
        <v>120</v>
      </c>
      <c r="E240" s="238" t="s">
        <v>19</v>
      </c>
      <c r="F240" s="239" t="s">
        <v>123</v>
      </c>
      <c r="G240" s="237"/>
      <c r="H240" s="240">
        <v>5</v>
      </c>
      <c r="I240" s="241"/>
      <c r="J240" s="237"/>
      <c r="K240" s="237"/>
      <c r="L240" s="242"/>
      <c r="M240" s="243"/>
      <c r="N240" s="244"/>
      <c r="O240" s="244"/>
      <c r="P240" s="244"/>
      <c r="Q240" s="244"/>
      <c r="R240" s="244"/>
      <c r="S240" s="244"/>
      <c r="T240" s="245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46" t="s">
        <v>120</v>
      </c>
      <c r="AU240" s="246" t="s">
        <v>81</v>
      </c>
      <c r="AV240" s="15" t="s">
        <v>118</v>
      </c>
      <c r="AW240" s="15" t="s">
        <v>31</v>
      </c>
      <c r="AX240" s="15" t="s">
        <v>79</v>
      </c>
      <c r="AY240" s="246" t="s">
        <v>110</v>
      </c>
    </row>
    <row r="241" s="2" customFormat="1">
      <c r="A241" s="39"/>
      <c r="B241" s="40"/>
      <c r="C241" s="247" t="s">
        <v>348</v>
      </c>
      <c r="D241" s="247" t="s">
        <v>137</v>
      </c>
      <c r="E241" s="248" t="s">
        <v>349</v>
      </c>
      <c r="F241" s="249" t="s">
        <v>350</v>
      </c>
      <c r="G241" s="250" t="s">
        <v>278</v>
      </c>
      <c r="H241" s="251">
        <v>1</v>
      </c>
      <c r="I241" s="252"/>
      <c r="J241" s="253">
        <f>ROUND(I241*H241,2)</f>
        <v>0</v>
      </c>
      <c r="K241" s="249" t="s">
        <v>19</v>
      </c>
      <c r="L241" s="254"/>
      <c r="M241" s="255" t="s">
        <v>19</v>
      </c>
      <c r="N241" s="256" t="s">
        <v>42</v>
      </c>
      <c r="O241" s="85"/>
      <c r="P241" s="210">
        <f>O241*H241</f>
        <v>0</v>
      </c>
      <c r="Q241" s="210">
        <v>0</v>
      </c>
      <c r="R241" s="210">
        <f>Q241*H241</f>
        <v>0</v>
      </c>
      <c r="S241" s="210">
        <v>0</v>
      </c>
      <c r="T241" s="211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12" t="s">
        <v>141</v>
      </c>
      <c r="AT241" s="212" t="s">
        <v>137</v>
      </c>
      <c r="AU241" s="212" t="s">
        <v>81</v>
      </c>
      <c r="AY241" s="18" t="s">
        <v>110</v>
      </c>
      <c r="BE241" s="213">
        <f>IF(N241="základní",J241,0)</f>
        <v>0</v>
      </c>
      <c r="BF241" s="213">
        <f>IF(N241="snížená",J241,0)</f>
        <v>0</v>
      </c>
      <c r="BG241" s="213">
        <f>IF(N241="zákl. přenesená",J241,0)</f>
        <v>0</v>
      </c>
      <c r="BH241" s="213">
        <f>IF(N241="sníž. přenesená",J241,0)</f>
        <v>0</v>
      </c>
      <c r="BI241" s="213">
        <f>IF(N241="nulová",J241,0)</f>
        <v>0</v>
      </c>
      <c r="BJ241" s="18" t="s">
        <v>79</v>
      </c>
      <c r="BK241" s="213">
        <f>ROUND(I241*H241,2)</f>
        <v>0</v>
      </c>
      <c r="BL241" s="18" t="s">
        <v>118</v>
      </c>
      <c r="BM241" s="212" t="s">
        <v>351</v>
      </c>
    </row>
    <row r="242" s="14" customFormat="1">
      <c r="A242" s="14"/>
      <c r="B242" s="225"/>
      <c r="C242" s="226"/>
      <c r="D242" s="216" t="s">
        <v>120</v>
      </c>
      <c r="E242" s="227" t="s">
        <v>19</v>
      </c>
      <c r="F242" s="228" t="s">
        <v>352</v>
      </c>
      <c r="G242" s="226"/>
      <c r="H242" s="229">
        <v>1</v>
      </c>
      <c r="I242" s="230"/>
      <c r="J242" s="226"/>
      <c r="K242" s="226"/>
      <c r="L242" s="231"/>
      <c r="M242" s="232"/>
      <c r="N242" s="233"/>
      <c r="O242" s="233"/>
      <c r="P242" s="233"/>
      <c r="Q242" s="233"/>
      <c r="R242" s="233"/>
      <c r="S242" s="233"/>
      <c r="T242" s="234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35" t="s">
        <v>120</v>
      </c>
      <c r="AU242" s="235" t="s">
        <v>81</v>
      </c>
      <c r="AV242" s="14" t="s">
        <v>81</v>
      </c>
      <c r="AW242" s="14" t="s">
        <v>31</v>
      </c>
      <c r="AX242" s="14" t="s">
        <v>71</v>
      </c>
      <c r="AY242" s="235" t="s">
        <v>110</v>
      </c>
    </row>
    <row r="243" s="15" customFormat="1">
      <c r="A243" s="15"/>
      <c r="B243" s="236"/>
      <c r="C243" s="237"/>
      <c r="D243" s="216" t="s">
        <v>120</v>
      </c>
      <c r="E243" s="238" t="s">
        <v>19</v>
      </c>
      <c r="F243" s="239" t="s">
        <v>123</v>
      </c>
      <c r="G243" s="237"/>
      <c r="H243" s="240">
        <v>1</v>
      </c>
      <c r="I243" s="241"/>
      <c r="J243" s="237"/>
      <c r="K243" s="237"/>
      <c r="L243" s="242"/>
      <c r="M243" s="243"/>
      <c r="N243" s="244"/>
      <c r="O243" s="244"/>
      <c r="P243" s="244"/>
      <c r="Q243" s="244"/>
      <c r="R243" s="244"/>
      <c r="S243" s="244"/>
      <c r="T243" s="245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46" t="s">
        <v>120</v>
      </c>
      <c r="AU243" s="246" t="s">
        <v>81</v>
      </c>
      <c r="AV243" s="15" t="s">
        <v>118</v>
      </c>
      <c r="AW243" s="15" t="s">
        <v>31</v>
      </c>
      <c r="AX243" s="15" t="s">
        <v>79</v>
      </c>
      <c r="AY243" s="246" t="s">
        <v>110</v>
      </c>
    </row>
    <row r="244" s="2" customFormat="1">
      <c r="A244" s="39"/>
      <c r="B244" s="40"/>
      <c r="C244" s="247" t="s">
        <v>353</v>
      </c>
      <c r="D244" s="247" t="s">
        <v>137</v>
      </c>
      <c r="E244" s="248" t="s">
        <v>354</v>
      </c>
      <c r="F244" s="249" t="s">
        <v>355</v>
      </c>
      <c r="G244" s="250" t="s">
        <v>278</v>
      </c>
      <c r="H244" s="251">
        <v>2</v>
      </c>
      <c r="I244" s="252"/>
      <c r="J244" s="253">
        <f>ROUND(I244*H244,2)</f>
        <v>0</v>
      </c>
      <c r="K244" s="249" t="s">
        <v>19</v>
      </c>
      <c r="L244" s="254"/>
      <c r="M244" s="255" t="s">
        <v>19</v>
      </c>
      <c r="N244" s="256" t="s">
        <v>42</v>
      </c>
      <c r="O244" s="85"/>
      <c r="P244" s="210">
        <f>O244*H244</f>
        <v>0</v>
      </c>
      <c r="Q244" s="210">
        <v>0</v>
      </c>
      <c r="R244" s="210">
        <f>Q244*H244</f>
        <v>0</v>
      </c>
      <c r="S244" s="210">
        <v>0</v>
      </c>
      <c r="T244" s="211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12" t="s">
        <v>141</v>
      </c>
      <c r="AT244" s="212" t="s">
        <v>137</v>
      </c>
      <c r="AU244" s="212" t="s">
        <v>81</v>
      </c>
      <c r="AY244" s="18" t="s">
        <v>110</v>
      </c>
      <c r="BE244" s="213">
        <f>IF(N244="základní",J244,0)</f>
        <v>0</v>
      </c>
      <c r="BF244" s="213">
        <f>IF(N244="snížená",J244,0)</f>
        <v>0</v>
      </c>
      <c r="BG244" s="213">
        <f>IF(N244="zákl. přenesená",J244,0)</f>
        <v>0</v>
      </c>
      <c r="BH244" s="213">
        <f>IF(N244="sníž. přenesená",J244,0)</f>
        <v>0</v>
      </c>
      <c r="BI244" s="213">
        <f>IF(N244="nulová",J244,0)</f>
        <v>0</v>
      </c>
      <c r="BJ244" s="18" t="s">
        <v>79</v>
      </c>
      <c r="BK244" s="213">
        <f>ROUND(I244*H244,2)</f>
        <v>0</v>
      </c>
      <c r="BL244" s="18" t="s">
        <v>118</v>
      </c>
      <c r="BM244" s="212" t="s">
        <v>356</v>
      </c>
    </row>
    <row r="245" s="14" customFormat="1">
      <c r="A245" s="14"/>
      <c r="B245" s="225"/>
      <c r="C245" s="226"/>
      <c r="D245" s="216" t="s">
        <v>120</v>
      </c>
      <c r="E245" s="227" t="s">
        <v>19</v>
      </c>
      <c r="F245" s="228" t="s">
        <v>357</v>
      </c>
      <c r="G245" s="226"/>
      <c r="H245" s="229">
        <v>2</v>
      </c>
      <c r="I245" s="230"/>
      <c r="J245" s="226"/>
      <c r="K245" s="226"/>
      <c r="L245" s="231"/>
      <c r="M245" s="232"/>
      <c r="N245" s="233"/>
      <c r="O245" s="233"/>
      <c r="P245" s="233"/>
      <c r="Q245" s="233"/>
      <c r="R245" s="233"/>
      <c r="S245" s="233"/>
      <c r="T245" s="234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35" t="s">
        <v>120</v>
      </c>
      <c r="AU245" s="235" t="s">
        <v>81</v>
      </c>
      <c r="AV245" s="14" t="s">
        <v>81</v>
      </c>
      <c r="AW245" s="14" t="s">
        <v>31</v>
      </c>
      <c r="AX245" s="14" t="s">
        <v>71</v>
      </c>
      <c r="AY245" s="235" t="s">
        <v>110</v>
      </c>
    </row>
    <row r="246" s="15" customFormat="1">
      <c r="A246" s="15"/>
      <c r="B246" s="236"/>
      <c r="C246" s="237"/>
      <c r="D246" s="216" t="s">
        <v>120</v>
      </c>
      <c r="E246" s="238" t="s">
        <v>19</v>
      </c>
      <c r="F246" s="239" t="s">
        <v>123</v>
      </c>
      <c r="G246" s="237"/>
      <c r="H246" s="240">
        <v>2</v>
      </c>
      <c r="I246" s="241"/>
      <c r="J246" s="237"/>
      <c r="K246" s="237"/>
      <c r="L246" s="242"/>
      <c r="M246" s="243"/>
      <c r="N246" s="244"/>
      <c r="O246" s="244"/>
      <c r="P246" s="244"/>
      <c r="Q246" s="244"/>
      <c r="R246" s="244"/>
      <c r="S246" s="244"/>
      <c r="T246" s="245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46" t="s">
        <v>120</v>
      </c>
      <c r="AU246" s="246" t="s">
        <v>81</v>
      </c>
      <c r="AV246" s="15" t="s">
        <v>118</v>
      </c>
      <c r="AW246" s="15" t="s">
        <v>31</v>
      </c>
      <c r="AX246" s="15" t="s">
        <v>79</v>
      </c>
      <c r="AY246" s="246" t="s">
        <v>110</v>
      </c>
    </row>
    <row r="247" s="2" customFormat="1">
      <c r="A247" s="39"/>
      <c r="B247" s="40"/>
      <c r="C247" s="247" t="s">
        <v>358</v>
      </c>
      <c r="D247" s="247" t="s">
        <v>137</v>
      </c>
      <c r="E247" s="248" t="s">
        <v>359</v>
      </c>
      <c r="F247" s="249" t="s">
        <v>360</v>
      </c>
      <c r="G247" s="250" t="s">
        <v>278</v>
      </c>
      <c r="H247" s="251">
        <v>4</v>
      </c>
      <c r="I247" s="252"/>
      <c r="J247" s="253">
        <f>ROUND(I247*H247,2)</f>
        <v>0</v>
      </c>
      <c r="K247" s="249" t="s">
        <v>19</v>
      </c>
      <c r="L247" s="254"/>
      <c r="M247" s="255" t="s">
        <v>19</v>
      </c>
      <c r="N247" s="256" t="s">
        <v>42</v>
      </c>
      <c r="O247" s="85"/>
      <c r="P247" s="210">
        <f>O247*H247</f>
        <v>0</v>
      </c>
      <c r="Q247" s="210">
        <v>0</v>
      </c>
      <c r="R247" s="210">
        <f>Q247*H247</f>
        <v>0</v>
      </c>
      <c r="S247" s="210">
        <v>0</v>
      </c>
      <c r="T247" s="211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12" t="s">
        <v>141</v>
      </c>
      <c r="AT247" s="212" t="s">
        <v>137</v>
      </c>
      <c r="AU247" s="212" t="s">
        <v>81</v>
      </c>
      <c r="AY247" s="18" t="s">
        <v>110</v>
      </c>
      <c r="BE247" s="213">
        <f>IF(N247="základní",J247,0)</f>
        <v>0</v>
      </c>
      <c r="BF247" s="213">
        <f>IF(N247="snížená",J247,0)</f>
        <v>0</v>
      </c>
      <c r="BG247" s="213">
        <f>IF(N247="zákl. přenesená",J247,0)</f>
        <v>0</v>
      </c>
      <c r="BH247" s="213">
        <f>IF(N247="sníž. přenesená",J247,0)</f>
        <v>0</v>
      </c>
      <c r="BI247" s="213">
        <f>IF(N247="nulová",J247,0)</f>
        <v>0</v>
      </c>
      <c r="BJ247" s="18" t="s">
        <v>79</v>
      </c>
      <c r="BK247" s="213">
        <f>ROUND(I247*H247,2)</f>
        <v>0</v>
      </c>
      <c r="BL247" s="18" t="s">
        <v>118</v>
      </c>
      <c r="BM247" s="212" t="s">
        <v>361</v>
      </c>
    </row>
    <row r="248" s="14" customFormat="1">
      <c r="A248" s="14"/>
      <c r="B248" s="225"/>
      <c r="C248" s="226"/>
      <c r="D248" s="216" t="s">
        <v>120</v>
      </c>
      <c r="E248" s="227" t="s">
        <v>19</v>
      </c>
      <c r="F248" s="228" t="s">
        <v>362</v>
      </c>
      <c r="G248" s="226"/>
      <c r="H248" s="229">
        <v>4</v>
      </c>
      <c r="I248" s="230"/>
      <c r="J248" s="226"/>
      <c r="K248" s="226"/>
      <c r="L248" s="231"/>
      <c r="M248" s="232"/>
      <c r="N248" s="233"/>
      <c r="O248" s="233"/>
      <c r="P248" s="233"/>
      <c r="Q248" s="233"/>
      <c r="R248" s="233"/>
      <c r="S248" s="233"/>
      <c r="T248" s="234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35" t="s">
        <v>120</v>
      </c>
      <c r="AU248" s="235" t="s">
        <v>81</v>
      </c>
      <c r="AV248" s="14" t="s">
        <v>81</v>
      </c>
      <c r="AW248" s="14" t="s">
        <v>31</v>
      </c>
      <c r="AX248" s="14" t="s">
        <v>71</v>
      </c>
      <c r="AY248" s="235" t="s">
        <v>110</v>
      </c>
    </row>
    <row r="249" s="15" customFormat="1">
      <c r="A249" s="15"/>
      <c r="B249" s="236"/>
      <c r="C249" s="237"/>
      <c r="D249" s="216" t="s">
        <v>120</v>
      </c>
      <c r="E249" s="238" t="s">
        <v>19</v>
      </c>
      <c r="F249" s="239" t="s">
        <v>123</v>
      </c>
      <c r="G249" s="237"/>
      <c r="H249" s="240">
        <v>4</v>
      </c>
      <c r="I249" s="241"/>
      <c r="J249" s="237"/>
      <c r="K249" s="237"/>
      <c r="L249" s="242"/>
      <c r="M249" s="243"/>
      <c r="N249" s="244"/>
      <c r="O249" s="244"/>
      <c r="P249" s="244"/>
      <c r="Q249" s="244"/>
      <c r="R249" s="244"/>
      <c r="S249" s="244"/>
      <c r="T249" s="245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46" t="s">
        <v>120</v>
      </c>
      <c r="AU249" s="246" t="s">
        <v>81</v>
      </c>
      <c r="AV249" s="15" t="s">
        <v>118</v>
      </c>
      <c r="AW249" s="15" t="s">
        <v>31</v>
      </c>
      <c r="AX249" s="15" t="s">
        <v>79</v>
      </c>
      <c r="AY249" s="246" t="s">
        <v>110</v>
      </c>
    </row>
    <row r="250" s="2" customFormat="1" ht="21.75" customHeight="1">
      <c r="A250" s="39"/>
      <c r="B250" s="40"/>
      <c r="C250" s="247" t="s">
        <v>363</v>
      </c>
      <c r="D250" s="247" t="s">
        <v>137</v>
      </c>
      <c r="E250" s="248" t="s">
        <v>364</v>
      </c>
      <c r="F250" s="249" t="s">
        <v>365</v>
      </c>
      <c r="G250" s="250" t="s">
        <v>278</v>
      </c>
      <c r="H250" s="251">
        <v>1</v>
      </c>
      <c r="I250" s="252"/>
      <c r="J250" s="253">
        <f>ROUND(I250*H250,2)</f>
        <v>0</v>
      </c>
      <c r="K250" s="249" t="s">
        <v>19</v>
      </c>
      <c r="L250" s="254"/>
      <c r="M250" s="255" t="s">
        <v>19</v>
      </c>
      <c r="N250" s="256" t="s">
        <v>42</v>
      </c>
      <c r="O250" s="85"/>
      <c r="P250" s="210">
        <f>O250*H250</f>
        <v>0</v>
      </c>
      <c r="Q250" s="210">
        <v>0</v>
      </c>
      <c r="R250" s="210">
        <f>Q250*H250</f>
        <v>0</v>
      </c>
      <c r="S250" s="210">
        <v>0</v>
      </c>
      <c r="T250" s="211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12" t="s">
        <v>141</v>
      </c>
      <c r="AT250" s="212" t="s">
        <v>137</v>
      </c>
      <c r="AU250" s="212" t="s">
        <v>81</v>
      </c>
      <c r="AY250" s="18" t="s">
        <v>110</v>
      </c>
      <c r="BE250" s="213">
        <f>IF(N250="základní",J250,0)</f>
        <v>0</v>
      </c>
      <c r="BF250" s="213">
        <f>IF(N250="snížená",J250,0)</f>
        <v>0</v>
      </c>
      <c r="BG250" s="213">
        <f>IF(N250="zákl. přenesená",J250,0)</f>
        <v>0</v>
      </c>
      <c r="BH250" s="213">
        <f>IF(N250="sníž. přenesená",J250,0)</f>
        <v>0</v>
      </c>
      <c r="BI250" s="213">
        <f>IF(N250="nulová",J250,0)</f>
        <v>0</v>
      </c>
      <c r="BJ250" s="18" t="s">
        <v>79</v>
      </c>
      <c r="BK250" s="213">
        <f>ROUND(I250*H250,2)</f>
        <v>0</v>
      </c>
      <c r="BL250" s="18" t="s">
        <v>118</v>
      </c>
      <c r="BM250" s="212" t="s">
        <v>366</v>
      </c>
    </row>
    <row r="251" s="14" customFormat="1">
      <c r="A251" s="14"/>
      <c r="B251" s="225"/>
      <c r="C251" s="226"/>
      <c r="D251" s="216" t="s">
        <v>120</v>
      </c>
      <c r="E251" s="227" t="s">
        <v>19</v>
      </c>
      <c r="F251" s="228" t="s">
        <v>352</v>
      </c>
      <c r="G251" s="226"/>
      <c r="H251" s="229">
        <v>1</v>
      </c>
      <c r="I251" s="230"/>
      <c r="J251" s="226"/>
      <c r="K251" s="226"/>
      <c r="L251" s="231"/>
      <c r="M251" s="232"/>
      <c r="N251" s="233"/>
      <c r="O251" s="233"/>
      <c r="P251" s="233"/>
      <c r="Q251" s="233"/>
      <c r="R251" s="233"/>
      <c r="S251" s="233"/>
      <c r="T251" s="234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35" t="s">
        <v>120</v>
      </c>
      <c r="AU251" s="235" t="s">
        <v>81</v>
      </c>
      <c r="AV251" s="14" t="s">
        <v>81</v>
      </c>
      <c r="AW251" s="14" t="s">
        <v>31</v>
      </c>
      <c r="AX251" s="14" t="s">
        <v>71</v>
      </c>
      <c r="AY251" s="235" t="s">
        <v>110</v>
      </c>
    </row>
    <row r="252" s="15" customFormat="1">
      <c r="A252" s="15"/>
      <c r="B252" s="236"/>
      <c r="C252" s="237"/>
      <c r="D252" s="216" t="s">
        <v>120</v>
      </c>
      <c r="E252" s="238" t="s">
        <v>19</v>
      </c>
      <c r="F252" s="239" t="s">
        <v>123</v>
      </c>
      <c r="G252" s="237"/>
      <c r="H252" s="240">
        <v>1</v>
      </c>
      <c r="I252" s="241"/>
      <c r="J252" s="237"/>
      <c r="K252" s="237"/>
      <c r="L252" s="242"/>
      <c r="M252" s="243"/>
      <c r="N252" s="244"/>
      <c r="O252" s="244"/>
      <c r="P252" s="244"/>
      <c r="Q252" s="244"/>
      <c r="R252" s="244"/>
      <c r="S252" s="244"/>
      <c r="T252" s="245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46" t="s">
        <v>120</v>
      </c>
      <c r="AU252" s="246" t="s">
        <v>81</v>
      </c>
      <c r="AV252" s="15" t="s">
        <v>118</v>
      </c>
      <c r="AW252" s="15" t="s">
        <v>31</v>
      </c>
      <c r="AX252" s="15" t="s">
        <v>79</v>
      </c>
      <c r="AY252" s="246" t="s">
        <v>110</v>
      </c>
    </row>
    <row r="253" s="2" customFormat="1" ht="16.5" customHeight="1">
      <c r="A253" s="39"/>
      <c r="B253" s="40"/>
      <c r="C253" s="247" t="s">
        <v>367</v>
      </c>
      <c r="D253" s="247" t="s">
        <v>137</v>
      </c>
      <c r="E253" s="248" t="s">
        <v>368</v>
      </c>
      <c r="F253" s="249" t="s">
        <v>369</v>
      </c>
      <c r="G253" s="250" t="s">
        <v>278</v>
      </c>
      <c r="H253" s="251">
        <v>4</v>
      </c>
      <c r="I253" s="252"/>
      <c r="J253" s="253">
        <f>ROUND(I253*H253,2)</f>
        <v>0</v>
      </c>
      <c r="K253" s="249" t="s">
        <v>19</v>
      </c>
      <c r="L253" s="254"/>
      <c r="M253" s="255" t="s">
        <v>19</v>
      </c>
      <c r="N253" s="256" t="s">
        <v>42</v>
      </c>
      <c r="O253" s="85"/>
      <c r="P253" s="210">
        <f>O253*H253</f>
        <v>0</v>
      </c>
      <c r="Q253" s="210">
        <v>0</v>
      </c>
      <c r="R253" s="210">
        <f>Q253*H253</f>
        <v>0</v>
      </c>
      <c r="S253" s="210">
        <v>0</v>
      </c>
      <c r="T253" s="211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12" t="s">
        <v>141</v>
      </c>
      <c r="AT253" s="212" t="s">
        <v>137</v>
      </c>
      <c r="AU253" s="212" t="s">
        <v>81</v>
      </c>
      <c r="AY253" s="18" t="s">
        <v>110</v>
      </c>
      <c r="BE253" s="213">
        <f>IF(N253="základní",J253,0)</f>
        <v>0</v>
      </c>
      <c r="BF253" s="213">
        <f>IF(N253="snížená",J253,0)</f>
        <v>0</v>
      </c>
      <c r="BG253" s="213">
        <f>IF(N253="zákl. přenesená",J253,0)</f>
        <v>0</v>
      </c>
      <c r="BH253" s="213">
        <f>IF(N253="sníž. přenesená",J253,0)</f>
        <v>0</v>
      </c>
      <c r="BI253" s="213">
        <f>IF(N253="nulová",J253,0)</f>
        <v>0</v>
      </c>
      <c r="BJ253" s="18" t="s">
        <v>79</v>
      </c>
      <c r="BK253" s="213">
        <f>ROUND(I253*H253,2)</f>
        <v>0</v>
      </c>
      <c r="BL253" s="18" t="s">
        <v>118</v>
      </c>
      <c r="BM253" s="212" t="s">
        <v>370</v>
      </c>
    </row>
    <row r="254" s="14" customFormat="1">
      <c r="A254" s="14"/>
      <c r="B254" s="225"/>
      <c r="C254" s="226"/>
      <c r="D254" s="216" t="s">
        <v>120</v>
      </c>
      <c r="E254" s="227" t="s">
        <v>19</v>
      </c>
      <c r="F254" s="228" t="s">
        <v>362</v>
      </c>
      <c r="G254" s="226"/>
      <c r="H254" s="229">
        <v>4</v>
      </c>
      <c r="I254" s="230"/>
      <c r="J254" s="226"/>
      <c r="K254" s="226"/>
      <c r="L254" s="231"/>
      <c r="M254" s="232"/>
      <c r="N254" s="233"/>
      <c r="O254" s="233"/>
      <c r="P254" s="233"/>
      <c r="Q254" s="233"/>
      <c r="R254" s="233"/>
      <c r="S254" s="233"/>
      <c r="T254" s="234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35" t="s">
        <v>120</v>
      </c>
      <c r="AU254" s="235" t="s">
        <v>81</v>
      </c>
      <c r="AV254" s="14" t="s">
        <v>81</v>
      </c>
      <c r="AW254" s="14" t="s">
        <v>31</v>
      </c>
      <c r="AX254" s="14" t="s">
        <v>71</v>
      </c>
      <c r="AY254" s="235" t="s">
        <v>110</v>
      </c>
    </row>
    <row r="255" s="15" customFormat="1">
      <c r="A255" s="15"/>
      <c r="B255" s="236"/>
      <c r="C255" s="237"/>
      <c r="D255" s="216" t="s">
        <v>120</v>
      </c>
      <c r="E255" s="238" t="s">
        <v>19</v>
      </c>
      <c r="F255" s="239" t="s">
        <v>123</v>
      </c>
      <c r="G255" s="237"/>
      <c r="H255" s="240">
        <v>4</v>
      </c>
      <c r="I255" s="241"/>
      <c r="J255" s="237"/>
      <c r="K255" s="237"/>
      <c r="L255" s="242"/>
      <c r="M255" s="243"/>
      <c r="N255" s="244"/>
      <c r="O255" s="244"/>
      <c r="P255" s="244"/>
      <c r="Q255" s="244"/>
      <c r="R255" s="244"/>
      <c r="S255" s="244"/>
      <c r="T255" s="245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46" t="s">
        <v>120</v>
      </c>
      <c r="AU255" s="246" t="s">
        <v>81</v>
      </c>
      <c r="AV255" s="15" t="s">
        <v>118</v>
      </c>
      <c r="AW255" s="15" t="s">
        <v>31</v>
      </c>
      <c r="AX255" s="15" t="s">
        <v>79</v>
      </c>
      <c r="AY255" s="246" t="s">
        <v>110</v>
      </c>
    </row>
    <row r="256" s="2" customFormat="1" ht="16.5" customHeight="1">
      <c r="A256" s="39"/>
      <c r="B256" s="40"/>
      <c r="C256" s="247" t="s">
        <v>371</v>
      </c>
      <c r="D256" s="247" t="s">
        <v>137</v>
      </c>
      <c r="E256" s="248" t="s">
        <v>372</v>
      </c>
      <c r="F256" s="249" t="s">
        <v>373</v>
      </c>
      <c r="G256" s="250" t="s">
        <v>278</v>
      </c>
      <c r="H256" s="251">
        <v>1</v>
      </c>
      <c r="I256" s="252"/>
      <c r="J256" s="253">
        <f>ROUND(I256*H256,2)</f>
        <v>0</v>
      </c>
      <c r="K256" s="249" t="s">
        <v>19</v>
      </c>
      <c r="L256" s="254"/>
      <c r="M256" s="255" t="s">
        <v>19</v>
      </c>
      <c r="N256" s="256" t="s">
        <v>42</v>
      </c>
      <c r="O256" s="85"/>
      <c r="P256" s="210">
        <f>O256*H256</f>
        <v>0</v>
      </c>
      <c r="Q256" s="210">
        <v>0</v>
      </c>
      <c r="R256" s="210">
        <f>Q256*H256</f>
        <v>0</v>
      </c>
      <c r="S256" s="210">
        <v>0</v>
      </c>
      <c r="T256" s="211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12" t="s">
        <v>141</v>
      </c>
      <c r="AT256" s="212" t="s">
        <v>137</v>
      </c>
      <c r="AU256" s="212" t="s">
        <v>81</v>
      </c>
      <c r="AY256" s="18" t="s">
        <v>110</v>
      </c>
      <c r="BE256" s="213">
        <f>IF(N256="základní",J256,0)</f>
        <v>0</v>
      </c>
      <c r="BF256" s="213">
        <f>IF(N256="snížená",J256,0)</f>
        <v>0</v>
      </c>
      <c r="BG256" s="213">
        <f>IF(N256="zákl. přenesená",J256,0)</f>
        <v>0</v>
      </c>
      <c r="BH256" s="213">
        <f>IF(N256="sníž. přenesená",J256,0)</f>
        <v>0</v>
      </c>
      <c r="BI256" s="213">
        <f>IF(N256="nulová",J256,0)</f>
        <v>0</v>
      </c>
      <c r="BJ256" s="18" t="s">
        <v>79</v>
      </c>
      <c r="BK256" s="213">
        <f>ROUND(I256*H256,2)</f>
        <v>0</v>
      </c>
      <c r="BL256" s="18" t="s">
        <v>118</v>
      </c>
      <c r="BM256" s="212" t="s">
        <v>374</v>
      </c>
    </row>
    <row r="257" s="14" customFormat="1">
      <c r="A257" s="14"/>
      <c r="B257" s="225"/>
      <c r="C257" s="226"/>
      <c r="D257" s="216" t="s">
        <v>120</v>
      </c>
      <c r="E257" s="227" t="s">
        <v>19</v>
      </c>
      <c r="F257" s="228" t="s">
        <v>352</v>
      </c>
      <c r="G257" s="226"/>
      <c r="H257" s="229">
        <v>1</v>
      </c>
      <c r="I257" s="230"/>
      <c r="J257" s="226"/>
      <c r="K257" s="226"/>
      <c r="L257" s="231"/>
      <c r="M257" s="232"/>
      <c r="N257" s="233"/>
      <c r="O257" s="233"/>
      <c r="P257" s="233"/>
      <c r="Q257" s="233"/>
      <c r="R257" s="233"/>
      <c r="S257" s="233"/>
      <c r="T257" s="234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35" t="s">
        <v>120</v>
      </c>
      <c r="AU257" s="235" t="s">
        <v>81</v>
      </c>
      <c r="AV257" s="14" t="s">
        <v>81</v>
      </c>
      <c r="AW257" s="14" t="s">
        <v>31</v>
      </c>
      <c r="AX257" s="14" t="s">
        <v>71</v>
      </c>
      <c r="AY257" s="235" t="s">
        <v>110</v>
      </c>
    </row>
    <row r="258" s="15" customFormat="1">
      <c r="A258" s="15"/>
      <c r="B258" s="236"/>
      <c r="C258" s="237"/>
      <c r="D258" s="216" t="s">
        <v>120</v>
      </c>
      <c r="E258" s="238" t="s">
        <v>19</v>
      </c>
      <c r="F258" s="239" t="s">
        <v>123</v>
      </c>
      <c r="G258" s="237"/>
      <c r="H258" s="240">
        <v>1</v>
      </c>
      <c r="I258" s="241"/>
      <c r="J258" s="237"/>
      <c r="K258" s="237"/>
      <c r="L258" s="242"/>
      <c r="M258" s="243"/>
      <c r="N258" s="244"/>
      <c r="O258" s="244"/>
      <c r="P258" s="244"/>
      <c r="Q258" s="244"/>
      <c r="R258" s="244"/>
      <c r="S258" s="244"/>
      <c r="T258" s="245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46" t="s">
        <v>120</v>
      </c>
      <c r="AU258" s="246" t="s">
        <v>81</v>
      </c>
      <c r="AV258" s="15" t="s">
        <v>118</v>
      </c>
      <c r="AW258" s="15" t="s">
        <v>31</v>
      </c>
      <c r="AX258" s="15" t="s">
        <v>79</v>
      </c>
      <c r="AY258" s="246" t="s">
        <v>110</v>
      </c>
    </row>
    <row r="259" s="2" customFormat="1" ht="16.5" customHeight="1">
      <c r="A259" s="39"/>
      <c r="B259" s="40"/>
      <c r="C259" s="247" t="s">
        <v>375</v>
      </c>
      <c r="D259" s="247" t="s">
        <v>137</v>
      </c>
      <c r="E259" s="248" t="s">
        <v>376</v>
      </c>
      <c r="F259" s="249" t="s">
        <v>377</v>
      </c>
      <c r="G259" s="250" t="s">
        <v>278</v>
      </c>
      <c r="H259" s="251">
        <v>2</v>
      </c>
      <c r="I259" s="252"/>
      <c r="J259" s="253">
        <f>ROUND(I259*H259,2)</f>
        <v>0</v>
      </c>
      <c r="K259" s="249" t="s">
        <v>19</v>
      </c>
      <c r="L259" s="254"/>
      <c r="M259" s="255" t="s">
        <v>19</v>
      </c>
      <c r="N259" s="256" t="s">
        <v>42</v>
      </c>
      <c r="O259" s="85"/>
      <c r="P259" s="210">
        <f>O259*H259</f>
        <v>0</v>
      </c>
      <c r="Q259" s="210">
        <v>0</v>
      </c>
      <c r="R259" s="210">
        <f>Q259*H259</f>
        <v>0</v>
      </c>
      <c r="S259" s="210">
        <v>0</v>
      </c>
      <c r="T259" s="211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12" t="s">
        <v>141</v>
      </c>
      <c r="AT259" s="212" t="s">
        <v>137</v>
      </c>
      <c r="AU259" s="212" t="s">
        <v>81</v>
      </c>
      <c r="AY259" s="18" t="s">
        <v>110</v>
      </c>
      <c r="BE259" s="213">
        <f>IF(N259="základní",J259,0)</f>
        <v>0</v>
      </c>
      <c r="BF259" s="213">
        <f>IF(N259="snížená",J259,0)</f>
        <v>0</v>
      </c>
      <c r="BG259" s="213">
        <f>IF(N259="zákl. přenesená",J259,0)</f>
        <v>0</v>
      </c>
      <c r="BH259" s="213">
        <f>IF(N259="sníž. přenesená",J259,0)</f>
        <v>0</v>
      </c>
      <c r="BI259" s="213">
        <f>IF(N259="nulová",J259,0)</f>
        <v>0</v>
      </c>
      <c r="BJ259" s="18" t="s">
        <v>79</v>
      </c>
      <c r="BK259" s="213">
        <f>ROUND(I259*H259,2)</f>
        <v>0</v>
      </c>
      <c r="BL259" s="18" t="s">
        <v>118</v>
      </c>
      <c r="BM259" s="212" t="s">
        <v>378</v>
      </c>
    </row>
    <row r="260" s="14" customFormat="1">
      <c r="A260" s="14"/>
      <c r="B260" s="225"/>
      <c r="C260" s="226"/>
      <c r="D260" s="216" t="s">
        <v>120</v>
      </c>
      <c r="E260" s="227" t="s">
        <v>19</v>
      </c>
      <c r="F260" s="228" t="s">
        <v>357</v>
      </c>
      <c r="G260" s="226"/>
      <c r="H260" s="229">
        <v>2</v>
      </c>
      <c r="I260" s="230"/>
      <c r="J260" s="226"/>
      <c r="K260" s="226"/>
      <c r="L260" s="231"/>
      <c r="M260" s="232"/>
      <c r="N260" s="233"/>
      <c r="O260" s="233"/>
      <c r="P260" s="233"/>
      <c r="Q260" s="233"/>
      <c r="R260" s="233"/>
      <c r="S260" s="233"/>
      <c r="T260" s="234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35" t="s">
        <v>120</v>
      </c>
      <c r="AU260" s="235" t="s">
        <v>81</v>
      </c>
      <c r="AV260" s="14" t="s">
        <v>81</v>
      </c>
      <c r="AW260" s="14" t="s">
        <v>31</v>
      </c>
      <c r="AX260" s="14" t="s">
        <v>71</v>
      </c>
      <c r="AY260" s="235" t="s">
        <v>110</v>
      </c>
    </row>
    <row r="261" s="15" customFormat="1">
      <c r="A261" s="15"/>
      <c r="B261" s="236"/>
      <c r="C261" s="237"/>
      <c r="D261" s="216" t="s">
        <v>120</v>
      </c>
      <c r="E261" s="238" t="s">
        <v>19</v>
      </c>
      <c r="F261" s="239" t="s">
        <v>123</v>
      </c>
      <c r="G261" s="237"/>
      <c r="H261" s="240">
        <v>2</v>
      </c>
      <c r="I261" s="241"/>
      <c r="J261" s="237"/>
      <c r="K261" s="237"/>
      <c r="L261" s="242"/>
      <c r="M261" s="243"/>
      <c r="N261" s="244"/>
      <c r="O261" s="244"/>
      <c r="P261" s="244"/>
      <c r="Q261" s="244"/>
      <c r="R261" s="244"/>
      <c r="S261" s="244"/>
      <c r="T261" s="245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46" t="s">
        <v>120</v>
      </c>
      <c r="AU261" s="246" t="s">
        <v>81</v>
      </c>
      <c r="AV261" s="15" t="s">
        <v>118</v>
      </c>
      <c r="AW261" s="15" t="s">
        <v>31</v>
      </c>
      <c r="AX261" s="15" t="s">
        <v>79</v>
      </c>
      <c r="AY261" s="246" t="s">
        <v>110</v>
      </c>
    </row>
    <row r="262" s="2" customFormat="1" ht="16.5" customHeight="1">
      <c r="A262" s="39"/>
      <c r="B262" s="40"/>
      <c r="C262" s="247" t="s">
        <v>379</v>
      </c>
      <c r="D262" s="247" t="s">
        <v>137</v>
      </c>
      <c r="E262" s="248" t="s">
        <v>380</v>
      </c>
      <c r="F262" s="249" t="s">
        <v>381</v>
      </c>
      <c r="G262" s="250" t="s">
        <v>278</v>
      </c>
      <c r="H262" s="251">
        <v>20</v>
      </c>
      <c r="I262" s="252"/>
      <c r="J262" s="253">
        <f>ROUND(I262*H262,2)</f>
        <v>0</v>
      </c>
      <c r="K262" s="249" t="s">
        <v>19</v>
      </c>
      <c r="L262" s="254"/>
      <c r="M262" s="255" t="s">
        <v>19</v>
      </c>
      <c r="N262" s="256" t="s">
        <v>42</v>
      </c>
      <c r="O262" s="85"/>
      <c r="P262" s="210">
        <f>O262*H262</f>
        <v>0</v>
      </c>
      <c r="Q262" s="210">
        <v>0</v>
      </c>
      <c r="R262" s="210">
        <f>Q262*H262</f>
        <v>0</v>
      </c>
      <c r="S262" s="210">
        <v>0</v>
      </c>
      <c r="T262" s="211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12" t="s">
        <v>141</v>
      </c>
      <c r="AT262" s="212" t="s">
        <v>137</v>
      </c>
      <c r="AU262" s="212" t="s">
        <v>81</v>
      </c>
      <c r="AY262" s="18" t="s">
        <v>110</v>
      </c>
      <c r="BE262" s="213">
        <f>IF(N262="základní",J262,0)</f>
        <v>0</v>
      </c>
      <c r="BF262" s="213">
        <f>IF(N262="snížená",J262,0)</f>
        <v>0</v>
      </c>
      <c r="BG262" s="213">
        <f>IF(N262="zákl. přenesená",J262,0)</f>
        <v>0</v>
      </c>
      <c r="BH262" s="213">
        <f>IF(N262="sníž. přenesená",J262,0)</f>
        <v>0</v>
      </c>
      <c r="BI262" s="213">
        <f>IF(N262="nulová",J262,0)</f>
        <v>0</v>
      </c>
      <c r="BJ262" s="18" t="s">
        <v>79</v>
      </c>
      <c r="BK262" s="213">
        <f>ROUND(I262*H262,2)</f>
        <v>0</v>
      </c>
      <c r="BL262" s="18" t="s">
        <v>118</v>
      </c>
      <c r="BM262" s="212" t="s">
        <v>382</v>
      </c>
    </row>
    <row r="263" s="14" customFormat="1">
      <c r="A263" s="14"/>
      <c r="B263" s="225"/>
      <c r="C263" s="226"/>
      <c r="D263" s="216" t="s">
        <v>120</v>
      </c>
      <c r="E263" s="227" t="s">
        <v>19</v>
      </c>
      <c r="F263" s="228" t="s">
        <v>383</v>
      </c>
      <c r="G263" s="226"/>
      <c r="H263" s="229">
        <v>20</v>
      </c>
      <c r="I263" s="230"/>
      <c r="J263" s="226"/>
      <c r="K263" s="226"/>
      <c r="L263" s="231"/>
      <c r="M263" s="232"/>
      <c r="N263" s="233"/>
      <c r="O263" s="233"/>
      <c r="P263" s="233"/>
      <c r="Q263" s="233"/>
      <c r="R263" s="233"/>
      <c r="S263" s="233"/>
      <c r="T263" s="234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35" t="s">
        <v>120</v>
      </c>
      <c r="AU263" s="235" t="s">
        <v>81</v>
      </c>
      <c r="AV263" s="14" t="s">
        <v>81</v>
      </c>
      <c r="AW263" s="14" t="s">
        <v>31</v>
      </c>
      <c r="AX263" s="14" t="s">
        <v>71</v>
      </c>
      <c r="AY263" s="235" t="s">
        <v>110</v>
      </c>
    </row>
    <row r="264" s="15" customFormat="1">
      <c r="A264" s="15"/>
      <c r="B264" s="236"/>
      <c r="C264" s="237"/>
      <c r="D264" s="216" t="s">
        <v>120</v>
      </c>
      <c r="E264" s="238" t="s">
        <v>19</v>
      </c>
      <c r="F264" s="239" t="s">
        <v>123</v>
      </c>
      <c r="G264" s="237"/>
      <c r="H264" s="240">
        <v>20</v>
      </c>
      <c r="I264" s="241"/>
      <c r="J264" s="237"/>
      <c r="K264" s="237"/>
      <c r="L264" s="242"/>
      <c r="M264" s="243"/>
      <c r="N264" s="244"/>
      <c r="O264" s="244"/>
      <c r="P264" s="244"/>
      <c r="Q264" s="244"/>
      <c r="R264" s="244"/>
      <c r="S264" s="244"/>
      <c r="T264" s="245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46" t="s">
        <v>120</v>
      </c>
      <c r="AU264" s="246" t="s">
        <v>81</v>
      </c>
      <c r="AV264" s="15" t="s">
        <v>118</v>
      </c>
      <c r="AW264" s="15" t="s">
        <v>31</v>
      </c>
      <c r="AX264" s="15" t="s">
        <v>79</v>
      </c>
      <c r="AY264" s="246" t="s">
        <v>110</v>
      </c>
    </row>
    <row r="265" s="2" customFormat="1" ht="16.5" customHeight="1">
      <c r="A265" s="39"/>
      <c r="B265" s="40"/>
      <c r="C265" s="247" t="s">
        <v>384</v>
      </c>
      <c r="D265" s="247" t="s">
        <v>137</v>
      </c>
      <c r="E265" s="248" t="s">
        <v>385</v>
      </c>
      <c r="F265" s="249" t="s">
        <v>386</v>
      </c>
      <c r="G265" s="250" t="s">
        <v>278</v>
      </c>
      <c r="H265" s="251">
        <v>111</v>
      </c>
      <c r="I265" s="252"/>
      <c r="J265" s="253">
        <f>ROUND(I265*H265,2)</f>
        <v>0</v>
      </c>
      <c r="K265" s="249" t="s">
        <v>19</v>
      </c>
      <c r="L265" s="254"/>
      <c r="M265" s="255" t="s">
        <v>19</v>
      </c>
      <c r="N265" s="256" t="s">
        <v>42</v>
      </c>
      <c r="O265" s="85"/>
      <c r="P265" s="210">
        <f>O265*H265</f>
        <v>0</v>
      </c>
      <c r="Q265" s="210">
        <v>0</v>
      </c>
      <c r="R265" s="210">
        <f>Q265*H265</f>
        <v>0</v>
      </c>
      <c r="S265" s="210">
        <v>0</v>
      </c>
      <c r="T265" s="211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12" t="s">
        <v>141</v>
      </c>
      <c r="AT265" s="212" t="s">
        <v>137</v>
      </c>
      <c r="AU265" s="212" t="s">
        <v>81</v>
      </c>
      <c r="AY265" s="18" t="s">
        <v>110</v>
      </c>
      <c r="BE265" s="213">
        <f>IF(N265="základní",J265,0)</f>
        <v>0</v>
      </c>
      <c r="BF265" s="213">
        <f>IF(N265="snížená",J265,0)</f>
        <v>0</v>
      </c>
      <c r="BG265" s="213">
        <f>IF(N265="zákl. přenesená",J265,0)</f>
        <v>0</v>
      </c>
      <c r="BH265" s="213">
        <f>IF(N265="sníž. přenesená",J265,0)</f>
        <v>0</v>
      </c>
      <c r="BI265" s="213">
        <f>IF(N265="nulová",J265,0)</f>
        <v>0</v>
      </c>
      <c r="BJ265" s="18" t="s">
        <v>79</v>
      </c>
      <c r="BK265" s="213">
        <f>ROUND(I265*H265,2)</f>
        <v>0</v>
      </c>
      <c r="BL265" s="18" t="s">
        <v>118</v>
      </c>
      <c r="BM265" s="212" t="s">
        <v>387</v>
      </c>
    </row>
    <row r="266" s="14" customFormat="1">
      <c r="A266" s="14"/>
      <c r="B266" s="225"/>
      <c r="C266" s="226"/>
      <c r="D266" s="216" t="s">
        <v>120</v>
      </c>
      <c r="E266" s="227" t="s">
        <v>19</v>
      </c>
      <c r="F266" s="228" t="s">
        <v>388</v>
      </c>
      <c r="G266" s="226"/>
      <c r="H266" s="229">
        <v>111</v>
      </c>
      <c r="I266" s="230"/>
      <c r="J266" s="226"/>
      <c r="K266" s="226"/>
      <c r="L266" s="231"/>
      <c r="M266" s="232"/>
      <c r="N266" s="233"/>
      <c r="O266" s="233"/>
      <c r="P266" s="233"/>
      <c r="Q266" s="233"/>
      <c r="R266" s="233"/>
      <c r="S266" s="233"/>
      <c r="T266" s="234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35" t="s">
        <v>120</v>
      </c>
      <c r="AU266" s="235" t="s">
        <v>81</v>
      </c>
      <c r="AV266" s="14" t="s">
        <v>81</v>
      </c>
      <c r="AW266" s="14" t="s">
        <v>31</v>
      </c>
      <c r="AX266" s="14" t="s">
        <v>71</v>
      </c>
      <c r="AY266" s="235" t="s">
        <v>110</v>
      </c>
    </row>
    <row r="267" s="15" customFormat="1">
      <c r="A267" s="15"/>
      <c r="B267" s="236"/>
      <c r="C267" s="237"/>
      <c r="D267" s="216" t="s">
        <v>120</v>
      </c>
      <c r="E267" s="238" t="s">
        <v>19</v>
      </c>
      <c r="F267" s="239" t="s">
        <v>123</v>
      </c>
      <c r="G267" s="237"/>
      <c r="H267" s="240">
        <v>111</v>
      </c>
      <c r="I267" s="241"/>
      <c r="J267" s="237"/>
      <c r="K267" s="237"/>
      <c r="L267" s="242"/>
      <c r="M267" s="243"/>
      <c r="N267" s="244"/>
      <c r="O267" s="244"/>
      <c r="P267" s="244"/>
      <c r="Q267" s="244"/>
      <c r="R267" s="244"/>
      <c r="S267" s="244"/>
      <c r="T267" s="245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46" t="s">
        <v>120</v>
      </c>
      <c r="AU267" s="246" t="s">
        <v>81</v>
      </c>
      <c r="AV267" s="15" t="s">
        <v>118</v>
      </c>
      <c r="AW267" s="15" t="s">
        <v>31</v>
      </c>
      <c r="AX267" s="15" t="s">
        <v>79</v>
      </c>
      <c r="AY267" s="246" t="s">
        <v>110</v>
      </c>
    </row>
    <row r="268" s="2" customFormat="1" ht="16.5" customHeight="1">
      <c r="A268" s="39"/>
      <c r="B268" s="40"/>
      <c r="C268" s="247" t="s">
        <v>389</v>
      </c>
      <c r="D268" s="247" t="s">
        <v>137</v>
      </c>
      <c r="E268" s="248" t="s">
        <v>390</v>
      </c>
      <c r="F268" s="249" t="s">
        <v>391</v>
      </c>
      <c r="G268" s="250" t="s">
        <v>278</v>
      </c>
      <c r="H268" s="251">
        <v>13</v>
      </c>
      <c r="I268" s="252"/>
      <c r="J268" s="253">
        <f>ROUND(I268*H268,2)</f>
        <v>0</v>
      </c>
      <c r="K268" s="249" t="s">
        <v>19</v>
      </c>
      <c r="L268" s="254"/>
      <c r="M268" s="255" t="s">
        <v>19</v>
      </c>
      <c r="N268" s="256" t="s">
        <v>42</v>
      </c>
      <c r="O268" s="85"/>
      <c r="P268" s="210">
        <f>O268*H268</f>
        <v>0</v>
      </c>
      <c r="Q268" s="210">
        <v>0</v>
      </c>
      <c r="R268" s="210">
        <f>Q268*H268</f>
        <v>0</v>
      </c>
      <c r="S268" s="210">
        <v>0</v>
      </c>
      <c r="T268" s="211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12" t="s">
        <v>141</v>
      </c>
      <c r="AT268" s="212" t="s">
        <v>137</v>
      </c>
      <c r="AU268" s="212" t="s">
        <v>81</v>
      </c>
      <c r="AY268" s="18" t="s">
        <v>110</v>
      </c>
      <c r="BE268" s="213">
        <f>IF(N268="základní",J268,0)</f>
        <v>0</v>
      </c>
      <c r="BF268" s="213">
        <f>IF(N268="snížená",J268,0)</f>
        <v>0</v>
      </c>
      <c r="BG268" s="213">
        <f>IF(N268="zákl. přenesená",J268,0)</f>
        <v>0</v>
      </c>
      <c r="BH268" s="213">
        <f>IF(N268="sníž. přenesená",J268,0)</f>
        <v>0</v>
      </c>
      <c r="BI268" s="213">
        <f>IF(N268="nulová",J268,0)</f>
        <v>0</v>
      </c>
      <c r="BJ268" s="18" t="s">
        <v>79</v>
      </c>
      <c r="BK268" s="213">
        <f>ROUND(I268*H268,2)</f>
        <v>0</v>
      </c>
      <c r="BL268" s="18" t="s">
        <v>118</v>
      </c>
      <c r="BM268" s="212" t="s">
        <v>392</v>
      </c>
    </row>
    <row r="269" s="14" customFormat="1">
      <c r="A269" s="14"/>
      <c r="B269" s="225"/>
      <c r="C269" s="226"/>
      <c r="D269" s="216" t="s">
        <v>120</v>
      </c>
      <c r="E269" s="227" t="s">
        <v>19</v>
      </c>
      <c r="F269" s="228" t="s">
        <v>393</v>
      </c>
      <c r="G269" s="226"/>
      <c r="H269" s="229">
        <v>13</v>
      </c>
      <c r="I269" s="230"/>
      <c r="J269" s="226"/>
      <c r="K269" s="226"/>
      <c r="L269" s="231"/>
      <c r="M269" s="232"/>
      <c r="N269" s="233"/>
      <c r="O269" s="233"/>
      <c r="P269" s="233"/>
      <c r="Q269" s="233"/>
      <c r="R269" s="233"/>
      <c r="S269" s="233"/>
      <c r="T269" s="234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35" t="s">
        <v>120</v>
      </c>
      <c r="AU269" s="235" t="s">
        <v>81</v>
      </c>
      <c r="AV269" s="14" t="s">
        <v>81</v>
      </c>
      <c r="AW269" s="14" t="s">
        <v>31</v>
      </c>
      <c r="AX269" s="14" t="s">
        <v>71</v>
      </c>
      <c r="AY269" s="235" t="s">
        <v>110</v>
      </c>
    </row>
    <row r="270" s="15" customFormat="1">
      <c r="A270" s="15"/>
      <c r="B270" s="236"/>
      <c r="C270" s="237"/>
      <c r="D270" s="216" t="s">
        <v>120</v>
      </c>
      <c r="E270" s="238" t="s">
        <v>19</v>
      </c>
      <c r="F270" s="239" t="s">
        <v>123</v>
      </c>
      <c r="G270" s="237"/>
      <c r="H270" s="240">
        <v>13</v>
      </c>
      <c r="I270" s="241"/>
      <c r="J270" s="237"/>
      <c r="K270" s="237"/>
      <c r="L270" s="242"/>
      <c r="M270" s="243"/>
      <c r="N270" s="244"/>
      <c r="O270" s="244"/>
      <c r="P270" s="244"/>
      <c r="Q270" s="244"/>
      <c r="R270" s="244"/>
      <c r="S270" s="244"/>
      <c r="T270" s="245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46" t="s">
        <v>120</v>
      </c>
      <c r="AU270" s="246" t="s">
        <v>81</v>
      </c>
      <c r="AV270" s="15" t="s">
        <v>118</v>
      </c>
      <c r="AW270" s="15" t="s">
        <v>31</v>
      </c>
      <c r="AX270" s="15" t="s">
        <v>79</v>
      </c>
      <c r="AY270" s="246" t="s">
        <v>110</v>
      </c>
    </row>
    <row r="271" s="2" customFormat="1" ht="16.5" customHeight="1">
      <c r="A271" s="39"/>
      <c r="B271" s="40"/>
      <c r="C271" s="247" t="s">
        <v>394</v>
      </c>
      <c r="D271" s="247" t="s">
        <v>137</v>
      </c>
      <c r="E271" s="248" t="s">
        <v>395</v>
      </c>
      <c r="F271" s="249" t="s">
        <v>396</v>
      </c>
      <c r="G271" s="250" t="s">
        <v>278</v>
      </c>
      <c r="H271" s="251">
        <v>115</v>
      </c>
      <c r="I271" s="252"/>
      <c r="J271" s="253">
        <f>ROUND(I271*H271,2)</f>
        <v>0</v>
      </c>
      <c r="K271" s="249" t="s">
        <v>19</v>
      </c>
      <c r="L271" s="254"/>
      <c r="M271" s="255" t="s">
        <v>19</v>
      </c>
      <c r="N271" s="256" t="s">
        <v>42</v>
      </c>
      <c r="O271" s="85"/>
      <c r="P271" s="210">
        <f>O271*H271</f>
        <v>0</v>
      </c>
      <c r="Q271" s="210">
        <v>0</v>
      </c>
      <c r="R271" s="210">
        <f>Q271*H271</f>
        <v>0</v>
      </c>
      <c r="S271" s="210">
        <v>0</v>
      </c>
      <c r="T271" s="211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12" t="s">
        <v>141</v>
      </c>
      <c r="AT271" s="212" t="s">
        <v>137</v>
      </c>
      <c r="AU271" s="212" t="s">
        <v>81</v>
      </c>
      <c r="AY271" s="18" t="s">
        <v>110</v>
      </c>
      <c r="BE271" s="213">
        <f>IF(N271="základní",J271,0)</f>
        <v>0</v>
      </c>
      <c r="BF271" s="213">
        <f>IF(N271="snížená",J271,0)</f>
        <v>0</v>
      </c>
      <c r="BG271" s="213">
        <f>IF(N271="zákl. přenesená",J271,0)</f>
        <v>0</v>
      </c>
      <c r="BH271" s="213">
        <f>IF(N271="sníž. přenesená",J271,0)</f>
        <v>0</v>
      </c>
      <c r="BI271" s="213">
        <f>IF(N271="nulová",J271,0)</f>
        <v>0</v>
      </c>
      <c r="BJ271" s="18" t="s">
        <v>79</v>
      </c>
      <c r="BK271" s="213">
        <f>ROUND(I271*H271,2)</f>
        <v>0</v>
      </c>
      <c r="BL271" s="18" t="s">
        <v>118</v>
      </c>
      <c r="BM271" s="212" t="s">
        <v>397</v>
      </c>
    </row>
    <row r="272" s="14" customFormat="1">
      <c r="A272" s="14"/>
      <c r="B272" s="225"/>
      <c r="C272" s="226"/>
      <c r="D272" s="216" t="s">
        <v>120</v>
      </c>
      <c r="E272" s="227" t="s">
        <v>19</v>
      </c>
      <c r="F272" s="228" t="s">
        <v>398</v>
      </c>
      <c r="G272" s="226"/>
      <c r="H272" s="229">
        <v>115</v>
      </c>
      <c r="I272" s="230"/>
      <c r="J272" s="226"/>
      <c r="K272" s="226"/>
      <c r="L272" s="231"/>
      <c r="M272" s="232"/>
      <c r="N272" s="233"/>
      <c r="O272" s="233"/>
      <c r="P272" s="233"/>
      <c r="Q272" s="233"/>
      <c r="R272" s="233"/>
      <c r="S272" s="233"/>
      <c r="T272" s="234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35" t="s">
        <v>120</v>
      </c>
      <c r="AU272" s="235" t="s">
        <v>81</v>
      </c>
      <c r="AV272" s="14" t="s">
        <v>81</v>
      </c>
      <c r="AW272" s="14" t="s">
        <v>31</v>
      </c>
      <c r="AX272" s="14" t="s">
        <v>71</v>
      </c>
      <c r="AY272" s="235" t="s">
        <v>110</v>
      </c>
    </row>
    <row r="273" s="15" customFormat="1">
      <c r="A273" s="15"/>
      <c r="B273" s="236"/>
      <c r="C273" s="237"/>
      <c r="D273" s="216" t="s">
        <v>120</v>
      </c>
      <c r="E273" s="238" t="s">
        <v>19</v>
      </c>
      <c r="F273" s="239" t="s">
        <v>123</v>
      </c>
      <c r="G273" s="237"/>
      <c r="H273" s="240">
        <v>115</v>
      </c>
      <c r="I273" s="241"/>
      <c r="J273" s="237"/>
      <c r="K273" s="237"/>
      <c r="L273" s="242"/>
      <c r="M273" s="243"/>
      <c r="N273" s="244"/>
      <c r="O273" s="244"/>
      <c r="P273" s="244"/>
      <c r="Q273" s="244"/>
      <c r="R273" s="244"/>
      <c r="S273" s="244"/>
      <c r="T273" s="245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46" t="s">
        <v>120</v>
      </c>
      <c r="AU273" s="246" t="s">
        <v>81</v>
      </c>
      <c r="AV273" s="15" t="s">
        <v>118</v>
      </c>
      <c r="AW273" s="15" t="s">
        <v>31</v>
      </c>
      <c r="AX273" s="15" t="s">
        <v>79</v>
      </c>
      <c r="AY273" s="246" t="s">
        <v>110</v>
      </c>
    </row>
    <row r="274" s="2" customFormat="1" ht="16.5" customHeight="1">
      <c r="A274" s="39"/>
      <c r="B274" s="40"/>
      <c r="C274" s="247" t="s">
        <v>399</v>
      </c>
      <c r="D274" s="247" t="s">
        <v>137</v>
      </c>
      <c r="E274" s="248" t="s">
        <v>400</v>
      </c>
      <c r="F274" s="249" t="s">
        <v>401</v>
      </c>
      <c r="G274" s="250" t="s">
        <v>278</v>
      </c>
      <c r="H274" s="251">
        <v>102</v>
      </c>
      <c r="I274" s="252"/>
      <c r="J274" s="253">
        <f>ROUND(I274*H274,2)</f>
        <v>0</v>
      </c>
      <c r="K274" s="249" t="s">
        <v>19</v>
      </c>
      <c r="L274" s="254"/>
      <c r="M274" s="255" t="s">
        <v>19</v>
      </c>
      <c r="N274" s="256" t="s">
        <v>42</v>
      </c>
      <c r="O274" s="85"/>
      <c r="P274" s="210">
        <f>O274*H274</f>
        <v>0</v>
      </c>
      <c r="Q274" s="210">
        <v>0</v>
      </c>
      <c r="R274" s="210">
        <f>Q274*H274</f>
        <v>0</v>
      </c>
      <c r="S274" s="210">
        <v>0</v>
      </c>
      <c r="T274" s="211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12" t="s">
        <v>141</v>
      </c>
      <c r="AT274" s="212" t="s">
        <v>137</v>
      </c>
      <c r="AU274" s="212" t="s">
        <v>81</v>
      </c>
      <c r="AY274" s="18" t="s">
        <v>110</v>
      </c>
      <c r="BE274" s="213">
        <f>IF(N274="základní",J274,0)</f>
        <v>0</v>
      </c>
      <c r="BF274" s="213">
        <f>IF(N274="snížená",J274,0)</f>
        <v>0</v>
      </c>
      <c r="BG274" s="213">
        <f>IF(N274="zákl. přenesená",J274,0)</f>
        <v>0</v>
      </c>
      <c r="BH274" s="213">
        <f>IF(N274="sníž. přenesená",J274,0)</f>
        <v>0</v>
      </c>
      <c r="BI274" s="213">
        <f>IF(N274="nulová",J274,0)</f>
        <v>0</v>
      </c>
      <c r="BJ274" s="18" t="s">
        <v>79</v>
      </c>
      <c r="BK274" s="213">
        <f>ROUND(I274*H274,2)</f>
        <v>0</v>
      </c>
      <c r="BL274" s="18" t="s">
        <v>118</v>
      </c>
      <c r="BM274" s="212" t="s">
        <v>402</v>
      </c>
    </row>
    <row r="275" s="14" customFormat="1">
      <c r="A275" s="14"/>
      <c r="B275" s="225"/>
      <c r="C275" s="226"/>
      <c r="D275" s="216" t="s">
        <v>120</v>
      </c>
      <c r="E275" s="227" t="s">
        <v>19</v>
      </c>
      <c r="F275" s="228" t="s">
        <v>403</v>
      </c>
      <c r="G275" s="226"/>
      <c r="H275" s="229">
        <v>102</v>
      </c>
      <c r="I275" s="230"/>
      <c r="J275" s="226"/>
      <c r="K275" s="226"/>
      <c r="L275" s="231"/>
      <c r="M275" s="232"/>
      <c r="N275" s="233"/>
      <c r="O275" s="233"/>
      <c r="P275" s="233"/>
      <c r="Q275" s="233"/>
      <c r="R275" s="233"/>
      <c r="S275" s="233"/>
      <c r="T275" s="234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35" t="s">
        <v>120</v>
      </c>
      <c r="AU275" s="235" t="s">
        <v>81</v>
      </c>
      <c r="AV275" s="14" t="s">
        <v>81</v>
      </c>
      <c r="AW275" s="14" t="s">
        <v>31</v>
      </c>
      <c r="AX275" s="14" t="s">
        <v>71</v>
      </c>
      <c r="AY275" s="235" t="s">
        <v>110</v>
      </c>
    </row>
    <row r="276" s="15" customFormat="1">
      <c r="A276" s="15"/>
      <c r="B276" s="236"/>
      <c r="C276" s="237"/>
      <c r="D276" s="216" t="s">
        <v>120</v>
      </c>
      <c r="E276" s="238" t="s">
        <v>19</v>
      </c>
      <c r="F276" s="239" t="s">
        <v>123</v>
      </c>
      <c r="G276" s="237"/>
      <c r="H276" s="240">
        <v>102</v>
      </c>
      <c r="I276" s="241"/>
      <c r="J276" s="237"/>
      <c r="K276" s="237"/>
      <c r="L276" s="242"/>
      <c r="M276" s="243"/>
      <c r="N276" s="244"/>
      <c r="O276" s="244"/>
      <c r="P276" s="244"/>
      <c r="Q276" s="244"/>
      <c r="R276" s="244"/>
      <c r="S276" s="244"/>
      <c r="T276" s="245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46" t="s">
        <v>120</v>
      </c>
      <c r="AU276" s="246" t="s">
        <v>81</v>
      </c>
      <c r="AV276" s="15" t="s">
        <v>118</v>
      </c>
      <c r="AW276" s="15" t="s">
        <v>31</v>
      </c>
      <c r="AX276" s="15" t="s">
        <v>79</v>
      </c>
      <c r="AY276" s="246" t="s">
        <v>110</v>
      </c>
    </row>
    <row r="277" s="2" customFormat="1" ht="16.5" customHeight="1">
      <c r="A277" s="39"/>
      <c r="B277" s="40"/>
      <c r="C277" s="247" t="s">
        <v>404</v>
      </c>
      <c r="D277" s="247" t="s">
        <v>137</v>
      </c>
      <c r="E277" s="248" t="s">
        <v>405</v>
      </c>
      <c r="F277" s="249" t="s">
        <v>406</v>
      </c>
      <c r="G277" s="250" t="s">
        <v>278</v>
      </c>
      <c r="H277" s="251">
        <v>58</v>
      </c>
      <c r="I277" s="252"/>
      <c r="J277" s="253">
        <f>ROUND(I277*H277,2)</f>
        <v>0</v>
      </c>
      <c r="K277" s="249" t="s">
        <v>19</v>
      </c>
      <c r="L277" s="254"/>
      <c r="M277" s="255" t="s">
        <v>19</v>
      </c>
      <c r="N277" s="256" t="s">
        <v>42</v>
      </c>
      <c r="O277" s="85"/>
      <c r="P277" s="210">
        <f>O277*H277</f>
        <v>0</v>
      </c>
      <c r="Q277" s="210">
        <v>0</v>
      </c>
      <c r="R277" s="210">
        <f>Q277*H277</f>
        <v>0</v>
      </c>
      <c r="S277" s="210">
        <v>0</v>
      </c>
      <c r="T277" s="211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12" t="s">
        <v>141</v>
      </c>
      <c r="AT277" s="212" t="s">
        <v>137</v>
      </c>
      <c r="AU277" s="212" t="s">
        <v>81</v>
      </c>
      <c r="AY277" s="18" t="s">
        <v>110</v>
      </c>
      <c r="BE277" s="213">
        <f>IF(N277="základní",J277,0)</f>
        <v>0</v>
      </c>
      <c r="BF277" s="213">
        <f>IF(N277="snížená",J277,0)</f>
        <v>0</v>
      </c>
      <c r="BG277" s="213">
        <f>IF(N277="zákl. přenesená",J277,0)</f>
        <v>0</v>
      </c>
      <c r="BH277" s="213">
        <f>IF(N277="sníž. přenesená",J277,0)</f>
        <v>0</v>
      </c>
      <c r="BI277" s="213">
        <f>IF(N277="nulová",J277,0)</f>
        <v>0</v>
      </c>
      <c r="BJ277" s="18" t="s">
        <v>79</v>
      </c>
      <c r="BK277" s="213">
        <f>ROUND(I277*H277,2)</f>
        <v>0</v>
      </c>
      <c r="BL277" s="18" t="s">
        <v>118</v>
      </c>
      <c r="BM277" s="212" t="s">
        <v>407</v>
      </c>
    </row>
    <row r="278" s="14" customFormat="1">
      <c r="A278" s="14"/>
      <c r="B278" s="225"/>
      <c r="C278" s="226"/>
      <c r="D278" s="216" t="s">
        <v>120</v>
      </c>
      <c r="E278" s="227" t="s">
        <v>19</v>
      </c>
      <c r="F278" s="228" t="s">
        <v>408</v>
      </c>
      <c r="G278" s="226"/>
      <c r="H278" s="229">
        <v>58</v>
      </c>
      <c r="I278" s="230"/>
      <c r="J278" s="226"/>
      <c r="K278" s="226"/>
      <c r="L278" s="231"/>
      <c r="M278" s="232"/>
      <c r="N278" s="233"/>
      <c r="O278" s="233"/>
      <c r="P278" s="233"/>
      <c r="Q278" s="233"/>
      <c r="R278" s="233"/>
      <c r="S278" s="233"/>
      <c r="T278" s="234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35" t="s">
        <v>120</v>
      </c>
      <c r="AU278" s="235" t="s">
        <v>81</v>
      </c>
      <c r="AV278" s="14" t="s">
        <v>81</v>
      </c>
      <c r="AW278" s="14" t="s">
        <v>31</v>
      </c>
      <c r="AX278" s="14" t="s">
        <v>71</v>
      </c>
      <c r="AY278" s="235" t="s">
        <v>110</v>
      </c>
    </row>
    <row r="279" s="15" customFormat="1">
      <c r="A279" s="15"/>
      <c r="B279" s="236"/>
      <c r="C279" s="237"/>
      <c r="D279" s="216" t="s">
        <v>120</v>
      </c>
      <c r="E279" s="238" t="s">
        <v>19</v>
      </c>
      <c r="F279" s="239" t="s">
        <v>123</v>
      </c>
      <c r="G279" s="237"/>
      <c r="H279" s="240">
        <v>58</v>
      </c>
      <c r="I279" s="241"/>
      <c r="J279" s="237"/>
      <c r="K279" s="237"/>
      <c r="L279" s="242"/>
      <c r="M279" s="243"/>
      <c r="N279" s="244"/>
      <c r="O279" s="244"/>
      <c r="P279" s="244"/>
      <c r="Q279" s="244"/>
      <c r="R279" s="244"/>
      <c r="S279" s="244"/>
      <c r="T279" s="245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46" t="s">
        <v>120</v>
      </c>
      <c r="AU279" s="246" t="s">
        <v>81</v>
      </c>
      <c r="AV279" s="15" t="s">
        <v>118</v>
      </c>
      <c r="AW279" s="15" t="s">
        <v>31</v>
      </c>
      <c r="AX279" s="15" t="s">
        <v>79</v>
      </c>
      <c r="AY279" s="246" t="s">
        <v>110</v>
      </c>
    </row>
    <row r="280" s="2" customFormat="1" ht="16.5" customHeight="1">
      <c r="A280" s="39"/>
      <c r="B280" s="40"/>
      <c r="C280" s="247" t="s">
        <v>409</v>
      </c>
      <c r="D280" s="247" t="s">
        <v>137</v>
      </c>
      <c r="E280" s="248" t="s">
        <v>410</v>
      </c>
      <c r="F280" s="249" t="s">
        <v>411</v>
      </c>
      <c r="G280" s="250" t="s">
        <v>278</v>
      </c>
      <c r="H280" s="251">
        <v>60</v>
      </c>
      <c r="I280" s="252"/>
      <c r="J280" s="253">
        <f>ROUND(I280*H280,2)</f>
        <v>0</v>
      </c>
      <c r="K280" s="249" t="s">
        <v>19</v>
      </c>
      <c r="L280" s="254"/>
      <c r="M280" s="255" t="s">
        <v>19</v>
      </c>
      <c r="N280" s="256" t="s">
        <v>42</v>
      </c>
      <c r="O280" s="85"/>
      <c r="P280" s="210">
        <f>O280*H280</f>
        <v>0</v>
      </c>
      <c r="Q280" s="210">
        <v>0</v>
      </c>
      <c r="R280" s="210">
        <f>Q280*H280</f>
        <v>0</v>
      </c>
      <c r="S280" s="210">
        <v>0</v>
      </c>
      <c r="T280" s="211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12" t="s">
        <v>141</v>
      </c>
      <c r="AT280" s="212" t="s">
        <v>137</v>
      </c>
      <c r="AU280" s="212" t="s">
        <v>81</v>
      </c>
      <c r="AY280" s="18" t="s">
        <v>110</v>
      </c>
      <c r="BE280" s="213">
        <f>IF(N280="základní",J280,0)</f>
        <v>0</v>
      </c>
      <c r="BF280" s="213">
        <f>IF(N280="snížená",J280,0)</f>
        <v>0</v>
      </c>
      <c r="BG280" s="213">
        <f>IF(N280="zákl. přenesená",J280,0)</f>
        <v>0</v>
      </c>
      <c r="BH280" s="213">
        <f>IF(N280="sníž. přenesená",J280,0)</f>
        <v>0</v>
      </c>
      <c r="BI280" s="213">
        <f>IF(N280="nulová",J280,0)</f>
        <v>0</v>
      </c>
      <c r="BJ280" s="18" t="s">
        <v>79</v>
      </c>
      <c r="BK280" s="213">
        <f>ROUND(I280*H280,2)</f>
        <v>0</v>
      </c>
      <c r="BL280" s="18" t="s">
        <v>118</v>
      </c>
      <c r="BM280" s="212" t="s">
        <v>412</v>
      </c>
    </row>
    <row r="281" s="14" customFormat="1">
      <c r="A281" s="14"/>
      <c r="B281" s="225"/>
      <c r="C281" s="226"/>
      <c r="D281" s="216" t="s">
        <v>120</v>
      </c>
      <c r="E281" s="227" t="s">
        <v>19</v>
      </c>
      <c r="F281" s="228" t="s">
        <v>413</v>
      </c>
      <c r="G281" s="226"/>
      <c r="H281" s="229">
        <v>60</v>
      </c>
      <c r="I281" s="230"/>
      <c r="J281" s="226"/>
      <c r="K281" s="226"/>
      <c r="L281" s="231"/>
      <c r="M281" s="232"/>
      <c r="N281" s="233"/>
      <c r="O281" s="233"/>
      <c r="P281" s="233"/>
      <c r="Q281" s="233"/>
      <c r="R281" s="233"/>
      <c r="S281" s="233"/>
      <c r="T281" s="234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35" t="s">
        <v>120</v>
      </c>
      <c r="AU281" s="235" t="s">
        <v>81</v>
      </c>
      <c r="AV281" s="14" t="s">
        <v>81</v>
      </c>
      <c r="AW281" s="14" t="s">
        <v>31</v>
      </c>
      <c r="AX281" s="14" t="s">
        <v>71</v>
      </c>
      <c r="AY281" s="235" t="s">
        <v>110</v>
      </c>
    </row>
    <row r="282" s="15" customFormat="1">
      <c r="A282" s="15"/>
      <c r="B282" s="236"/>
      <c r="C282" s="237"/>
      <c r="D282" s="216" t="s">
        <v>120</v>
      </c>
      <c r="E282" s="238" t="s">
        <v>19</v>
      </c>
      <c r="F282" s="239" t="s">
        <v>123</v>
      </c>
      <c r="G282" s="237"/>
      <c r="H282" s="240">
        <v>60</v>
      </c>
      <c r="I282" s="241"/>
      <c r="J282" s="237"/>
      <c r="K282" s="237"/>
      <c r="L282" s="242"/>
      <c r="M282" s="243"/>
      <c r="N282" s="244"/>
      <c r="O282" s="244"/>
      <c r="P282" s="244"/>
      <c r="Q282" s="244"/>
      <c r="R282" s="244"/>
      <c r="S282" s="244"/>
      <c r="T282" s="245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46" t="s">
        <v>120</v>
      </c>
      <c r="AU282" s="246" t="s">
        <v>81</v>
      </c>
      <c r="AV282" s="15" t="s">
        <v>118</v>
      </c>
      <c r="AW282" s="15" t="s">
        <v>31</v>
      </c>
      <c r="AX282" s="15" t="s">
        <v>79</v>
      </c>
      <c r="AY282" s="246" t="s">
        <v>110</v>
      </c>
    </row>
    <row r="283" s="12" customFormat="1" ht="22.8" customHeight="1">
      <c r="A283" s="12"/>
      <c r="B283" s="185"/>
      <c r="C283" s="186"/>
      <c r="D283" s="187" t="s">
        <v>70</v>
      </c>
      <c r="E283" s="199" t="s">
        <v>414</v>
      </c>
      <c r="F283" s="199" t="s">
        <v>415</v>
      </c>
      <c r="G283" s="186"/>
      <c r="H283" s="186"/>
      <c r="I283" s="189"/>
      <c r="J283" s="200">
        <f>BK283</f>
        <v>0</v>
      </c>
      <c r="K283" s="186"/>
      <c r="L283" s="191"/>
      <c r="M283" s="192"/>
      <c r="N283" s="193"/>
      <c r="O283" s="193"/>
      <c r="P283" s="194">
        <f>P284</f>
        <v>0</v>
      </c>
      <c r="Q283" s="193"/>
      <c r="R283" s="194">
        <f>R284</f>
        <v>0</v>
      </c>
      <c r="S283" s="193"/>
      <c r="T283" s="195">
        <f>T284</f>
        <v>0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196" t="s">
        <v>79</v>
      </c>
      <c r="AT283" s="197" t="s">
        <v>70</v>
      </c>
      <c r="AU283" s="197" t="s">
        <v>79</v>
      </c>
      <c r="AY283" s="196" t="s">
        <v>110</v>
      </c>
      <c r="BK283" s="198">
        <f>BK284</f>
        <v>0</v>
      </c>
    </row>
    <row r="284" s="2" customFormat="1" ht="16.5" customHeight="1">
      <c r="A284" s="39"/>
      <c r="B284" s="40"/>
      <c r="C284" s="201" t="s">
        <v>416</v>
      </c>
      <c r="D284" s="201" t="s">
        <v>113</v>
      </c>
      <c r="E284" s="202" t="s">
        <v>417</v>
      </c>
      <c r="F284" s="203" t="s">
        <v>418</v>
      </c>
      <c r="G284" s="204" t="s">
        <v>140</v>
      </c>
      <c r="H284" s="205">
        <v>52</v>
      </c>
      <c r="I284" s="206"/>
      <c r="J284" s="207">
        <f>ROUND(I284*H284,2)</f>
        <v>0</v>
      </c>
      <c r="K284" s="203" t="s">
        <v>19</v>
      </c>
      <c r="L284" s="45"/>
      <c r="M284" s="257" t="s">
        <v>19</v>
      </c>
      <c r="N284" s="258" t="s">
        <v>42</v>
      </c>
      <c r="O284" s="259"/>
      <c r="P284" s="260">
        <f>O284*H284</f>
        <v>0</v>
      </c>
      <c r="Q284" s="260">
        <v>0</v>
      </c>
      <c r="R284" s="260">
        <f>Q284*H284</f>
        <v>0</v>
      </c>
      <c r="S284" s="260">
        <v>0</v>
      </c>
      <c r="T284" s="261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12" t="s">
        <v>118</v>
      </c>
      <c r="AT284" s="212" t="s">
        <v>113</v>
      </c>
      <c r="AU284" s="212" t="s">
        <v>81</v>
      </c>
      <c r="AY284" s="18" t="s">
        <v>110</v>
      </c>
      <c r="BE284" s="213">
        <f>IF(N284="základní",J284,0)</f>
        <v>0</v>
      </c>
      <c r="BF284" s="213">
        <f>IF(N284="snížená",J284,0)</f>
        <v>0</v>
      </c>
      <c r="BG284" s="213">
        <f>IF(N284="zákl. přenesená",J284,0)</f>
        <v>0</v>
      </c>
      <c r="BH284" s="213">
        <f>IF(N284="sníž. přenesená",J284,0)</f>
        <v>0</v>
      </c>
      <c r="BI284" s="213">
        <f>IF(N284="nulová",J284,0)</f>
        <v>0</v>
      </c>
      <c r="BJ284" s="18" t="s">
        <v>79</v>
      </c>
      <c r="BK284" s="213">
        <f>ROUND(I284*H284,2)</f>
        <v>0</v>
      </c>
      <c r="BL284" s="18" t="s">
        <v>118</v>
      </c>
      <c r="BM284" s="212" t="s">
        <v>419</v>
      </c>
    </row>
    <row r="285" s="2" customFormat="1" ht="6.96" customHeight="1">
      <c r="A285" s="39"/>
      <c r="B285" s="60"/>
      <c r="C285" s="61"/>
      <c r="D285" s="61"/>
      <c r="E285" s="61"/>
      <c r="F285" s="61"/>
      <c r="G285" s="61"/>
      <c r="H285" s="61"/>
      <c r="I285" s="61"/>
      <c r="J285" s="61"/>
      <c r="K285" s="61"/>
      <c r="L285" s="45"/>
      <c r="M285" s="39"/>
      <c r="O285" s="39"/>
      <c r="P285" s="39"/>
      <c r="Q285" s="39"/>
      <c r="R285" s="39"/>
      <c r="S285" s="39"/>
      <c r="T285" s="39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</row>
  </sheetData>
  <sheetProtection sheet="1" autoFilter="0" formatColumns="0" formatRows="0" objects="1" scenarios="1" spinCount="100000" saltValue="CuCOWvfY0HPtFw2e2oMWtdhwqSbCmEO3BTf+GmeZtx1HT6ivRV0vWiCIWpyJmhiMr3jwumbYgUGm9Bq8YWIgpw==" hashValue="yjsfqRqhCDTzWbbyQXPmfI41PQAkxQC0FEAEqeLGtOIcGHy3gr/zzuvvMGbuVq+qob+vlPWiqSLa6eV3aL5P0g==" algorithmName="SHA-512" password="CC35"/>
  <autoFilter ref="C84:K284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62" customWidth="1"/>
    <col min="2" max="2" width="1.667969" style="262" customWidth="1"/>
    <col min="3" max="4" width="5" style="262" customWidth="1"/>
    <col min="5" max="5" width="11.66016" style="262" customWidth="1"/>
    <col min="6" max="6" width="9.160156" style="262" customWidth="1"/>
    <col min="7" max="7" width="5" style="262" customWidth="1"/>
    <col min="8" max="8" width="77.83203" style="262" customWidth="1"/>
    <col min="9" max="10" width="20" style="262" customWidth="1"/>
    <col min="11" max="11" width="1.667969" style="262" customWidth="1"/>
  </cols>
  <sheetData>
    <row r="1" s="1" customFormat="1" ht="37.5" customHeight="1"/>
    <row r="2" s="1" customFormat="1" ht="7.5" customHeight="1">
      <c r="B2" s="263"/>
      <c r="C2" s="264"/>
      <c r="D2" s="264"/>
      <c r="E2" s="264"/>
      <c r="F2" s="264"/>
      <c r="G2" s="264"/>
      <c r="H2" s="264"/>
      <c r="I2" s="264"/>
      <c r="J2" s="264"/>
      <c r="K2" s="265"/>
    </row>
    <row r="3" s="16" customFormat="1" ht="45" customHeight="1">
      <c r="B3" s="266"/>
      <c r="C3" s="267" t="s">
        <v>420</v>
      </c>
      <c r="D3" s="267"/>
      <c r="E3" s="267"/>
      <c r="F3" s="267"/>
      <c r="G3" s="267"/>
      <c r="H3" s="267"/>
      <c r="I3" s="267"/>
      <c r="J3" s="267"/>
      <c r="K3" s="268"/>
    </row>
    <row r="4" s="1" customFormat="1" ht="25.5" customHeight="1">
      <c r="B4" s="269"/>
      <c r="C4" s="270" t="s">
        <v>421</v>
      </c>
      <c r="D4" s="270"/>
      <c r="E4" s="270"/>
      <c r="F4" s="270"/>
      <c r="G4" s="270"/>
      <c r="H4" s="270"/>
      <c r="I4" s="270"/>
      <c r="J4" s="270"/>
      <c r="K4" s="271"/>
    </row>
    <row r="5" s="1" customFormat="1" ht="5.25" customHeight="1">
      <c r="B5" s="269"/>
      <c r="C5" s="272"/>
      <c r="D5" s="272"/>
      <c r="E5" s="272"/>
      <c r="F5" s="272"/>
      <c r="G5" s="272"/>
      <c r="H5" s="272"/>
      <c r="I5" s="272"/>
      <c r="J5" s="272"/>
      <c r="K5" s="271"/>
    </row>
    <row r="6" s="1" customFormat="1" ht="15" customHeight="1">
      <c r="B6" s="269"/>
      <c r="C6" s="273" t="s">
        <v>422</v>
      </c>
      <c r="D6" s="273"/>
      <c r="E6" s="273"/>
      <c r="F6" s="273"/>
      <c r="G6" s="273"/>
      <c r="H6" s="273"/>
      <c r="I6" s="273"/>
      <c r="J6" s="273"/>
      <c r="K6" s="271"/>
    </row>
    <row r="7" s="1" customFormat="1" ht="15" customHeight="1">
      <c r="B7" s="274"/>
      <c r="C7" s="273" t="s">
        <v>423</v>
      </c>
      <c r="D7" s="273"/>
      <c r="E7" s="273"/>
      <c r="F7" s="273"/>
      <c r="G7" s="273"/>
      <c r="H7" s="273"/>
      <c r="I7" s="273"/>
      <c r="J7" s="273"/>
      <c r="K7" s="271"/>
    </row>
    <row r="8" s="1" customFormat="1" ht="12.75" customHeight="1">
      <c r="B8" s="274"/>
      <c r="C8" s="273"/>
      <c r="D8" s="273"/>
      <c r="E8" s="273"/>
      <c r="F8" s="273"/>
      <c r="G8" s="273"/>
      <c r="H8" s="273"/>
      <c r="I8" s="273"/>
      <c r="J8" s="273"/>
      <c r="K8" s="271"/>
    </row>
    <row r="9" s="1" customFormat="1" ht="15" customHeight="1">
      <c r="B9" s="274"/>
      <c r="C9" s="273" t="s">
        <v>424</v>
      </c>
      <c r="D9" s="273"/>
      <c r="E9" s="273"/>
      <c r="F9" s="273"/>
      <c r="G9" s="273"/>
      <c r="H9" s="273"/>
      <c r="I9" s="273"/>
      <c r="J9" s="273"/>
      <c r="K9" s="271"/>
    </row>
    <row r="10" s="1" customFormat="1" ht="15" customHeight="1">
      <c r="B10" s="274"/>
      <c r="C10" s="273"/>
      <c r="D10" s="273" t="s">
        <v>425</v>
      </c>
      <c r="E10" s="273"/>
      <c r="F10" s="273"/>
      <c r="G10" s="273"/>
      <c r="H10" s="273"/>
      <c r="I10" s="273"/>
      <c r="J10" s="273"/>
      <c r="K10" s="271"/>
    </row>
    <row r="11" s="1" customFormat="1" ht="15" customHeight="1">
      <c r="B11" s="274"/>
      <c r="C11" s="275"/>
      <c r="D11" s="273" t="s">
        <v>426</v>
      </c>
      <c r="E11" s="273"/>
      <c r="F11" s="273"/>
      <c r="G11" s="273"/>
      <c r="H11" s="273"/>
      <c r="I11" s="273"/>
      <c r="J11" s="273"/>
      <c r="K11" s="271"/>
    </row>
    <row r="12" s="1" customFormat="1" ht="15" customHeight="1">
      <c r="B12" s="274"/>
      <c r="C12" s="275"/>
      <c r="D12" s="273"/>
      <c r="E12" s="273"/>
      <c r="F12" s="273"/>
      <c r="G12" s="273"/>
      <c r="H12" s="273"/>
      <c r="I12" s="273"/>
      <c r="J12" s="273"/>
      <c r="K12" s="271"/>
    </row>
    <row r="13" s="1" customFormat="1" ht="15" customHeight="1">
      <c r="B13" s="274"/>
      <c r="C13" s="275"/>
      <c r="D13" s="276" t="s">
        <v>427</v>
      </c>
      <c r="E13" s="273"/>
      <c r="F13" s="273"/>
      <c r="G13" s="273"/>
      <c r="H13" s="273"/>
      <c r="I13" s="273"/>
      <c r="J13" s="273"/>
      <c r="K13" s="271"/>
    </row>
    <row r="14" s="1" customFormat="1" ht="12.75" customHeight="1">
      <c r="B14" s="274"/>
      <c r="C14" s="275"/>
      <c r="D14" s="275"/>
      <c r="E14" s="275"/>
      <c r="F14" s="275"/>
      <c r="G14" s="275"/>
      <c r="H14" s="275"/>
      <c r="I14" s="275"/>
      <c r="J14" s="275"/>
      <c r="K14" s="271"/>
    </row>
    <row r="15" s="1" customFormat="1" ht="15" customHeight="1">
      <c r="B15" s="274"/>
      <c r="C15" s="275"/>
      <c r="D15" s="273" t="s">
        <v>428</v>
      </c>
      <c r="E15" s="273"/>
      <c r="F15" s="273"/>
      <c r="G15" s="273"/>
      <c r="H15" s="273"/>
      <c r="I15" s="273"/>
      <c r="J15" s="273"/>
      <c r="K15" s="271"/>
    </row>
    <row r="16" s="1" customFormat="1" ht="15" customHeight="1">
      <c r="B16" s="274"/>
      <c r="C16" s="275"/>
      <c r="D16" s="273" t="s">
        <v>429</v>
      </c>
      <c r="E16" s="273"/>
      <c r="F16" s="273"/>
      <c r="G16" s="273"/>
      <c r="H16" s="273"/>
      <c r="I16" s="273"/>
      <c r="J16" s="273"/>
      <c r="K16" s="271"/>
    </row>
    <row r="17" s="1" customFormat="1" ht="15" customHeight="1">
      <c r="B17" s="274"/>
      <c r="C17" s="275"/>
      <c r="D17" s="273" t="s">
        <v>430</v>
      </c>
      <c r="E17" s="273"/>
      <c r="F17" s="273"/>
      <c r="G17" s="273"/>
      <c r="H17" s="273"/>
      <c r="I17" s="273"/>
      <c r="J17" s="273"/>
      <c r="K17" s="271"/>
    </row>
    <row r="18" s="1" customFormat="1" ht="15" customHeight="1">
      <c r="B18" s="274"/>
      <c r="C18" s="275"/>
      <c r="D18" s="275"/>
      <c r="E18" s="277" t="s">
        <v>78</v>
      </c>
      <c r="F18" s="273" t="s">
        <v>431</v>
      </c>
      <c r="G18" s="273"/>
      <c r="H18" s="273"/>
      <c r="I18" s="273"/>
      <c r="J18" s="273"/>
      <c r="K18" s="271"/>
    </row>
    <row r="19" s="1" customFormat="1" ht="15" customHeight="1">
      <c r="B19" s="274"/>
      <c r="C19" s="275"/>
      <c r="D19" s="275"/>
      <c r="E19" s="277" t="s">
        <v>432</v>
      </c>
      <c r="F19" s="273" t="s">
        <v>433</v>
      </c>
      <c r="G19" s="273"/>
      <c r="H19" s="273"/>
      <c r="I19" s="273"/>
      <c r="J19" s="273"/>
      <c r="K19" s="271"/>
    </row>
    <row r="20" s="1" customFormat="1" ht="15" customHeight="1">
      <c r="B20" s="274"/>
      <c r="C20" s="275"/>
      <c r="D20" s="275"/>
      <c r="E20" s="277" t="s">
        <v>434</v>
      </c>
      <c r="F20" s="273" t="s">
        <v>435</v>
      </c>
      <c r="G20" s="273"/>
      <c r="H20" s="273"/>
      <c r="I20" s="273"/>
      <c r="J20" s="273"/>
      <c r="K20" s="271"/>
    </row>
    <row r="21" s="1" customFormat="1" ht="15" customHeight="1">
      <c r="B21" s="274"/>
      <c r="C21" s="275"/>
      <c r="D21" s="275"/>
      <c r="E21" s="277" t="s">
        <v>436</v>
      </c>
      <c r="F21" s="273" t="s">
        <v>437</v>
      </c>
      <c r="G21" s="273"/>
      <c r="H21" s="273"/>
      <c r="I21" s="273"/>
      <c r="J21" s="273"/>
      <c r="K21" s="271"/>
    </row>
    <row r="22" s="1" customFormat="1" ht="15" customHeight="1">
      <c r="B22" s="274"/>
      <c r="C22" s="275"/>
      <c r="D22" s="275"/>
      <c r="E22" s="277" t="s">
        <v>438</v>
      </c>
      <c r="F22" s="273" t="s">
        <v>439</v>
      </c>
      <c r="G22" s="273"/>
      <c r="H22" s="273"/>
      <c r="I22" s="273"/>
      <c r="J22" s="273"/>
      <c r="K22" s="271"/>
    </row>
    <row r="23" s="1" customFormat="1" ht="15" customHeight="1">
      <c r="B23" s="274"/>
      <c r="C23" s="275"/>
      <c r="D23" s="275"/>
      <c r="E23" s="277" t="s">
        <v>440</v>
      </c>
      <c r="F23" s="273" t="s">
        <v>441</v>
      </c>
      <c r="G23" s="273"/>
      <c r="H23" s="273"/>
      <c r="I23" s="273"/>
      <c r="J23" s="273"/>
      <c r="K23" s="271"/>
    </row>
    <row r="24" s="1" customFormat="1" ht="12.75" customHeight="1">
      <c r="B24" s="274"/>
      <c r="C24" s="275"/>
      <c r="D24" s="275"/>
      <c r="E24" s="275"/>
      <c r="F24" s="275"/>
      <c r="G24" s="275"/>
      <c r="H24" s="275"/>
      <c r="I24" s="275"/>
      <c r="J24" s="275"/>
      <c r="K24" s="271"/>
    </row>
    <row r="25" s="1" customFormat="1" ht="15" customHeight="1">
      <c r="B25" s="274"/>
      <c r="C25" s="273" t="s">
        <v>442</v>
      </c>
      <c r="D25" s="273"/>
      <c r="E25" s="273"/>
      <c r="F25" s="273"/>
      <c r="G25" s="273"/>
      <c r="H25" s="273"/>
      <c r="I25" s="273"/>
      <c r="J25" s="273"/>
      <c r="K25" s="271"/>
    </row>
    <row r="26" s="1" customFormat="1" ht="15" customHeight="1">
      <c r="B26" s="274"/>
      <c r="C26" s="273" t="s">
        <v>443</v>
      </c>
      <c r="D26" s="273"/>
      <c r="E26" s="273"/>
      <c r="F26" s="273"/>
      <c r="G26" s="273"/>
      <c r="H26" s="273"/>
      <c r="I26" s="273"/>
      <c r="J26" s="273"/>
      <c r="K26" s="271"/>
    </row>
    <row r="27" s="1" customFormat="1" ht="15" customHeight="1">
      <c r="B27" s="274"/>
      <c r="C27" s="273"/>
      <c r="D27" s="273" t="s">
        <v>444</v>
      </c>
      <c r="E27" s="273"/>
      <c r="F27" s="273"/>
      <c r="G27" s="273"/>
      <c r="H27" s="273"/>
      <c r="I27" s="273"/>
      <c r="J27" s="273"/>
      <c r="K27" s="271"/>
    </row>
    <row r="28" s="1" customFormat="1" ht="15" customHeight="1">
      <c r="B28" s="274"/>
      <c r="C28" s="275"/>
      <c r="D28" s="273" t="s">
        <v>445</v>
      </c>
      <c r="E28" s="273"/>
      <c r="F28" s="273"/>
      <c r="G28" s="273"/>
      <c r="H28" s="273"/>
      <c r="I28" s="273"/>
      <c r="J28" s="273"/>
      <c r="K28" s="271"/>
    </row>
    <row r="29" s="1" customFormat="1" ht="12.75" customHeight="1">
      <c r="B29" s="274"/>
      <c r="C29" s="275"/>
      <c r="D29" s="275"/>
      <c r="E29" s="275"/>
      <c r="F29" s="275"/>
      <c r="G29" s="275"/>
      <c r="H29" s="275"/>
      <c r="I29" s="275"/>
      <c r="J29" s="275"/>
      <c r="K29" s="271"/>
    </row>
    <row r="30" s="1" customFormat="1" ht="15" customHeight="1">
      <c r="B30" s="274"/>
      <c r="C30" s="275"/>
      <c r="D30" s="273" t="s">
        <v>446</v>
      </c>
      <c r="E30" s="273"/>
      <c r="F30" s="273"/>
      <c r="G30" s="273"/>
      <c r="H30" s="273"/>
      <c r="I30" s="273"/>
      <c r="J30" s="273"/>
      <c r="K30" s="271"/>
    </row>
    <row r="31" s="1" customFormat="1" ht="15" customHeight="1">
      <c r="B31" s="274"/>
      <c r="C31" s="275"/>
      <c r="D31" s="273" t="s">
        <v>447</v>
      </c>
      <c r="E31" s="273"/>
      <c r="F31" s="273"/>
      <c r="G31" s="273"/>
      <c r="H31" s="273"/>
      <c r="I31" s="273"/>
      <c r="J31" s="273"/>
      <c r="K31" s="271"/>
    </row>
    <row r="32" s="1" customFormat="1" ht="12.75" customHeight="1">
      <c r="B32" s="274"/>
      <c r="C32" s="275"/>
      <c r="D32" s="275"/>
      <c r="E32" s="275"/>
      <c r="F32" s="275"/>
      <c r="G32" s="275"/>
      <c r="H32" s="275"/>
      <c r="I32" s="275"/>
      <c r="J32" s="275"/>
      <c r="K32" s="271"/>
    </row>
    <row r="33" s="1" customFormat="1" ht="15" customHeight="1">
      <c r="B33" s="274"/>
      <c r="C33" s="275"/>
      <c r="D33" s="273" t="s">
        <v>448</v>
      </c>
      <c r="E33" s="273"/>
      <c r="F33" s="273"/>
      <c r="G33" s="273"/>
      <c r="H33" s="273"/>
      <c r="I33" s="273"/>
      <c r="J33" s="273"/>
      <c r="K33" s="271"/>
    </row>
    <row r="34" s="1" customFormat="1" ht="15" customHeight="1">
      <c r="B34" s="274"/>
      <c r="C34" s="275"/>
      <c r="D34" s="273" t="s">
        <v>449</v>
      </c>
      <c r="E34" s="273"/>
      <c r="F34" s="273"/>
      <c r="G34" s="273"/>
      <c r="H34" s="273"/>
      <c r="I34" s="273"/>
      <c r="J34" s="273"/>
      <c r="K34" s="271"/>
    </row>
    <row r="35" s="1" customFormat="1" ht="15" customHeight="1">
      <c r="B35" s="274"/>
      <c r="C35" s="275"/>
      <c r="D35" s="273" t="s">
        <v>450</v>
      </c>
      <c r="E35" s="273"/>
      <c r="F35" s="273"/>
      <c r="G35" s="273"/>
      <c r="H35" s="273"/>
      <c r="I35" s="273"/>
      <c r="J35" s="273"/>
      <c r="K35" s="271"/>
    </row>
    <row r="36" s="1" customFormat="1" ht="15" customHeight="1">
      <c r="B36" s="274"/>
      <c r="C36" s="275"/>
      <c r="D36" s="273"/>
      <c r="E36" s="276" t="s">
        <v>96</v>
      </c>
      <c r="F36" s="273"/>
      <c r="G36" s="273" t="s">
        <v>451</v>
      </c>
      <c r="H36" s="273"/>
      <c r="I36" s="273"/>
      <c r="J36" s="273"/>
      <c r="K36" s="271"/>
    </row>
    <row r="37" s="1" customFormat="1" ht="30.75" customHeight="1">
      <c r="B37" s="274"/>
      <c r="C37" s="275"/>
      <c r="D37" s="273"/>
      <c r="E37" s="276" t="s">
        <v>452</v>
      </c>
      <c r="F37" s="273"/>
      <c r="G37" s="273" t="s">
        <v>453</v>
      </c>
      <c r="H37" s="273"/>
      <c r="I37" s="273"/>
      <c r="J37" s="273"/>
      <c r="K37" s="271"/>
    </row>
    <row r="38" s="1" customFormat="1" ht="15" customHeight="1">
      <c r="B38" s="274"/>
      <c r="C38" s="275"/>
      <c r="D38" s="273"/>
      <c r="E38" s="276" t="s">
        <v>52</v>
      </c>
      <c r="F38" s="273"/>
      <c r="G38" s="273" t="s">
        <v>454</v>
      </c>
      <c r="H38" s="273"/>
      <c r="I38" s="273"/>
      <c r="J38" s="273"/>
      <c r="K38" s="271"/>
    </row>
    <row r="39" s="1" customFormat="1" ht="15" customHeight="1">
      <c r="B39" s="274"/>
      <c r="C39" s="275"/>
      <c r="D39" s="273"/>
      <c r="E39" s="276" t="s">
        <v>53</v>
      </c>
      <c r="F39" s="273"/>
      <c r="G39" s="273" t="s">
        <v>455</v>
      </c>
      <c r="H39" s="273"/>
      <c r="I39" s="273"/>
      <c r="J39" s="273"/>
      <c r="K39" s="271"/>
    </row>
    <row r="40" s="1" customFormat="1" ht="15" customHeight="1">
      <c r="B40" s="274"/>
      <c r="C40" s="275"/>
      <c r="D40" s="273"/>
      <c r="E40" s="276" t="s">
        <v>97</v>
      </c>
      <c r="F40" s="273"/>
      <c r="G40" s="273" t="s">
        <v>456</v>
      </c>
      <c r="H40" s="273"/>
      <c r="I40" s="273"/>
      <c r="J40" s="273"/>
      <c r="K40" s="271"/>
    </row>
    <row r="41" s="1" customFormat="1" ht="15" customHeight="1">
      <c r="B41" s="274"/>
      <c r="C41" s="275"/>
      <c r="D41" s="273"/>
      <c r="E41" s="276" t="s">
        <v>98</v>
      </c>
      <c r="F41" s="273"/>
      <c r="G41" s="273" t="s">
        <v>457</v>
      </c>
      <c r="H41" s="273"/>
      <c r="I41" s="273"/>
      <c r="J41" s="273"/>
      <c r="K41" s="271"/>
    </row>
    <row r="42" s="1" customFormat="1" ht="15" customHeight="1">
      <c r="B42" s="274"/>
      <c r="C42" s="275"/>
      <c r="D42" s="273"/>
      <c r="E42" s="276" t="s">
        <v>458</v>
      </c>
      <c r="F42" s="273"/>
      <c r="G42" s="273" t="s">
        <v>459</v>
      </c>
      <c r="H42" s="273"/>
      <c r="I42" s="273"/>
      <c r="J42" s="273"/>
      <c r="K42" s="271"/>
    </row>
    <row r="43" s="1" customFormat="1" ht="15" customHeight="1">
      <c r="B43" s="274"/>
      <c r="C43" s="275"/>
      <c r="D43" s="273"/>
      <c r="E43" s="276"/>
      <c r="F43" s="273"/>
      <c r="G43" s="273" t="s">
        <v>460</v>
      </c>
      <c r="H43" s="273"/>
      <c r="I43" s="273"/>
      <c r="J43" s="273"/>
      <c r="K43" s="271"/>
    </row>
    <row r="44" s="1" customFormat="1" ht="15" customHeight="1">
      <c r="B44" s="274"/>
      <c r="C44" s="275"/>
      <c r="D44" s="273"/>
      <c r="E44" s="276" t="s">
        <v>461</v>
      </c>
      <c r="F44" s="273"/>
      <c r="G44" s="273" t="s">
        <v>462</v>
      </c>
      <c r="H44" s="273"/>
      <c r="I44" s="273"/>
      <c r="J44" s="273"/>
      <c r="K44" s="271"/>
    </row>
    <row r="45" s="1" customFormat="1" ht="15" customHeight="1">
      <c r="B45" s="274"/>
      <c r="C45" s="275"/>
      <c r="D45" s="273"/>
      <c r="E45" s="276" t="s">
        <v>100</v>
      </c>
      <c r="F45" s="273"/>
      <c r="G45" s="273" t="s">
        <v>463</v>
      </c>
      <c r="H45" s="273"/>
      <c r="I45" s="273"/>
      <c r="J45" s="273"/>
      <c r="K45" s="271"/>
    </row>
    <row r="46" s="1" customFormat="1" ht="12.75" customHeight="1">
      <c r="B46" s="274"/>
      <c r="C46" s="275"/>
      <c r="D46" s="273"/>
      <c r="E46" s="273"/>
      <c r="F46" s="273"/>
      <c r="G46" s="273"/>
      <c r="H46" s="273"/>
      <c r="I46" s="273"/>
      <c r="J46" s="273"/>
      <c r="K46" s="271"/>
    </row>
    <row r="47" s="1" customFormat="1" ht="15" customHeight="1">
      <c r="B47" s="274"/>
      <c r="C47" s="275"/>
      <c r="D47" s="273" t="s">
        <v>464</v>
      </c>
      <c r="E47" s="273"/>
      <c r="F47" s="273"/>
      <c r="G47" s="273"/>
      <c r="H47" s="273"/>
      <c r="I47" s="273"/>
      <c r="J47" s="273"/>
      <c r="K47" s="271"/>
    </row>
    <row r="48" s="1" customFormat="1" ht="15" customHeight="1">
      <c r="B48" s="274"/>
      <c r="C48" s="275"/>
      <c r="D48" s="275"/>
      <c r="E48" s="273" t="s">
        <v>465</v>
      </c>
      <c r="F48" s="273"/>
      <c r="G48" s="273"/>
      <c r="H48" s="273"/>
      <c r="I48" s="273"/>
      <c r="J48" s="273"/>
      <c r="K48" s="271"/>
    </row>
    <row r="49" s="1" customFormat="1" ht="15" customHeight="1">
      <c r="B49" s="274"/>
      <c r="C49" s="275"/>
      <c r="D49" s="275"/>
      <c r="E49" s="273" t="s">
        <v>466</v>
      </c>
      <c r="F49" s="273"/>
      <c r="G49" s="273"/>
      <c r="H49" s="273"/>
      <c r="I49" s="273"/>
      <c r="J49" s="273"/>
      <c r="K49" s="271"/>
    </row>
    <row r="50" s="1" customFormat="1" ht="15" customHeight="1">
      <c r="B50" s="274"/>
      <c r="C50" s="275"/>
      <c r="D50" s="275"/>
      <c r="E50" s="273" t="s">
        <v>467</v>
      </c>
      <c r="F50" s="273"/>
      <c r="G50" s="273"/>
      <c r="H50" s="273"/>
      <c r="I50" s="273"/>
      <c r="J50" s="273"/>
      <c r="K50" s="271"/>
    </row>
    <row r="51" s="1" customFormat="1" ht="15" customHeight="1">
      <c r="B51" s="274"/>
      <c r="C51" s="275"/>
      <c r="D51" s="273" t="s">
        <v>468</v>
      </c>
      <c r="E51" s="273"/>
      <c r="F51" s="273"/>
      <c r="G51" s="273"/>
      <c r="H51" s="273"/>
      <c r="I51" s="273"/>
      <c r="J51" s="273"/>
      <c r="K51" s="271"/>
    </row>
    <row r="52" s="1" customFormat="1" ht="25.5" customHeight="1">
      <c r="B52" s="269"/>
      <c r="C52" s="270" t="s">
        <v>469</v>
      </c>
      <c r="D52" s="270"/>
      <c r="E52" s="270"/>
      <c r="F52" s="270"/>
      <c r="G52" s="270"/>
      <c r="H52" s="270"/>
      <c r="I52" s="270"/>
      <c r="J52" s="270"/>
      <c r="K52" s="271"/>
    </row>
    <row r="53" s="1" customFormat="1" ht="5.25" customHeight="1">
      <c r="B53" s="269"/>
      <c r="C53" s="272"/>
      <c r="D53" s="272"/>
      <c r="E53" s="272"/>
      <c r="F53" s="272"/>
      <c r="G53" s="272"/>
      <c r="H53" s="272"/>
      <c r="I53" s="272"/>
      <c r="J53" s="272"/>
      <c r="K53" s="271"/>
    </row>
    <row r="54" s="1" customFormat="1" ht="15" customHeight="1">
      <c r="B54" s="269"/>
      <c r="C54" s="273" t="s">
        <v>470</v>
      </c>
      <c r="D54" s="273"/>
      <c r="E54" s="273"/>
      <c r="F54" s="273"/>
      <c r="G54" s="273"/>
      <c r="H54" s="273"/>
      <c r="I54" s="273"/>
      <c r="J54" s="273"/>
      <c r="K54" s="271"/>
    </row>
    <row r="55" s="1" customFormat="1" ht="15" customHeight="1">
      <c r="B55" s="269"/>
      <c r="C55" s="273" t="s">
        <v>471</v>
      </c>
      <c r="D55" s="273"/>
      <c r="E55" s="273"/>
      <c r="F55" s="273"/>
      <c r="G55" s="273"/>
      <c r="H55" s="273"/>
      <c r="I55" s="273"/>
      <c r="J55" s="273"/>
      <c r="K55" s="271"/>
    </row>
    <row r="56" s="1" customFormat="1" ht="12.75" customHeight="1">
      <c r="B56" s="269"/>
      <c r="C56" s="273"/>
      <c r="D56" s="273"/>
      <c r="E56" s="273"/>
      <c r="F56" s="273"/>
      <c r="G56" s="273"/>
      <c r="H56" s="273"/>
      <c r="I56" s="273"/>
      <c r="J56" s="273"/>
      <c r="K56" s="271"/>
    </row>
    <row r="57" s="1" customFormat="1" ht="15" customHeight="1">
      <c r="B57" s="269"/>
      <c r="C57" s="273" t="s">
        <v>472</v>
      </c>
      <c r="D57" s="273"/>
      <c r="E57" s="273"/>
      <c r="F57" s="273"/>
      <c r="G57" s="273"/>
      <c r="H57" s="273"/>
      <c r="I57" s="273"/>
      <c r="J57" s="273"/>
      <c r="K57" s="271"/>
    </row>
    <row r="58" s="1" customFormat="1" ht="15" customHeight="1">
      <c r="B58" s="269"/>
      <c r="C58" s="275"/>
      <c r="D58" s="273" t="s">
        <v>473</v>
      </c>
      <c r="E58" s="273"/>
      <c r="F58" s="273"/>
      <c r="G58" s="273"/>
      <c r="H58" s="273"/>
      <c r="I58" s="273"/>
      <c r="J58" s="273"/>
      <c r="K58" s="271"/>
    </row>
    <row r="59" s="1" customFormat="1" ht="15" customHeight="1">
      <c r="B59" s="269"/>
      <c r="C59" s="275"/>
      <c r="D59" s="273" t="s">
        <v>474</v>
      </c>
      <c r="E59" s="273"/>
      <c r="F59" s="273"/>
      <c r="G59" s="273"/>
      <c r="H59" s="273"/>
      <c r="I59" s="273"/>
      <c r="J59" s="273"/>
      <c r="K59" s="271"/>
    </row>
    <row r="60" s="1" customFormat="1" ht="15" customHeight="1">
      <c r="B60" s="269"/>
      <c r="C60" s="275"/>
      <c r="D60" s="273" t="s">
        <v>475</v>
      </c>
      <c r="E60" s="273"/>
      <c r="F60" s="273"/>
      <c r="G60" s="273"/>
      <c r="H60" s="273"/>
      <c r="I60" s="273"/>
      <c r="J60" s="273"/>
      <c r="K60" s="271"/>
    </row>
    <row r="61" s="1" customFormat="1" ht="15" customHeight="1">
      <c r="B61" s="269"/>
      <c r="C61" s="275"/>
      <c r="D61" s="273" t="s">
        <v>476</v>
      </c>
      <c r="E61" s="273"/>
      <c r="F61" s="273"/>
      <c r="G61" s="273"/>
      <c r="H61" s="273"/>
      <c r="I61" s="273"/>
      <c r="J61" s="273"/>
      <c r="K61" s="271"/>
    </row>
    <row r="62" s="1" customFormat="1" ht="15" customHeight="1">
      <c r="B62" s="269"/>
      <c r="C62" s="275"/>
      <c r="D62" s="278" t="s">
        <v>477</v>
      </c>
      <c r="E62" s="278"/>
      <c r="F62" s="278"/>
      <c r="G62" s="278"/>
      <c r="H62" s="278"/>
      <c r="I62" s="278"/>
      <c r="J62" s="278"/>
      <c r="K62" s="271"/>
    </row>
    <row r="63" s="1" customFormat="1" ht="15" customHeight="1">
      <c r="B63" s="269"/>
      <c r="C63" s="275"/>
      <c r="D63" s="273" t="s">
        <v>478</v>
      </c>
      <c r="E63" s="273"/>
      <c r="F63" s="273"/>
      <c r="G63" s="273"/>
      <c r="H63" s="273"/>
      <c r="I63" s="273"/>
      <c r="J63" s="273"/>
      <c r="K63" s="271"/>
    </row>
    <row r="64" s="1" customFormat="1" ht="12.75" customHeight="1">
      <c r="B64" s="269"/>
      <c r="C64" s="275"/>
      <c r="D64" s="275"/>
      <c r="E64" s="279"/>
      <c r="F64" s="275"/>
      <c r="G64" s="275"/>
      <c r="H64" s="275"/>
      <c r="I64" s="275"/>
      <c r="J64" s="275"/>
      <c r="K64" s="271"/>
    </row>
    <row r="65" s="1" customFormat="1" ht="15" customHeight="1">
      <c r="B65" s="269"/>
      <c r="C65" s="275"/>
      <c r="D65" s="273" t="s">
        <v>479</v>
      </c>
      <c r="E65" s="273"/>
      <c r="F65" s="273"/>
      <c r="G65" s="273"/>
      <c r="H65" s="273"/>
      <c r="I65" s="273"/>
      <c r="J65" s="273"/>
      <c r="K65" s="271"/>
    </row>
    <row r="66" s="1" customFormat="1" ht="15" customHeight="1">
      <c r="B66" s="269"/>
      <c r="C66" s="275"/>
      <c r="D66" s="278" t="s">
        <v>480</v>
      </c>
      <c r="E66" s="278"/>
      <c r="F66" s="278"/>
      <c r="G66" s="278"/>
      <c r="H66" s="278"/>
      <c r="I66" s="278"/>
      <c r="J66" s="278"/>
      <c r="K66" s="271"/>
    </row>
    <row r="67" s="1" customFormat="1" ht="15" customHeight="1">
      <c r="B67" s="269"/>
      <c r="C67" s="275"/>
      <c r="D67" s="273" t="s">
        <v>481</v>
      </c>
      <c r="E67" s="273"/>
      <c r="F67" s="273"/>
      <c r="G67" s="273"/>
      <c r="H67" s="273"/>
      <c r="I67" s="273"/>
      <c r="J67" s="273"/>
      <c r="K67" s="271"/>
    </row>
    <row r="68" s="1" customFormat="1" ht="15" customHeight="1">
      <c r="B68" s="269"/>
      <c r="C68" s="275"/>
      <c r="D68" s="273" t="s">
        <v>482</v>
      </c>
      <c r="E68" s="273"/>
      <c r="F68" s="273"/>
      <c r="G68" s="273"/>
      <c r="H68" s="273"/>
      <c r="I68" s="273"/>
      <c r="J68" s="273"/>
      <c r="K68" s="271"/>
    </row>
    <row r="69" s="1" customFormat="1" ht="15" customHeight="1">
      <c r="B69" s="269"/>
      <c r="C69" s="275"/>
      <c r="D69" s="273" t="s">
        <v>483</v>
      </c>
      <c r="E69" s="273"/>
      <c r="F69" s="273"/>
      <c r="G69" s="273"/>
      <c r="H69" s="273"/>
      <c r="I69" s="273"/>
      <c r="J69" s="273"/>
      <c r="K69" s="271"/>
    </row>
    <row r="70" s="1" customFormat="1" ht="15" customHeight="1">
      <c r="B70" s="269"/>
      <c r="C70" s="275"/>
      <c r="D70" s="273" t="s">
        <v>484</v>
      </c>
      <c r="E70" s="273"/>
      <c r="F70" s="273"/>
      <c r="G70" s="273"/>
      <c r="H70" s="273"/>
      <c r="I70" s="273"/>
      <c r="J70" s="273"/>
      <c r="K70" s="271"/>
    </row>
    <row r="71" s="1" customFormat="1" ht="12.75" customHeight="1">
      <c r="B71" s="280"/>
      <c r="C71" s="281"/>
      <c r="D71" s="281"/>
      <c r="E71" s="281"/>
      <c r="F71" s="281"/>
      <c r="G71" s="281"/>
      <c r="H71" s="281"/>
      <c r="I71" s="281"/>
      <c r="J71" s="281"/>
      <c r="K71" s="282"/>
    </row>
    <row r="72" s="1" customFormat="1" ht="18.75" customHeight="1">
      <c r="B72" s="283"/>
      <c r="C72" s="283"/>
      <c r="D72" s="283"/>
      <c r="E72" s="283"/>
      <c r="F72" s="283"/>
      <c r="G72" s="283"/>
      <c r="H72" s="283"/>
      <c r="I72" s="283"/>
      <c r="J72" s="283"/>
      <c r="K72" s="284"/>
    </row>
    <row r="73" s="1" customFormat="1" ht="18.75" customHeight="1">
      <c r="B73" s="284"/>
      <c r="C73" s="284"/>
      <c r="D73" s="284"/>
      <c r="E73" s="284"/>
      <c r="F73" s="284"/>
      <c r="G73" s="284"/>
      <c r="H73" s="284"/>
      <c r="I73" s="284"/>
      <c r="J73" s="284"/>
      <c r="K73" s="284"/>
    </row>
    <row r="74" s="1" customFormat="1" ht="7.5" customHeight="1">
      <c r="B74" s="285"/>
      <c r="C74" s="286"/>
      <c r="D74" s="286"/>
      <c r="E74" s="286"/>
      <c r="F74" s="286"/>
      <c r="G74" s="286"/>
      <c r="H74" s="286"/>
      <c r="I74" s="286"/>
      <c r="J74" s="286"/>
      <c r="K74" s="287"/>
    </row>
    <row r="75" s="1" customFormat="1" ht="45" customHeight="1">
      <c r="B75" s="288"/>
      <c r="C75" s="289" t="s">
        <v>485</v>
      </c>
      <c r="D75" s="289"/>
      <c r="E75" s="289"/>
      <c r="F75" s="289"/>
      <c r="G75" s="289"/>
      <c r="H75" s="289"/>
      <c r="I75" s="289"/>
      <c r="J75" s="289"/>
      <c r="K75" s="290"/>
    </row>
    <row r="76" s="1" customFormat="1" ht="17.25" customHeight="1">
      <c r="B76" s="288"/>
      <c r="C76" s="291" t="s">
        <v>486</v>
      </c>
      <c r="D76" s="291"/>
      <c r="E76" s="291"/>
      <c r="F76" s="291" t="s">
        <v>487</v>
      </c>
      <c r="G76" s="292"/>
      <c r="H76" s="291" t="s">
        <v>53</v>
      </c>
      <c r="I76" s="291" t="s">
        <v>56</v>
      </c>
      <c r="J76" s="291" t="s">
        <v>488</v>
      </c>
      <c r="K76" s="290"/>
    </row>
    <row r="77" s="1" customFormat="1" ht="17.25" customHeight="1">
      <c r="B77" s="288"/>
      <c r="C77" s="293" t="s">
        <v>489</v>
      </c>
      <c r="D77" s="293"/>
      <c r="E77" s="293"/>
      <c r="F77" s="294" t="s">
        <v>490</v>
      </c>
      <c r="G77" s="295"/>
      <c r="H77" s="293"/>
      <c r="I77" s="293"/>
      <c r="J77" s="293" t="s">
        <v>491</v>
      </c>
      <c r="K77" s="290"/>
    </row>
    <row r="78" s="1" customFormat="1" ht="5.25" customHeight="1">
      <c r="B78" s="288"/>
      <c r="C78" s="296"/>
      <c r="D78" s="296"/>
      <c r="E78" s="296"/>
      <c r="F78" s="296"/>
      <c r="G78" s="297"/>
      <c r="H78" s="296"/>
      <c r="I78" s="296"/>
      <c r="J78" s="296"/>
      <c r="K78" s="290"/>
    </row>
    <row r="79" s="1" customFormat="1" ht="15" customHeight="1">
      <c r="B79" s="288"/>
      <c r="C79" s="276" t="s">
        <v>52</v>
      </c>
      <c r="D79" s="298"/>
      <c r="E79" s="298"/>
      <c r="F79" s="299" t="s">
        <v>492</v>
      </c>
      <c r="G79" s="300"/>
      <c r="H79" s="276" t="s">
        <v>493</v>
      </c>
      <c r="I79" s="276" t="s">
        <v>494</v>
      </c>
      <c r="J79" s="276">
        <v>20</v>
      </c>
      <c r="K79" s="290"/>
    </row>
    <row r="80" s="1" customFormat="1" ht="15" customHeight="1">
      <c r="B80" s="288"/>
      <c r="C80" s="276" t="s">
        <v>495</v>
      </c>
      <c r="D80" s="276"/>
      <c r="E80" s="276"/>
      <c r="F80" s="299" t="s">
        <v>492</v>
      </c>
      <c r="G80" s="300"/>
      <c r="H80" s="276" t="s">
        <v>496</v>
      </c>
      <c r="I80" s="276" t="s">
        <v>494</v>
      </c>
      <c r="J80" s="276">
        <v>120</v>
      </c>
      <c r="K80" s="290"/>
    </row>
    <row r="81" s="1" customFormat="1" ht="15" customHeight="1">
      <c r="B81" s="301"/>
      <c r="C81" s="276" t="s">
        <v>497</v>
      </c>
      <c r="D81" s="276"/>
      <c r="E81" s="276"/>
      <c r="F81" s="299" t="s">
        <v>498</v>
      </c>
      <c r="G81" s="300"/>
      <c r="H81" s="276" t="s">
        <v>499</v>
      </c>
      <c r="I81" s="276" t="s">
        <v>494</v>
      </c>
      <c r="J81" s="276">
        <v>50</v>
      </c>
      <c r="K81" s="290"/>
    </row>
    <row r="82" s="1" customFormat="1" ht="15" customHeight="1">
      <c r="B82" s="301"/>
      <c r="C82" s="276" t="s">
        <v>500</v>
      </c>
      <c r="D82" s="276"/>
      <c r="E82" s="276"/>
      <c r="F82" s="299" t="s">
        <v>492</v>
      </c>
      <c r="G82" s="300"/>
      <c r="H82" s="276" t="s">
        <v>501</v>
      </c>
      <c r="I82" s="276" t="s">
        <v>502</v>
      </c>
      <c r="J82" s="276"/>
      <c r="K82" s="290"/>
    </row>
    <row r="83" s="1" customFormat="1" ht="15" customHeight="1">
      <c r="B83" s="301"/>
      <c r="C83" s="302" t="s">
        <v>503</v>
      </c>
      <c r="D83" s="302"/>
      <c r="E83" s="302"/>
      <c r="F83" s="303" t="s">
        <v>498</v>
      </c>
      <c r="G83" s="302"/>
      <c r="H83" s="302" t="s">
        <v>504</v>
      </c>
      <c r="I83" s="302" t="s">
        <v>494</v>
      </c>
      <c r="J83" s="302">
        <v>15</v>
      </c>
      <c r="K83" s="290"/>
    </row>
    <row r="84" s="1" customFormat="1" ht="15" customHeight="1">
      <c r="B84" s="301"/>
      <c r="C84" s="302" t="s">
        <v>505</v>
      </c>
      <c r="D84" s="302"/>
      <c r="E84" s="302"/>
      <c r="F84" s="303" t="s">
        <v>498</v>
      </c>
      <c r="G84" s="302"/>
      <c r="H84" s="302" t="s">
        <v>506</v>
      </c>
      <c r="I84" s="302" t="s">
        <v>494</v>
      </c>
      <c r="J84" s="302">
        <v>15</v>
      </c>
      <c r="K84" s="290"/>
    </row>
    <row r="85" s="1" customFormat="1" ht="15" customHeight="1">
      <c r="B85" s="301"/>
      <c r="C85" s="302" t="s">
        <v>507</v>
      </c>
      <c r="D85" s="302"/>
      <c r="E85" s="302"/>
      <c r="F85" s="303" t="s">
        <v>498</v>
      </c>
      <c r="G85" s="302"/>
      <c r="H85" s="302" t="s">
        <v>508</v>
      </c>
      <c r="I85" s="302" t="s">
        <v>494</v>
      </c>
      <c r="J85" s="302">
        <v>20</v>
      </c>
      <c r="K85" s="290"/>
    </row>
    <row r="86" s="1" customFormat="1" ht="15" customHeight="1">
      <c r="B86" s="301"/>
      <c r="C86" s="302" t="s">
        <v>509</v>
      </c>
      <c r="D86" s="302"/>
      <c r="E86" s="302"/>
      <c r="F86" s="303" t="s">
        <v>498</v>
      </c>
      <c r="G86" s="302"/>
      <c r="H86" s="302" t="s">
        <v>510</v>
      </c>
      <c r="I86" s="302" t="s">
        <v>494</v>
      </c>
      <c r="J86" s="302">
        <v>20</v>
      </c>
      <c r="K86" s="290"/>
    </row>
    <row r="87" s="1" customFormat="1" ht="15" customHeight="1">
      <c r="B87" s="301"/>
      <c r="C87" s="276" t="s">
        <v>511</v>
      </c>
      <c r="D87" s="276"/>
      <c r="E87" s="276"/>
      <c r="F87" s="299" t="s">
        <v>498</v>
      </c>
      <c r="G87" s="300"/>
      <c r="H87" s="276" t="s">
        <v>512</v>
      </c>
      <c r="I87" s="276" t="s">
        <v>494</v>
      </c>
      <c r="J87" s="276">
        <v>50</v>
      </c>
      <c r="K87" s="290"/>
    </row>
    <row r="88" s="1" customFormat="1" ht="15" customHeight="1">
      <c r="B88" s="301"/>
      <c r="C88" s="276" t="s">
        <v>513</v>
      </c>
      <c r="D88" s="276"/>
      <c r="E88" s="276"/>
      <c r="F88" s="299" t="s">
        <v>498</v>
      </c>
      <c r="G88" s="300"/>
      <c r="H88" s="276" t="s">
        <v>514</v>
      </c>
      <c r="I88" s="276" t="s">
        <v>494</v>
      </c>
      <c r="J88" s="276">
        <v>20</v>
      </c>
      <c r="K88" s="290"/>
    </row>
    <row r="89" s="1" customFormat="1" ht="15" customHeight="1">
      <c r="B89" s="301"/>
      <c r="C89" s="276" t="s">
        <v>515</v>
      </c>
      <c r="D89" s="276"/>
      <c r="E89" s="276"/>
      <c r="F89" s="299" t="s">
        <v>498</v>
      </c>
      <c r="G89" s="300"/>
      <c r="H89" s="276" t="s">
        <v>516</v>
      </c>
      <c r="I89" s="276" t="s">
        <v>494</v>
      </c>
      <c r="J89" s="276">
        <v>20</v>
      </c>
      <c r="K89" s="290"/>
    </row>
    <row r="90" s="1" customFormat="1" ht="15" customHeight="1">
      <c r="B90" s="301"/>
      <c r="C90" s="276" t="s">
        <v>517</v>
      </c>
      <c r="D90" s="276"/>
      <c r="E90" s="276"/>
      <c r="F90" s="299" t="s">
        <v>498</v>
      </c>
      <c r="G90" s="300"/>
      <c r="H90" s="276" t="s">
        <v>518</v>
      </c>
      <c r="I90" s="276" t="s">
        <v>494</v>
      </c>
      <c r="J90" s="276">
        <v>50</v>
      </c>
      <c r="K90" s="290"/>
    </row>
    <row r="91" s="1" customFormat="1" ht="15" customHeight="1">
      <c r="B91" s="301"/>
      <c r="C91" s="276" t="s">
        <v>519</v>
      </c>
      <c r="D91" s="276"/>
      <c r="E91" s="276"/>
      <c r="F91" s="299" t="s">
        <v>498</v>
      </c>
      <c r="G91" s="300"/>
      <c r="H91" s="276" t="s">
        <v>519</v>
      </c>
      <c r="I91" s="276" t="s">
        <v>494</v>
      </c>
      <c r="J91" s="276">
        <v>50</v>
      </c>
      <c r="K91" s="290"/>
    </row>
    <row r="92" s="1" customFormat="1" ht="15" customHeight="1">
      <c r="B92" s="301"/>
      <c r="C92" s="276" t="s">
        <v>520</v>
      </c>
      <c r="D92" s="276"/>
      <c r="E92" s="276"/>
      <c r="F92" s="299" t="s">
        <v>498</v>
      </c>
      <c r="G92" s="300"/>
      <c r="H92" s="276" t="s">
        <v>521</v>
      </c>
      <c r="I92" s="276" t="s">
        <v>494</v>
      </c>
      <c r="J92" s="276">
        <v>255</v>
      </c>
      <c r="K92" s="290"/>
    </row>
    <row r="93" s="1" customFormat="1" ht="15" customHeight="1">
      <c r="B93" s="301"/>
      <c r="C93" s="276" t="s">
        <v>522</v>
      </c>
      <c r="D93" s="276"/>
      <c r="E93" s="276"/>
      <c r="F93" s="299" t="s">
        <v>492</v>
      </c>
      <c r="G93" s="300"/>
      <c r="H93" s="276" t="s">
        <v>523</v>
      </c>
      <c r="I93" s="276" t="s">
        <v>524</v>
      </c>
      <c r="J93" s="276"/>
      <c r="K93" s="290"/>
    </row>
    <row r="94" s="1" customFormat="1" ht="15" customHeight="1">
      <c r="B94" s="301"/>
      <c r="C94" s="276" t="s">
        <v>525</v>
      </c>
      <c r="D94" s="276"/>
      <c r="E94" s="276"/>
      <c r="F94" s="299" t="s">
        <v>492</v>
      </c>
      <c r="G94" s="300"/>
      <c r="H94" s="276" t="s">
        <v>526</v>
      </c>
      <c r="I94" s="276" t="s">
        <v>527</v>
      </c>
      <c r="J94" s="276"/>
      <c r="K94" s="290"/>
    </row>
    <row r="95" s="1" customFormat="1" ht="15" customHeight="1">
      <c r="B95" s="301"/>
      <c r="C95" s="276" t="s">
        <v>528</v>
      </c>
      <c r="D95" s="276"/>
      <c r="E95" s="276"/>
      <c r="F95" s="299" t="s">
        <v>492</v>
      </c>
      <c r="G95" s="300"/>
      <c r="H95" s="276" t="s">
        <v>528</v>
      </c>
      <c r="I95" s="276" t="s">
        <v>527</v>
      </c>
      <c r="J95" s="276"/>
      <c r="K95" s="290"/>
    </row>
    <row r="96" s="1" customFormat="1" ht="15" customHeight="1">
      <c r="B96" s="301"/>
      <c r="C96" s="276" t="s">
        <v>37</v>
      </c>
      <c r="D96" s="276"/>
      <c r="E96" s="276"/>
      <c r="F96" s="299" t="s">
        <v>492</v>
      </c>
      <c r="G96" s="300"/>
      <c r="H96" s="276" t="s">
        <v>529</v>
      </c>
      <c r="I96" s="276" t="s">
        <v>527</v>
      </c>
      <c r="J96" s="276"/>
      <c r="K96" s="290"/>
    </row>
    <row r="97" s="1" customFormat="1" ht="15" customHeight="1">
      <c r="B97" s="301"/>
      <c r="C97" s="276" t="s">
        <v>47</v>
      </c>
      <c r="D97" s="276"/>
      <c r="E97" s="276"/>
      <c r="F97" s="299" t="s">
        <v>492</v>
      </c>
      <c r="G97" s="300"/>
      <c r="H97" s="276" t="s">
        <v>530</v>
      </c>
      <c r="I97" s="276" t="s">
        <v>527</v>
      </c>
      <c r="J97" s="276"/>
      <c r="K97" s="290"/>
    </row>
    <row r="98" s="1" customFormat="1" ht="15" customHeight="1">
      <c r="B98" s="304"/>
      <c r="C98" s="305"/>
      <c r="D98" s="305"/>
      <c r="E98" s="305"/>
      <c r="F98" s="305"/>
      <c r="G98" s="305"/>
      <c r="H98" s="305"/>
      <c r="I98" s="305"/>
      <c r="J98" s="305"/>
      <c r="K98" s="306"/>
    </row>
    <row r="99" s="1" customFormat="1" ht="18.75" customHeight="1">
      <c r="B99" s="307"/>
      <c r="C99" s="308"/>
      <c r="D99" s="308"/>
      <c r="E99" s="308"/>
      <c r="F99" s="308"/>
      <c r="G99" s="308"/>
      <c r="H99" s="308"/>
      <c r="I99" s="308"/>
      <c r="J99" s="308"/>
      <c r="K99" s="307"/>
    </row>
    <row r="100" s="1" customFormat="1" ht="18.75" customHeight="1">
      <c r="B100" s="284"/>
      <c r="C100" s="284"/>
      <c r="D100" s="284"/>
      <c r="E100" s="284"/>
      <c r="F100" s="284"/>
      <c r="G100" s="284"/>
      <c r="H100" s="284"/>
      <c r="I100" s="284"/>
      <c r="J100" s="284"/>
      <c r="K100" s="284"/>
    </row>
    <row r="101" s="1" customFormat="1" ht="7.5" customHeight="1">
      <c r="B101" s="285"/>
      <c r="C101" s="286"/>
      <c r="D101" s="286"/>
      <c r="E101" s="286"/>
      <c r="F101" s="286"/>
      <c r="G101" s="286"/>
      <c r="H101" s="286"/>
      <c r="I101" s="286"/>
      <c r="J101" s="286"/>
      <c r="K101" s="287"/>
    </row>
    <row r="102" s="1" customFormat="1" ht="45" customHeight="1">
      <c r="B102" s="288"/>
      <c r="C102" s="289" t="s">
        <v>531</v>
      </c>
      <c r="D102" s="289"/>
      <c r="E102" s="289"/>
      <c r="F102" s="289"/>
      <c r="G102" s="289"/>
      <c r="H102" s="289"/>
      <c r="I102" s="289"/>
      <c r="J102" s="289"/>
      <c r="K102" s="290"/>
    </row>
    <row r="103" s="1" customFormat="1" ht="17.25" customHeight="1">
      <c r="B103" s="288"/>
      <c r="C103" s="291" t="s">
        <v>486</v>
      </c>
      <c r="D103" s="291"/>
      <c r="E103" s="291"/>
      <c r="F103" s="291" t="s">
        <v>487</v>
      </c>
      <c r="G103" s="292"/>
      <c r="H103" s="291" t="s">
        <v>53</v>
      </c>
      <c r="I103" s="291" t="s">
        <v>56</v>
      </c>
      <c r="J103" s="291" t="s">
        <v>488</v>
      </c>
      <c r="K103" s="290"/>
    </row>
    <row r="104" s="1" customFormat="1" ht="17.25" customHeight="1">
      <c r="B104" s="288"/>
      <c r="C104" s="293" t="s">
        <v>489</v>
      </c>
      <c r="D104" s="293"/>
      <c r="E104" s="293"/>
      <c r="F104" s="294" t="s">
        <v>490</v>
      </c>
      <c r="G104" s="295"/>
      <c r="H104" s="293"/>
      <c r="I104" s="293"/>
      <c r="J104" s="293" t="s">
        <v>491</v>
      </c>
      <c r="K104" s="290"/>
    </row>
    <row r="105" s="1" customFormat="1" ht="5.25" customHeight="1">
      <c r="B105" s="288"/>
      <c r="C105" s="291"/>
      <c r="D105" s="291"/>
      <c r="E105" s="291"/>
      <c r="F105" s="291"/>
      <c r="G105" s="309"/>
      <c r="H105" s="291"/>
      <c r="I105" s="291"/>
      <c r="J105" s="291"/>
      <c r="K105" s="290"/>
    </row>
    <row r="106" s="1" customFormat="1" ht="15" customHeight="1">
      <c r="B106" s="288"/>
      <c r="C106" s="276" t="s">
        <v>52</v>
      </c>
      <c r="D106" s="298"/>
      <c r="E106" s="298"/>
      <c r="F106" s="299" t="s">
        <v>492</v>
      </c>
      <c r="G106" s="276"/>
      <c r="H106" s="276" t="s">
        <v>532</v>
      </c>
      <c r="I106" s="276" t="s">
        <v>494</v>
      </c>
      <c r="J106" s="276">
        <v>20</v>
      </c>
      <c r="K106" s="290"/>
    </row>
    <row r="107" s="1" customFormat="1" ht="15" customHeight="1">
      <c r="B107" s="288"/>
      <c r="C107" s="276" t="s">
        <v>495</v>
      </c>
      <c r="D107" s="276"/>
      <c r="E107" s="276"/>
      <c r="F107" s="299" t="s">
        <v>492</v>
      </c>
      <c r="G107" s="276"/>
      <c r="H107" s="276" t="s">
        <v>532</v>
      </c>
      <c r="I107" s="276" t="s">
        <v>494</v>
      </c>
      <c r="J107" s="276">
        <v>120</v>
      </c>
      <c r="K107" s="290"/>
    </row>
    <row r="108" s="1" customFormat="1" ht="15" customHeight="1">
      <c r="B108" s="301"/>
      <c r="C108" s="276" t="s">
        <v>497</v>
      </c>
      <c r="D108" s="276"/>
      <c r="E108" s="276"/>
      <c r="F108" s="299" t="s">
        <v>498</v>
      </c>
      <c r="G108" s="276"/>
      <c r="H108" s="276" t="s">
        <v>532</v>
      </c>
      <c r="I108" s="276" t="s">
        <v>494</v>
      </c>
      <c r="J108" s="276">
        <v>50</v>
      </c>
      <c r="K108" s="290"/>
    </row>
    <row r="109" s="1" customFormat="1" ht="15" customHeight="1">
      <c r="B109" s="301"/>
      <c r="C109" s="276" t="s">
        <v>500</v>
      </c>
      <c r="D109" s="276"/>
      <c r="E109" s="276"/>
      <c r="F109" s="299" t="s">
        <v>492</v>
      </c>
      <c r="G109" s="276"/>
      <c r="H109" s="276" t="s">
        <v>532</v>
      </c>
      <c r="I109" s="276" t="s">
        <v>502</v>
      </c>
      <c r="J109" s="276"/>
      <c r="K109" s="290"/>
    </row>
    <row r="110" s="1" customFormat="1" ht="15" customHeight="1">
      <c r="B110" s="301"/>
      <c r="C110" s="276" t="s">
        <v>511</v>
      </c>
      <c r="D110" s="276"/>
      <c r="E110" s="276"/>
      <c r="F110" s="299" t="s">
        <v>498</v>
      </c>
      <c r="G110" s="276"/>
      <c r="H110" s="276" t="s">
        <v>532</v>
      </c>
      <c r="I110" s="276" t="s">
        <v>494</v>
      </c>
      <c r="J110" s="276">
        <v>50</v>
      </c>
      <c r="K110" s="290"/>
    </row>
    <row r="111" s="1" customFormat="1" ht="15" customHeight="1">
      <c r="B111" s="301"/>
      <c r="C111" s="276" t="s">
        <v>519</v>
      </c>
      <c r="D111" s="276"/>
      <c r="E111" s="276"/>
      <c r="F111" s="299" t="s">
        <v>498</v>
      </c>
      <c r="G111" s="276"/>
      <c r="H111" s="276" t="s">
        <v>532</v>
      </c>
      <c r="I111" s="276" t="s">
        <v>494</v>
      </c>
      <c r="J111" s="276">
        <v>50</v>
      </c>
      <c r="K111" s="290"/>
    </row>
    <row r="112" s="1" customFormat="1" ht="15" customHeight="1">
      <c r="B112" s="301"/>
      <c r="C112" s="276" t="s">
        <v>517</v>
      </c>
      <c r="D112" s="276"/>
      <c r="E112" s="276"/>
      <c r="F112" s="299" t="s">
        <v>498</v>
      </c>
      <c r="G112" s="276"/>
      <c r="H112" s="276" t="s">
        <v>532</v>
      </c>
      <c r="I112" s="276" t="s">
        <v>494</v>
      </c>
      <c r="J112" s="276">
        <v>50</v>
      </c>
      <c r="K112" s="290"/>
    </row>
    <row r="113" s="1" customFormat="1" ht="15" customHeight="1">
      <c r="B113" s="301"/>
      <c r="C113" s="276" t="s">
        <v>52</v>
      </c>
      <c r="D113" s="276"/>
      <c r="E113" s="276"/>
      <c r="F113" s="299" t="s">
        <v>492</v>
      </c>
      <c r="G113" s="276"/>
      <c r="H113" s="276" t="s">
        <v>533</v>
      </c>
      <c r="I113" s="276" t="s">
        <v>494</v>
      </c>
      <c r="J113" s="276">
        <v>20</v>
      </c>
      <c r="K113" s="290"/>
    </row>
    <row r="114" s="1" customFormat="1" ht="15" customHeight="1">
      <c r="B114" s="301"/>
      <c r="C114" s="276" t="s">
        <v>534</v>
      </c>
      <c r="D114" s="276"/>
      <c r="E114" s="276"/>
      <c r="F114" s="299" t="s">
        <v>492</v>
      </c>
      <c r="G114" s="276"/>
      <c r="H114" s="276" t="s">
        <v>535</v>
      </c>
      <c r="I114" s="276" t="s">
        <v>494</v>
      </c>
      <c r="J114" s="276">
        <v>120</v>
      </c>
      <c r="K114" s="290"/>
    </row>
    <row r="115" s="1" customFormat="1" ht="15" customHeight="1">
      <c r="B115" s="301"/>
      <c r="C115" s="276" t="s">
        <v>37</v>
      </c>
      <c r="D115" s="276"/>
      <c r="E115" s="276"/>
      <c r="F115" s="299" t="s">
        <v>492</v>
      </c>
      <c r="G115" s="276"/>
      <c r="H115" s="276" t="s">
        <v>536</v>
      </c>
      <c r="I115" s="276" t="s">
        <v>527</v>
      </c>
      <c r="J115" s="276"/>
      <c r="K115" s="290"/>
    </row>
    <row r="116" s="1" customFormat="1" ht="15" customHeight="1">
      <c r="B116" s="301"/>
      <c r="C116" s="276" t="s">
        <v>47</v>
      </c>
      <c r="D116" s="276"/>
      <c r="E116" s="276"/>
      <c r="F116" s="299" t="s">
        <v>492</v>
      </c>
      <c r="G116" s="276"/>
      <c r="H116" s="276" t="s">
        <v>537</v>
      </c>
      <c r="I116" s="276" t="s">
        <v>527</v>
      </c>
      <c r="J116" s="276"/>
      <c r="K116" s="290"/>
    </row>
    <row r="117" s="1" customFormat="1" ht="15" customHeight="1">
      <c r="B117" s="301"/>
      <c r="C117" s="276" t="s">
        <v>56</v>
      </c>
      <c r="D117" s="276"/>
      <c r="E117" s="276"/>
      <c r="F117" s="299" t="s">
        <v>492</v>
      </c>
      <c r="G117" s="276"/>
      <c r="H117" s="276" t="s">
        <v>538</v>
      </c>
      <c r="I117" s="276" t="s">
        <v>539</v>
      </c>
      <c r="J117" s="276"/>
      <c r="K117" s="290"/>
    </row>
    <row r="118" s="1" customFormat="1" ht="15" customHeight="1">
      <c r="B118" s="304"/>
      <c r="C118" s="310"/>
      <c r="D118" s="310"/>
      <c r="E118" s="310"/>
      <c r="F118" s="310"/>
      <c r="G118" s="310"/>
      <c r="H118" s="310"/>
      <c r="I118" s="310"/>
      <c r="J118" s="310"/>
      <c r="K118" s="306"/>
    </row>
    <row r="119" s="1" customFormat="1" ht="18.75" customHeight="1">
      <c r="B119" s="311"/>
      <c r="C119" s="312"/>
      <c r="D119" s="312"/>
      <c r="E119" s="312"/>
      <c r="F119" s="313"/>
      <c r="G119" s="312"/>
      <c r="H119" s="312"/>
      <c r="I119" s="312"/>
      <c r="J119" s="312"/>
      <c r="K119" s="311"/>
    </row>
    <row r="120" s="1" customFormat="1" ht="18.75" customHeight="1">
      <c r="B120" s="284"/>
      <c r="C120" s="284"/>
      <c r="D120" s="284"/>
      <c r="E120" s="284"/>
      <c r="F120" s="284"/>
      <c r="G120" s="284"/>
      <c r="H120" s="284"/>
      <c r="I120" s="284"/>
      <c r="J120" s="284"/>
      <c r="K120" s="284"/>
    </row>
    <row r="121" s="1" customFormat="1" ht="7.5" customHeight="1">
      <c r="B121" s="314"/>
      <c r="C121" s="315"/>
      <c r="D121" s="315"/>
      <c r="E121" s="315"/>
      <c r="F121" s="315"/>
      <c r="G121" s="315"/>
      <c r="H121" s="315"/>
      <c r="I121" s="315"/>
      <c r="J121" s="315"/>
      <c r="K121" s="316"/>
    </row>
    <row r="122" s="1" customFormat="1" ht="45" customHeight="1">
      <c r="B122" s="317"/>
      <c r="C122" s="267" t="s">
        <v>540</v>
      </c>
      <c r="D122" s="267"/>
      <c r="E122" s="267"/>
      <c r="F122" s="267"/>
      <c r="G122" s="267"/>
      <c r="H122" s="267"/>
      <c r="I122" s="267"/>
      <c r="J122" s="267"/>
      <c r="K122" s="318"/>
    </row>
    <row r="123" s="1" customFormat="1" ht="17.25" customHeight="1">
      <c r="B123" s="319"/>
      <c r="C123" s="291" t="s">
        <v>486</v>
      </c>
      <c r="D123" s="291"/>
      <c r="E123" s="291"/>
      <c r="F123" s="291" t="s">
        <v>487</v>
      </c>
      <c r="G123" s="292"/>
      <c r="H123" s="291" t="s">
        <v>53</v>
      </c>
      <c r="I123" s="291" t="s">
        <v>56</v>
      </c>
      <c r="J123" s="291" t="s">
        <v>488</v>
      </c>
      <c r="K123" s="320"/>
    </row>
    <row r="124" s="1" customFormat="1" ht="17.25" customHeight="1">
      <c r="B124" s="319"/>
      <c r="C124" s="293" t="s">
        <v>489</v>
      </c>
      <c r="D124" s="293"/>
      <c r="E124" s="293"/>
      <c r="F124" s="294" t="s">
        <v>490</v>
      </c>
      <c r="G124" s="295"/>
      <c r="H124" s="293"/>
      <c r="I124" s="293"/>
      <c r="J124" s="293" t="s">
        <v>491</v>
      </c>
      <c r="K124" s="320"/>
    </row>
    <row r="125" s="1" customFormat="1" ht="5.25" customHeight="1">
      <c r="B125" s="321"/>
      <c r="C125" s="296"/>
      <c r="D125" s="296"/>
      <c r="E125" s="296"/>
      <c r="F125" s="296"/>
      <c r="G125" s="322"/>
      <c r="H125" s="296"/>
      <c r="I125" s="296"/>
      <c r="J125" s="296"/>
      <c r="K125" s="323"/>
    </row>
    <row r="126" s="1" customFormat="1" ht="15" customHeight="1">
      <c r="B126" s="321"/>
      <c r="C126" s="276" t="s">
        <v>495</v>
      </c>
      <c r="D126" s="298"/>
      <c r="E126" s="298"/>
      <c r="F126" s="299" t="s">
        <v>492</v>
      </c>
      <c r="G126" s="276"/>
      <c r="H126" s="276" t="s">
        <v>532</v>
      </c>
      <c r="I126" s="276" t="s">
        <v>494</v>
      </c>
      <c r="J126" s="276">
        <v>120</v>
      </c>
      <c r="K126" s="324"/>
    </row>
    <row r="127" s="1" customFormat="1" ht="15" customHeight="1">
      <c r="B127" s="321"/>
      <c r="C127" s="276" t="s">
        <v>541</v>
      </c>
      <c r="D127" s="276"/>
      <c r="E127" s="276"/>
      <c r="F127" s="299" t="s">
        <v>492</v>
      </c>
      <c r="G127" s="276"/>
      <c r="H127" s="276" t="s">
        <v>542</v>
      </c>
      <c r="I127" s="276" t="s">
        <v>494</v>
      </c>
      <c r="J127" s="276" t="s">
        <v>543</v>
      </c>
      <c r="K127" s="324"/>
    </row>
    <row r="128" s="1" customFormat="1" ht="15" customHeight="1">
      <c r="B128" s="321"/>
      <c r="C128" s="276" t="s">
        <v>440</v>
      </c>
      <c r="D128" s="276"/>
      <c r="E128" s="276"/>
      <c r="F128" s="299" t="s">
        <v>492</v>
      </c>
      <c r="G128" s="276"/>
      <c r="H128" s="276" t="s">
        <v>544</v>
      </c>
      <c r="I128" s="276" t="s">
        <v>494</v>
      </c>
      <c r="J128" s="276" t="s">
        <v>543</v>
      </c>
      <c r="K128" s="324"/>
    </row>
    <row r="129" s="1" customFormat="1" ht="15" customHeight="1">
      <c r="B129" s="321"/>
      <c r="C129" s="276" t="s">
        <v>503</v>
      </c>
      <c r="D129" s="276"/>
      <c r="E129" s="276"/>
      <c r="F129" s="299" t="s">
        <v>498</v>
      </c>
      <c r="G129" s="276"/>
      <c r="H129" s="276" t="s">
        <v>504</v>
      </c>
      <c r="I129" s="276" t="s">
        <v>494</v>
      </c>
      <c r="J129" s="276">
        <v>15</v>
      </c>
      <c r="K129" s="324"/>
    </row>
    <row r="130" s="1" customFormat="1" ht="15" customHeight="1">
      <c r="B130" s="321"/>
      <c r="C130" s="302" t="s">
        <v>505</v>
      </c>
      <c r="D130" s="302"/>
      <c r="E130" s="302"/>
      <c r="F130" s="303" t="s">
        <v>498</v>
      </c>
      <c r="G130" s="302"/>
      <c r="H130" s="302" t="s">
        <v>506</v>
      </c>
      <c r="I130" s="302" t="s">
        <v>494</v>
      </c>
      <c r="J130" s="302">
        <v>15</v>
      </c>
      <c r="K130" s="324"/>
    </row>
    <row r="131" s="1" customFormat="1" ht="15" customHeight="1">
      <c r="B131" s="321"/>
      <c r="C131" s="302" t="s">
        <v>507</v>
      </c>
      <c r="D131" s="302"/>
      <c r="E131" s="302"/>
      <c r="F131" s="303" t="s">
        <v>498</v>
      </c>
      <c r="G131" s="302"/>
      <c r="H131" s="302" t="s">
        <v>508</v>
      </c>
      <c r="I131" s="302" t="s">
        <v>494</v>
      </c>
      <c r="J131" s="302">
        <v>20</v>
      </c>
      <c r="K131" s="324"/>
    </row>
    <row r="132" s="1" customFormat="1" ht="15" customHeight="1">
      <c r="B132" s="321"/>
      <c r="C132" s="302" t="s">
        <v>509</v>
      </c>
      <c r="D132" s="302"/>
      <c r="E132" s="302"/>
      <c r="F132" s="303" t="s">
        <v>498</v>
      </c>
      <c r="G132" s="302"/>
      <c r="H132" s="302" t="s">
        <v>510</v>
      </c>
      <c r="I132" s="302" t="s">
        <v>494</v>
      </c>
      <c r="J132" s="302">
        <v>20</v>
      </c>
      <c r="K132" s="324"/>
    </row>
    <row r="133" s="1" customFormat="1" ht="15" customHeight="1">
      <c r="B133" s="321"/>
      <c r="C133" s="276" t="s">
        <v>497</v>
      </c>
      <c r="D133" s="276"/>
      <c r="E133" s="276"/>
      <c r="F133" s="299" t="s">
        <v>498</v>
      </c>
      <c r="G133" s="276"/>
      <c r="H133" s="276" t="s">
        <v>532</v>
      </c>
      <c r="I133" s="276" t="s">
        <v>494</v>
      </c>
      <c r="J133" s="276">
        <v>50</v>
      </c>
      <c r="K133" s="324"/>
    </row>
    <row r="134" s="1" customFormat="1" ht="15" customHeight="1">
      <c r="B134" s="321"/>
      <c r="C134" s="276" t="s">
        <v>511</v>
      </c>
      <c r="D134" s="276"/>
      <c r="E134" s="276"/>
      <c r="F134" s="299" t="s">
        <v>498</v>
      </c>
      <c r="G134" s="276"/>
      <c r="H134" s="276" t="s">
        <v>532</v>
      </c>
      <c r="I134" s="276" t="s">
        <v>494</v>
      </c>
      <c r="J134" s="276">
        <v>50</v>
      </c>
      <c r="K134" s="324"/>
    </row>
    <row r="135" s="1" customFormat="1" ht="15" customHeight="1">
      <c r="B135" s="321"/>
      <c r="C135" s="276" t="s">
        <v>517</v>
      </c>
      <c r="D135" s="276"/>
      <c r="E135" s="276"/>
      <c r="F135" s="299" t="s">
        <v>498</v>
      </c>
      <c r="G135" s="276"/>
      <c r="H135" s="276" t="s">
        <v>532</v>
      </c>
      <c r="I135" s="276" t="s">
        <v>494</v>
      </c>
      <c r="J135" s="276">
        <v>50</v>
      </c>
      <c r="K135" s="324"/>
    </row>
    <row r="136" s="1" customFormat="1" ht="15" customHeight="1">
      <c r="B136" s="321"/>
      <c r="C136" s="276" t="s">
        <v>519</v>
      </c>
      <c r="D136" s="276"/>
      <c r="E136" s="276"/>
      <c r="F136" s="299" t="s">
        <v>498</v>
      </c>
      <c r="G136" s="276"/>
      <c r="H136" s="276" t="s">
        <v>532</v>
      </c>
      <c r="I136" s="276" t="s">
        <v>494</v>
      </c>
      <c r="J136" s="276">
        <v>50</v>
      </c>
      <c r="K136" s="324"/>
    </row>
    <row r="137" s="1" customFormat="1" ht="15" customHeight="1">
      <c r="B137" s="321"/>
      <c r="C137" s="276" t="s">
        <v>520</v>
      </c>
      <c r="D137" s="276"/>
      <c r="E137" s="276"/>
      <c r="F137" s="299" t="s">
        <v>498</v>
      </c>
      <c r="G137" s="276"/>
      <c r="H137" s="276" t="s">
        <v>545</v>
      </c>
      <c r="I137" s="276" t="s">
        <v>494</v>
      </c>
      <c r="J137" s="276">
        <v>255</v>
      </c>
      <c r="K137" s="324"/>
    </row>
    <row r="138" s="1" customFormat="1" ht="15" customHeight="1">
      <c r="B138" s="321"/>
      <c r="C138" s="276" t="s">
        <v>522</v>
      </c>
      <c r="D138" s="276"/>
      <c r="E138" s="276"/>
      <c r="F138" s="299" t="s">
        <v>492</v>
      </c>
      <c r="G138" s="276"/>
      <c r="H138" s="276" t="s">
        <v>546</v>
      </c>
      <c r="I138" s="276" t="s">
        <v>524</v>
      </c>
      <c r="J138" s="276"/>
      <c r="K138" s="324"/>
    </row>
    <row r="139" s="1" customFormat="1" ht="15" customHeight="1">
      <c r="B139" s="321"/>
      <c r="C139" s="276" t="s">
        <v>525</v>
      </c>
      <c r="D139" s="276"/>
      <c r="E139" s="276"/>
      <c r="F139" s="299" t="s">
        <v>492</v>
      </c>
      <c r="G139" s="276"/>
      <c r="H139" s="276" t="s">
        <v>547</v>
      </c>
      <c r="I139" s="276" t="s">
        <v>527</v>
      </c>
      <c r="J139" s="276"/>
      <c r="K139" s="324"/>
    </row>
    <row r="140" s="1" customFormat="1" ht="15" customHeight="1">
      <c r="B140" s="321"/>
      <c r="C140" s="276" t="s">
        <v>528</v>
      </c>
      <c r="D140" s="276"/>
      <c r="E140" s="276"/>
      <c r="F140" s="299" t="s">
        <v>492</v>
      </c>
      <c r="G140" s="276"/>
      <c r="H140" s="276" t="s">
        <v>528</v>
      </c>
      <c r="I140" s="276" t="s">
        <v>527</v>
      </c>
      <c r="J140" s="276"/>
      <c r="K140" s="324"/>
    </row>
    <row r="141" s="1" customFormat="1" ht="15" customHeight="1">
      <c r="B141" s="321"/>
      <c r="C141" s="276" t="s">
        <v>37</v>
      </c>
      <c r="D141" s="276"/>
      <c r="E141" s="276"/>
      <c r="F141" s="299" t="s">
        <v>492</v>
      </c>
      <c r="G141" s="276"/>
      <c r="H141" s="276" t="s">
        <v>548</v>
      </c>
      <c r="I141" s="276" t="s">
        <v>527</v>
      </c>
      <c r="J141" s="276"/>
      <c r="K141" s="324"/>
    </row>
    <row r="142" s="1" customFormat="1" ht="15" customHeight="1">
      <c r="B142" s="321"/>
      <c r="C142" s="276" t="s">
        <v>549</v>
      </c>
      <c r="D142" s="276"/>
      <c r="E142" s="276"/>
      <c r="F142" s="299" t="s">
        <v>492</v>
      </c>
      <c r="G142" s="276"/>
      <c r="H142" s="276" t="s">
        <v>550</v>
      </c>
      <c r="I142" s="276" t="s">
        <v>527</v>
      </c>
      <c r="J142" s="276"/>
      <c r="K142" s="324"/>
    </row>
    <row r="143" s="1" customFormat="1" ht="15" customHeight="1">
      <c r="B143" s="325"/>
      <c r="C143" s="326"/>
      <c r="D143" s="326"/>
      <c r="E143" s="326"/>
      <c r="F143" s="326"/>
      <c r="G143" s="326"/>
      <c r="H143" s="326"/>
      <c r="I143" s="326"/>
      <c r="J143" s="326"/>
      <c r="K143" s="327"/>
    </row>
    <row r="144" s="1" customFormat="1" ht="18.75" customHeight="1">
      <c r="B144" s="312"/>
      <c r="C144" s="312"/>
      <c r="D144" s="312"/>
      <c r="E144" s="312"/>
      <c r="F144" s="313"/>
      <c r="G144" s="312"/>
      <c r="H144" s="312"/>
      <c r="I144" s="312"/>
      <c r="J144" s="312"/>
      <c r="K144" s="312"/>
    </row>
    <row r="145" s="1" customFormat="1" ht="18.75" customHeight="1">
      <c r="B145" s="284"/>
      <c r="C145" s="284"/>
      <c r="D145" s="284"/>
      <c r="E145" s="284"/>
      <c r="F145" s="284"/>
      <c r="G145" s="284"/>
      <c r="H145" s="284"/>
      <c r="I145" s="284"/>
      <c r="J145" s="284"/>
      <c r="K145" s="284"/>
    </row>
    <row r="146" s="1" customFormat="1" ht="7.5" customHeight="1">
      <c r="B146" s="285"/>
      <c r="C146" s="286"/>
      <c r="D146" s="286"/>
      <c r="E146" s="286"/>
      <c r="F146" s="286"/>
      <c r="G146" s="286"/>
      <c r="H146" s="286"/>
      <c r="I146" s="286"/>
      <c r="J146" s="286"/>
      <c r="K146" s="287"/>
    </row>
    <row r="147" s="1" customFormat="1" ht="45" customHeight="1">
      <c r="B147" s="288"/>
      <c r="C147" s="289" t="s">
        <v>551</v>
      </c>
      <c r="D147" s="289"/>
      <c r="E147" s="289"/>
      <c r="F147" s="289"/>
      <c r="G147" s="289"/>
      <c r="H147" s="289"/>
      <c r="I147" s="289"/>
      <c r="J147" s="289"/>
      <c r="K147" s="290"/>
    </row>
    <row r="148" s="1" customFormat="1" ht="17.25" customHeight="1">
      <c r="B148" s="288"/>
      <c r="C148" s="291" t="s">
        <v>486</v>
      </c>
      <c r="D148" s="291"/>
      <c r="E148" s="291"/>
      <c r="F148" s="291" t="s">
        <v>487</v>
      </c>
      <c r="G148" s="292"/>
      <c r="H148" s="291" t="s">
        <v>53</v>
      </c>
      <c r="I148" s="291" t="s">
        <v>56</v>
      </c>
      <c r="J148" s="291" t="s">
        <v>488</v>
      </c>
      <c r="K148" s="290"/>
    </row>
    <row r="149" s="1" customFormat="1" ht="17.25" customHeight="1">
      <c r="B149" s="288"/>
      <c r="C149" s="293" t="s">
        <v>489</v>
      </c>
      <c r="D149" s="293"/>
      <c r="E149" s="293"/>
      <c r="F149" s="294" t="s">
        <v>490</v>
      </c>
      <c r="G149" s="295"/>
      <c r="H149" s="293"/>
      <c r="I149" s="293"/>
      <c r="J149" s="293" t="s">
        <v>491</v>
      </c>
      <c r="K149" s="290"/>
    </row>
    <row r="150" s="1" customFormat="1" ht="5.25" customHeight="1">
      <c r="B150" s="301"/>
      <c r="C150" s="296"/>
      <c r="D150" s="296"/>
      <c r="E150" s="296"/>
      <c r="F150" s="296"/>
      <c r="G150" s="297"/>
      <c r="H150" s="296"/>
      <c r="I150" s="296"/>
      <c r="J150" s="296"/>
      <c r="K150" s="324"/>
    </row>
    <row r="151" s="1" customFormat="1" ht="15" customHeight="1">
      <c r="B151" s="301"/>
      <c r="C151" s="328" t="s">
        <v>495</v>
      </c>
      <c r="D151" s="276"/>
      <c r="E151" s="276"/>
      <c r="F151" s="329" t="s">
        <v>492</v>
      </c>
      <c r="G151" s="276"/>
      <c r="H151" s="328" t="s">
        <v>532</v>
      </c>
      <c r="I151" s="328" t="s">
        <v>494</v>
      </c>
      <c r="J151" s="328">
        <v>120</v>
      </c>
      <c r="K151" s="324"/>
    </row>
    <row r="152" s="1" customFormat="1" ht="15" customHeight="1">
      <c r="B152" s="301"/>
      <c r="C152" s="328" t="s">
        <v>541</v>
      </c>
      <c r="D152" s="276"/>
      <c r="E152" s="276"/>
      <c r="F152" s="329" t="s">
        <v>492</v>
      </c>
      <c r="G152" s="276"/>
      <c r="H152" s="328" t="s">
        <v>552</v>
      </c>
      <c r="I152" s="328" t="s">
        <v>494</v>
      </c>
      <c r="J152" s="328" t="s">
        <v>543</v>
      </c>
      <c r="K152" s="324"/>
    </row>
    <row r="153" s="1" customFormat="1" ht="15" customHeight="1">
      <c r="B153" s="301"/>
      <c r="C153" s="328" t="s">
        <v>440</v>
      </c>
      <c r="D153" s="276"/>
      <c r="E153" s="276"/>
      <c r="F153" s="329" t="s">
        <v>492</v>
      </c>
      <c r="G153" s="276"/>
      <c r="H153" s="328" t="s">
        <v>553</v>
      </c>
      <c r="I153" s="328" t="s">
        <v>494</v>
      </c>
      <c r="J153" s="328" t="s">
        <v>543</v>
      </c>
      <c r="K153" s="324"/>
    </row>
    <row r="154" s="1" customFormat="1" ht="15" customHeight="1">
      <c r="B154" s="301"/>
      <c r="C154" s="328" t="s">
        <v>497</v>
      </c>
      <c r="D154" s="276"/>
      <c r="E154" s="276"/>
      <c r="F154" s="329" t="s">
        <v>498</v>
      </c>
      <c r="G154" s="276"/>
      <c r="H154" s="328" t="s">
        <v>532</v>
      </c>
      <c r="I154" s="328" t="s">
        <v>494</v>
      </c>
      <c r="J154" s="328">
        <v>50</v>
      </c>
      <c r="K154" s="324"/>
    </row>
    <row r="155" s="1" customFormat="1" ht="15" customHeight="1">
      <c r="B155" s="301"/>
      <c r="C155" s="328" t="s">
        <v>500</v>
      </c>
      <c r="D155" s="276"/>
      <c r="E155" s="276"/>
      <c r="F155" s="329" t="s">
        <v>492</v>
      </c>
      <c r="G155" s="276"/>
      <c r="H155" s="328" t="s">
        <v>532</v>
      </c>
      <c r="I155" s="328" t="s">
        <v>502</v>
      </c>
      <c r="J155" s="328"/>
      <c r="K155" s="324"/>
    </row>
    <row r="156" s="1" customFormat="1" ht="15" customHeight="1">
      <c r="B156" s="301"/>
      <c r="C156" s="328" t="s">
        <v>511</v>
      </c>
      <c r="D156" s="276"/>
      <c r="E156" s="276"/>
      <c r="F156" s="329" t="s">
        <v>498</v>
      </c>
      <c r="G156" s="276"/>
      <c r="H156" s="328" t="s">
        <v>532</v>
      </c>
      <c r="I156" s="328" t="s">
        <v>494</v>
      </c>
      <c r="J156" s="328">
        <v>50</v>
      </c>
      <c r="K156" s="324"/>
    </row>
    <row r="157" s="1" customFormat="1" ht="15" customHeight="1">
      <c r="B157" s="301"/>
      <c r="C157" s="328" t="s">
        <v>519</v>
      </c>
      <c r="D157" s="276"/>
      <c r="E157" s="276"/>
      <c r="F157" s="329" t="s">
        <v>498</v>
      </c>
      <c r="G157" s="276"/>
      <c r="H157" s="328" t="s">
        <v>532</v>
      </c>
      <c r="I157" s="328" t="s">
        <v>494</v>
      </c>
      <c r="J157" s="328">
        <v>50</v>
      </c>
      <c r="K157" s="324"/>
    </row>
    <row r="158" s="1" customFormat="1" ht="15" customHeight="1">
      <c r="B158" s="301"/>
      <c r="C158" s="328" t="s">
        <v>517</v>
      </c>
      <c r="D158" s="276"/>
      <c r="E158" s="276"/>
      <c r="F158" s="329" t="s">
        <v>498</v>
      </c>
      <c r="G158" s="276"/>
      <c r="H158" s="328" t="s">
        <v>532</v>
      </c>
      <c r="I158" s="328" t="s">
        <v>494</v>
      </c>
      <c r="J158" s="328">
        <v>50</v>
      </c>
      <c r="K158" s="324"/>
    </row>
    <row r="159" s="1" customFormat="1" ht="15" customHeight="1">
      <c r="B159" s="301"/>
      <c r="C159" s="328" t="s">
        <v>86</v>
      </c>
      <c r="D159" s="276"/>
      <c r="E159" s="276"/>
      <c r="F159" s="329" t="s">
        <v>492</v>
      </c>
      <c r="G159" s="276"/>
      <c r="H159" s="328" t="s">
        <v>554</v>
      </c>
      <c r="I159" s="328" t="s">
        <v>494</v>
      </c>
      <c r="J159" s="328" t="s">
        <v>555</v>
      </c>
      <c r="K159" s="324"/>
    </row>
    <row r="160" s="1" customFormat="1" ht="15" customHeight="1">
      <c r="B160" s="301"/>
      <c r="C160" s="328" t="s">
        <v>556</v>
      </c>
      <c r="D160" s="276"/>
      <c r="E160" s="276"/>
      <c r="F160" s="329" t="s">
        <v>492</v>
      </c>
      <c r="G160" s="276"/>
      <c r="H160" s="328" t="s">
        <v>557</v>
      </c>
      <c r="I160" s="328" t="s">
        <v>527</v>
      </c>
      <c r="J160" s="328"/>
      <c r="K160" s="324"/>
    </row>
    <row r="161" s="1" customFormat="1" ht="15" customHeight="1">
      <c r="B161" s="330"/>
      <c r="C161" s="310"/>
      <c r="D161" s="310"/>
      <c r="E161" s="310"/>
      <c r="F161" s="310"/>
      <c r="G161" s="310"/>
      <c r="H161" s="310"/>
      <c r="I161" s="310"/>
      <c r="J161" s="310"/>
      <c r="K161" s="331"/>
    </row>
    <row r="162" s="1" customFormat="1" ht="18.75" customHeight="1">
      <c r="B162" s="312"/>
      <c r="C162" s="322"/>
      <c r="D162" s="322"/>
      <c r="E162" s="322"/>
      <c r="F162" s="332"/>
      <c r="G162" s="322"/>
      <c r="H162" s="322"/>
      <c r="I162" s="322"/>
      <c r="J162" s="322"/>
      <c r="K162" s="312"/>
    </row>
    <row r="163" s="1" customFormat="1" ht="18.75" customHeight="1">
      <c r="B163" s="284"/>
      <c r="C163" s="284"/>
      <c r="D163" s="284"/>
      <c r="E163" s="284"/>
      <c r="F163" s="284"/>
      <c r="G163" s="284"/>
      <c r="H163" s="284"/>
      <c r="I163" s="284"/>
      <c r="J163" s="284"/>
      <c r="K163" s="284"/>
    </row>
    <row r="164" s="1" customFormat="1" ht="7.5" customHeight="1">
      <c r="B164" s="263"/>
      <c r="C164" s="264"/>
      <c r="D164" s="264"/>
      <c r="E164" s="264"/>
      <c r="F164" s="264"/>
      <c r="G164" s="264"/>
      <c r="H164" s="264"/>
      <c r="I164" s="264"/>
      <c r="J164" s="264"/>
      <c r="K164" s="265"/>
    </row>
    <row r="165" s="1" customFormat="1" ht="45" customHeight="1">
      <c r="B165" s="266"/>
      <c r="C165" s="267" t="s">
        <v>558</v>
      </c>
      <c r="D165" s="267"/>
      <c r="E165" s="267"/>
      <c r="F165" s="267"/>
      <c r="G165" s="267"/>
      <c r="H165" s="267"/>
      <c r="I165" s="267"/>
      <c r="J165" s="267"/>
      <c r="K165" s="268"/>
    </row>
    <row r="166" s="1" customFormat="1" ht="17.25" customHeight="1">
      <c r="B166" s="266"/>
      <c r="C166" s="291" t="s">
        <v>486</v>
      </c>
      <c r="D166" s="291"/>
      <c r="E166" s="291"/>
      <c r="F166" s="291" t="s">
        <v>487</v>
      </c>
      <c r="G166" s="333"/>
      <c r="H166" s="334" t="s">
        <v>53</v>
      </c>
      <c r="I166" s="334" t="s">
        <v>56</v>
      </c>
      <c r="J166" s="291" t="s">
        <v>488</v>
      </c>
      <c r="K166" s="268"/>
    </row>
    <row r="167" s="1" customFormat="1" ht="17.25" customHeight="1">
      <c r="B167" s="269"/>
      <c r="C167" s="293" t="s">
        <v>489</v>
      </c>
      <c r="D167" s="293"/>
      <c r="E167" s="293"/>
      <c r="F167" s="294" t="s">
        <v>490</v>
      </c>
      <c r="G167" s="335"/>
      <c r="H167" s="336"/>
      <c r="I167" s="336"/>
      <c r="J167" s="293" t="s">
        <v>491</v>
      </c>
      <c r="K167" s="271"/>
    </row>
    <row r="168" s="1" customFormat="1" ht="5.25" customHeight="1">
      <c r="B168" s="301"/>
      <c r="C168" s="296"/>
      <c r="D168" s="296"/>
      <c r="E168" s="296"/>
      <c r="F168" s="296"/>
      <c r="G168" s="297"/>
      <c r="H168" s="296"/>
      <c r="I168" s="296"/>
      <c r="J168" s="296"/>
      <c r="K168" s="324"/>
    </row>
    <row r="169" s="1" customFormat="1" ht="15" customHeight="1">
      <c r="B169" s="301"/>
      <c r="C169" s="276" t="s">
        <v>495</v>
      </c>
      <c r="D169" s="276"/>
      <c r="E169" s="276"/>
      <c r="F169" s="299" t="s">
        <v>492</v>
      </c>
      <c r="G169" s="276"/>
      <c r="H169" s="276" t="s">
        <v>532</v>
      </c>
      <c r="I169" s="276" t="s">
        <v>494</v>
      </c>
      <c r="J169" s="276">
        <v>120</v>
      </c>
      <c r="K169" s="324"/>
    </row>
    <row r="170" s="1" customFormat="1" ht="15" customHeight="1">
      <c r="B170" s="301"/>
      <c r="C170" s="276" t="s">
        <v>541</v>
      </c>
      <c r="D170" s="276"/>
      <c r="E170" s="276"/>
      <c r="F170" s="299" t="s">
        <v>492</v>
      </c>
      <c r="G170" s="276"/>
      <c r="H170" s="276" t="s">
        <v>542</v>
      </c>
      <c r="I170" s="276" t="s">
        <v>494</v>
      </c>
      <c r="J170" s="276" t="s">
        <v>543</v>
      </c>
      <c r="K170" s="324"/>
    </row>
    <row r="171" s="1" customFormat="1" ht="15" customHeight="1">
      <c r="B171" s="301"/>
      <c r="C171" s="276" t="s">
        <v>440</v>
      </c>
      <c r="D171" s="276"/>
      <c r="E171" s="276"/>
      <c r="F171" s="299" t="s">
        <v>492</v>
      </c>
      <c r="G171" s="276"/>
      <c r="H171" s="276" t="s">
        <v>559</v>
      </c>
      <c r="I171" s="276" t="s">
        <v>494</v>
      </c>
      <c r="J171" s="276" t="s">
        <v>543</v>
      </c>
      <c r="K171" s="324"/>
    </row>
    <row r="172" s="1" customFormat="1" ht="15" customHeight="1">
      <c r="B172" s="301"/>
      <c r="C172" s="276" t="s">
        <v>497</v>
      </c>
      <c r="D172" s="276"/>
      <c r="E172" s="276"/>
      <c r="F172" s="299" t="s">
        <v>498</v>
      </c>
      <c r="G172" s="276"/>
      <c r="H172" s="276" t="s">
        <v>559</v>
      </c>
      <c r="I172" s="276" t="s">
        <v>494</v>
      </c>
      <c r="J172" s="276">
        <v>50</v>
      </c>
      <c r="K172" s="324"/>
    </row>
    <row r="173" s="1" customFormat="1" ht="15" customHeight="1">
      <c r="B173" s="301"/>
      <c r="C173" s="276" t="s">
        <v>500</v>
      </c>
      <c r="D173" s="276"/>
      <c r="E173" s="276"/>
      <c r="F173" s="299" t="s">
        <v>492</v>
      </c>
      <c r="G173" s="276"/>
      <c r="H173" s="276" t="s">
        <v>559</v>
      </c>
      <c r="I173" s="276" t="s">
        <v>502</v>
      </c>
      <c r="J173" s="276"/>
      <c r="K173" s="324"/>
    </row>
    <row r="174" s="1" customFormat="1" ht="15" customHeight="1">
      <c r="B174" s="301"/>
      <c r="C174" s="276" t="s">
        <v>511</v>
      </c>
      <c r="D174" s="276"/>
      <c r="E174" s="276"/>
      <c r="F174" s="299" t="s">
        <v>498</v>
      </c>
      <c r="G174" s="276"/>
      <c r="H174" s="276" t="s">
        <v>559</v>
      </c>
      <c r="I174" s="276" t="s">
        <v>494</v>
      </c>
      <c r="J174" s="276">
        <v>50</v>
      </c>
      <c r="K174" s="324"/>
    </row>
    <row r="175" s="1" customFormat="1" ht="15" customHeight="1">
      <c r="B175" s="301"/>
      <c r="C175" s="276" t="s">
        <v>519</v>
      </c>
      <c r="D175" s="276"/>
      <c r="E175" s="276"/>
      <c r="F175" s="299" t="s">
        <v>498</v>
      </c>
      <c r="G175" s="276"/>
      <c r="H175" s="276" t="s">
        <v>559</v>
      </c>
      <c r="I175" s="276" t="s">
        <v>494</v>
      </c>
      <c r="J175" s="276">
        <v>50</v>
      </c>
      <c r="K175" s="324"/>
    </row>
    <row r="176" s="1" customFormat="1" ht="15" customHeight="1">
      <c r="B176" s="301"/>
      <c r="C176" s="276" t="s">
        <v>517</v>
      </c>
      <c r="D176" s="276"/>
      <c r="E176" s="276"/>
      <c r="F176" s="299" t="s">
        <v>498</v>
      </c>
      <c r="G176" s="276"/>
      <c r="H176" s="276" t="s">
        <v>559</v>
      </c>
      <c r="I176" s="276" t="s">
        <v>494</v>
      </c>
      <c r="J176" s="276">
        <v>50</v>
      </c>
      <c r="K176" s="324"/>
    </row>
    <row r="177" s="1" customFormat="1" ht="15" customHeight="1">
      <c r="B177" s="301"/>
      <c r="C177" s="276" t="s">
        <v>96</v>
      </c>
      <c r="D177" s="276"/>
      <c r="E177" s="276"/>
      <c r="F177" s="299" t="s">
        <v>492</v>
      </c>
      <c r="G177" s="276"/>
      <c r="H177" s="276" t="s">
        <v>560</v>
      </c>
      <c r="I177" s="276" t="s">
        <v>561</v>
      </c>
      <c r="J177" s="276"/>
      <c r="K177" s="324"/>
    </row>
    <row r="178" s="1" customFormat="1" ht="15" customHeight="1">
      <c r="B178" s="301"/>
      <c r="C178" s="276" t="s">
        <v>56</v>
      </c>
      <c r="D178" s="276"/>
      <c r="E178" s="276"/>
      <c r="F178" s="299" t="s">
        <v>492</v>
      </c>
      <c r="G178" s="276"/>
      <c r="H178" s="276" t="s">
        <v>562</v>
      </c>
      <c r="I178" s="276" t="s">
        <v>563</v>
      </c>
      <c r="J178" s="276">
        <v>1</v>
      </c>
      <c r="K178" s="324"/>
    </row>
    <row r="179" s="1" customFormat="1" ht="15" customHeight="1">
      <c r="B179" s="301"/>
      <c r="C179" s="276" t="s">
        <v>52</v>
      </c>
      <c r="D179" s="276"/>
      <c r="E179" s="276"/>
      <c r="F179" s="299" t="s">
        <v>492</v>
      </c>
      <c r="G179" s="276"/>
      <c r="H179" s="276" t="s">
        <v>564</v>
      </c>
      <c r="I179" s="276" t="s">
        <v>494</v>
      </c>
      <c r="J179" s="276">
        <v>20</v>
      </c>
      <c r="K179" s="324"/>
    </row>
    <row r="180" s="1" customFormat="1" ht="15" customHeight="1">
      <c r="B180" s="301"/>
      <c r="C180" s="276" t="s">
        <v>53</v>
      </c>
      <c r="D180" s="276"/>
      <c r="E180" s="276"/>
      <c r="F180" s="299" t="s">
        <v>492</v>
      </c>
      <c r="G180" s="276"/>
      <c r="H180" s="276" t="s">
        <v>565</v>
      </c>
      <c r="I180" s="276" t="s">
        <v>494</v>
      </c>
      <c r="J180" s="276">
        <v>255</v>
      </c>
      <c r="K180" s="324"/>
    </row>
    <row r="181" s="1" customFormat="1" ht="15" customHeight="1">
      <c r="B181" s="301"/>
      <c r="C181" s="276" t="s">
        <v>97</v>
      </c>
      <c r="D181" s="276"/>
      <c r="E181" s="276"/>
      <c r="F181" s="299" t="s">
        <v>492</v>
      </c>
      <c r="G181" s="276"/>
      <c r="H181" s="276" t="s">
        <v>456</v>
      </c>
      <c r="I181" s="276" t="s">
        <v>494</v>
      </c>
      <c r="J181" s="276">
        <v>10</v>
      </c>
      <c r="K181" s="324"/>
    </row>
    <row r="182" s="1" customFormat="1" ht="15" customHeight="1">
      <c r="B182" s="301"/>
      <c r="C182" s="276" t="s">
        <v>98</v>
      </c>
      <c r="D182" s="276"/>
      <c r="E182" s="276"/>
      <c r="F182" s="299" t="s">
        <v>492</v>
      </c>
      <c r="G182" s="276"/>
      <c r="H182" s="276" t="s">
        <v>566</v>
      </c>
      <c r="I182" s="276" t="s">
        <v>527</v>
      </c>
      <c r="J182" s="276"/>
      <c r="K182" s="324"/>
    </row>
    <row r="183" s="1" customFormat="1" ht="15" customHeight="1">
      <c r="B183" s="301"/>
      <c r="C183" s="276" t="s">
        <v>567</v>
      </c>
      <c r="D183" s="276"/>
      <c r="E183" s="276"/>
      <c r="F183" s="299" t="s">
        <v>492</v>
      </c>
      <c r="G183" s="276"/>
      <c r="H183" s="276" t="s">
        <v>568</v>
      </c>
      <c r="I183" s="276" t="s">
        <v>527</v>
      </c>
      <c r="J183" s="276"/>
      <c r="K183" s="324"/>
    </row>
    <row r="184" s="1" customFormat="1" ht="15" customHeight="1">
      <c r="B184" s="301"/>
      <c r="C184" s="276" t="s">
        <v>556</v>
      </c>
      <c r="D184" s="276"/>
      <c r="E184" s="276"/>
      <c r="F184" s="299" t="s">
        <v>492</v>
      </c>
      <c r="G184" s="276"/>
      <c r="H184" s="276" t="s">
        <v>569</v>
      </c>
      <c r="I184" s="276" t="s">
        <v>527</v>
      </c>
      <c r="J184" s="276"/>
      <c r="K184" s="324"/>
    </row>
    <row r="185" s="1" customFormat="1" ht="15" customHeight="1">
      <c r="B185" s="301"/>
      <c r="C185" s="276" t="s">
        <v>100</v>
      </c>
      <c r="D185" s="276"/>
      <c r="E185" s="276"/>
      <c r="F185" s="299" t="s">
        <v>498</v>
      </c>
      <c r="G185" s="276"/>
      <c r="H185" s="276" t="s">
        <v>570</v>
      </c>
      <c r="I185" s="276" t="s">
        <v>494</v>
      </c>
      <c r="J185" s="276">
        <v>50</v>
      </c>
      <c r="K185" s="324"/>
    </row>
    <row r="186" s="1" customFormat="1" ht="15" customHeight="1">
      <c r="B186" s="301"/>
      <c r="C186" s="276" t="s">
        <v>571</v>
      </c>
      <c r="D186" s="276"/>
      <c r="E186" s="276"/>
      <c r="F186" s="299" t="s">
        <v>498</v>
      </c>
      <c r="G186" s="276"/>
      <c r="H186" s="276" t="s">
        <v>572</v>
      </c>
      <c r="I186" s="276" t="s">
        <v>573</v>
      </c>
      <c r="J186" s="276"/>
      <c r="K186" s="324"/>
    </row>
    <row r="187" s="1" customFormat="1" ht="15" customHeight="1">
      <c r="B187" s="301"/>
      <c r="C187" s="276" t="s">
        <v>574</v>
      </c>
      <c r="D187" s="276"/>
      <c r="E187" s="276"/>
      <c r="F187" s="299" t="s">
        <v>498</v>
      </c>
      <c r="G187" s="276"/>
      <c r="H187" s="276" t="s">
        <v>575</v>
      </c>
      <c r="I187" s="276" t="s">
        <v>573</v>
      </c>
      <c r="J187" s="276"/>
      <c r="K187" s="324"/>
    </row>
    <row r="188" s="1" customFormat="1" ht="15" customHeight="1">
      <c r="B188" s="301"/>
      <c r="C188" s="276" t="s">
        <v>576</v>
      </c>
      <c r="D188" s="276"/>
      <c r="E188" s="276"/>
      <c r="F188" s="299" t="s">
        <v>498</v>
      </c>
      <c r="G188" s="276"/>
      <c r="H188" s="276" t="s">
        <v>577</v>
      </c>
      <c r="I188" s="276" t="s">
        <v>573</v>
      </c>
      <c r="J188" s="276"/>
      <c r="K188" s="324"/>
    </row>
    <row r="189" s="1" customFormat="1" ht="15" customHeight="1">
      <c r="B189" s="301"/>
      <c r="C189" s="337" t="s">
        <v>578</v>
      </c>
      <c r="D189" s="276"/>
      <c r="E189" s="276"/>
      <c r="F189" s="299" t="s">
        <v>498</v>
      </c>
      <c r="G189" s="276"/>
      <c r="H189" s="276" t="s">
        <v>579</v>
      </c>
      <c r="I189" s="276" t="s">
        <v>580</v>
      </c>
      <c r="J189" s="338" t="s">
        <v>581</v>
      </c>
      <c r="K189" s="324"/>
    </row>
    <row r="190" s="1" customFormat="1" ht="15" customHeight="1">
      <c r="B190" s="301"/>
      <c r="C190" s="337" t="s">
        <v>41</v>
      </c>
      <c r="D190" s="276"/>
      <c r="E190" s="276"/>
      <c r="F190" s="299" t="s">
        <v>492</v>
      </c>
      <c r="G190" s="276"/>
      <c r="H190" s="273" t="s">
        <v>582</v>
      </c>
      <c r="I190" s="276" t="s">
        <v>583</v>
      </c>
      <c r="J190" s="276"/>
      <c r="K190" s="324"/>
    </row>
    <row r="191" s="1" customFormat="1" ht="15" customHeight="1">
      <c r="B191" s="301"/>
      <c r="C191" s="337" t="s">
        <v>584</v>
      </c>
      <c r="D191" s="276"/>
      <c r="E191" s="276"/>
      <c r="F191" s="299" t="s">
        <v>492</v>
      </c>
      <c r="G191" s="276"/>
      <c r="H191" s="276" t="s">
        <v>585</v>
      </c>
      <c r="I191" s="276" t="s">
        <v>527</v>
      </c>
      <c r="J191" s="276"/>
      <c r="K191" s="324"/>
    </row>
    <row r="192" s="1" customFormat="1" ht="15" customHeight="1">
      <c r="B192" s="301"/>
      <c r="C192" s="337" t="s">
        <v>586</v>
      </c>
      <c r="D192" s="276"/>
      <c r="E192" s="276"/>
      <c r="F192" s="299" t="s">
        <v>492</v>
      </c>
      <c r="G192" s="276"/>
      <c r="H192" s="276" t="s">
        <v>587</v>
      </c>
      <c r="I192" s="276" t="s">
        <v>527</v>
      </c>
      <c r="J192" s="276"/>
      <c r="K192" s="324"/>
    </row>
    <row r="193" s="1" customFormat="1" ht="15" customHeight="1">
      <c r="B193" s="301"/>
      <c r="C193" s="337" t="s">
        <v>588</v>
      </c>
      <c r="D193" s="276"/>
      <c r="E193" s="276"/>
      <c r="F193" s="299" t="s">
        <v>498</v>
      </c>
      <c r="G193" s="276"/>
      <c r="H193" s="276" t="s">
        <v>589</v>
      </c>
      <c r="I193" s="276" t="s">
        <v>527</v>
      </c>
      <c r="J193" s="276"/>
      <c r="K193" s="324"/>
    </row>
    <row r="194" s="1" customFormat="1" ht="15" customHeight="1">
      <c r="B194" s="330"/>
      <c r="C194" s="339"/>
      <c r="D194" s="310"/>
      <c r="E194" s="310"/>
      <c r="F194" s="310"/>
      <c r="G194" s="310"/>
      <c r="H194" s="310"/>
      <c r="I194" s="310"/>
      <c r="J194" s="310"/>
      <c r="K194" s="331"/>
    </row>
    <row r="195" s="1" customFormat="1" ht="18.75" customHeight="1">
      <c r="B195" s="312"/>
      <c r="C195" s="322"/>
      <c r="D195" s="322"/>
      <c r="E195" s="322"/>
      <c r="F195" s="332"/>
      <c r="G195" s="322"/>
      <c r="H195" s="322"/>
      <c r="I195" s="322"/>
      <c r="J195" s="322"/>
      <c r="K195" s="312"/>
    </row>
    <row r="196" s="1" customFormat="1" ht="18.75" customHeight="1">
      <c r="B196" s="312"/>
      <c r="C196" s="322"/>
      <c r="D196" s="322"/>
      <c r="E196" s="322"/>
      <c r="F196" s="332"/>
      <c r="G196" s="322"/>
      <c r="H196" s="322"/>
      <c r="I196" s="322"/>
      <c r="J196" s="322"/>
      <c r="K196" s="312"/>
    </row>
    <row r="197" s="1" customFormat="1" ht="18.75" customHeight="1">
      <c r="B197" s="284"/>
      <c r="C197" s="284"/>
      <c r="D197" s="284"/>
      <c r="E197" s="284"/>
      <c r="F197" s="284"/>
      <c r="G197" s="284"/>
      <c r="H197" s="284"/>
      <c r="I197" s="284"/>
      <c r="J197" s="284"/>
      <c r="K197" s="284"/>
    </row>
    <row r="198" s="1" customFormat="1" ht="13.5">
      <c r="B198" s="263"/>
      <c r="C198" s="264"/>
      <c r="D198" s="264"/>
      <c r="E198" s="264"/>
      <c r="F198" s="264"/>
      <c r="G198" s="264"/>
      <c r="H198" s="264"/>
      <c r="I198" s="264"/>
      <c r="J198" s="264"/>
      <c r="K198" s="265"/>
    </row>
    <row r="199" s="1" customFormat="1" ht="21">
      <c r="B199" s="266"/>
      <c r="C199" s="267" t="s">
        <v>590</v>
      </c>
      <c r="D199" s="267"/>
      <c r="E199" s="267"/>
      <c r="F199" s="267"/>
      <c r="G199" s="267"/>
      <c r="H199" s="267"/>
      <c r="I199" s="267"/>
      <c r="J199" s="267"/>
      <c r="K199" s="268"/>
    </row>
    <row r="200" s="1" customFormat="1" ht="25.5" customHeight="1">
      <c r="B200" s="266"/>
      <c r="C200" s="340" t="s">
        <v>591</v>
      </c>
      <c r="D200" s="340"/>
      <c r="E200" s="340"/>
      <c r="F200" s="340" t="s">
        <v>592</v>
      </c>
      <c r="G200" s="341"/>
      <c r="H200" s="340" t="s">
        <v>593</v>
      </c>
      <c r="I200" s="340"/>
      <c r="J200" s="340"/>
      <c r="K200" s="268"/>
    </row>
    <row r="201" s="1" customFormat="1" ht="5.25" customHeight="1">
      <c r="B201" s="301"/>
      <c r="C201" s="296"/>
      <c r="D201" s="296"/>
      <c r="E201" s="296"/>
      <c r="F201" s="296"/>
      <c r="G201" s="322"/>
      <c r="H201" s="296"/>
      <c r="I201" s="296"/>
      <c r="J201" s="296"/>
      <c r="K201" s="324"/>
    </row>
    <row r="202" s="1" customFormat="1" ht="15" customHeight="1">
      <c r="B202" s="301"/>
      <c r="C202" s="276" t="s">
        <v>583</v>
      </c>
      <c r="D202" s="276"/>
      <c r="E202" s="276"/>
      <c r="F202" s="299" t="s">
        <v>42</v>
      </c>
      <c r="G202" s="276"/>
      <c r="H202" s="276" t="s">
        <v>594</v>
      </c>
      <c r="I202" s="276"/>
      <c r="J202" s="276"/>
      <c r="K202" s="324"/>
    </row>
    <row r="203" s="1" customFormat="1" ht="15" customHeight="1">
      <c r="B203" s="301"/>
      <c r="C203" s="276"/>
      <c r="D203" s="276"/>
      <c r="E203" s="276"/>
      <c r="F203" s="299" t="s">
        <v>43</v>
      </c>
      <c r="G203" s="276"/>
      <c r="H203" s="276" t="s">
        <v>595</v>
      </c>
      <c r="I203" s="276"/>
      <c r="J203" s="276"/>
      <c r="K203" s="324"/>
    </row>
    <row r="204" s="1" customFormat="1" ht="15" customHeight="1">
      <c r="B204" s="301"/>
      <c r="C204" s="276"/>
      <c r="D204" s="276"/>
      <c r="E204" s="276"/>
      <c r="F204" s="299" t="s">
        <v>46</v>
      </c>
      <c r="G204" s="276"/>
      <c r="H204" s="276" t="s">
        <v>596</v>
      </c>
      <c r="I204" s="276"/>
      <c r="J204" s="276"/>
      <c r="K204" s="324"/>
    </row>
    <row r="205" s="1" customFormat="1" ht="15" customHeight="1">
      <c r="B205" s="301"/>
      <c r="C205" s="276"/>
      <c r="D205" s="276"/>
      <c r="E205" s="276"/>
      <c r="F205" s="299" t="s">
        <v>44</v>
      </c>
      <c r="G205" s="276"/>
      <c r="H205" s="276" t="s">
        <v>597</v>
      </c>
      <c r="I205" s="276"/>
      <c r="J205" s="276"/>
      <c r="K205" s="324"/>
    </row>
    <row r="206" s="1" customFormat="1" ht="15" customHeight="1">
      <c r="B206" s="301"/>
      <c r="C206" s="276"/>
      <c r="D206" s="276"/>
      <c r="E206" s="276"/>
      <c r="F206" s="299" t="s">
        <v>45</v>
      </c>
      <c r="G206" s="276"/>
      <c r="H206" s="276" t="s">
        <v>598</v>
      </c>
      <c r="I206" s="276"/>
      <c r="J206" s="276"/>
      <c r="K206" s="324"/>
    </row>
    <row r="207" s="1" customFormat="1" ht="15" customHeight="1">
      <c r="B207" s="301"/>
      <c r="C207" s="276"/>
      <c r="D207" s="276"/>
      <c r="E207" s="276"/>
      <c r="F207" s="299"/>
      <c r="G207" s="276"/>
      <c r="H207" s="276"/>
      <c r="I207" s="276"/>
      <c r="J207" s="276"/>
      <c r="K207" s="324"/>
    </row>
    <row r="208" s="1" customFormat="1" ht="15" customHeight="1">
      <c r="B208" s="301"/>
      <c r="C208" s="276" t="s">
        <v>539</v>
      </c>
      <c r="D208" s="276"/>
      <c r="E208" s="276"/>
      <c r="F208" s="299" t="s">
        <v>78</v>
      </c>
      <c r="G208" s="276"/>
      <c r="H208" s="276" t="s">
        <v>599</v>
      </c>
      <c r="I208" s="276"/>
      <c r="J208" s="276"/>
      <c r="K208" s="324"/>
    </row>
    <row r="209" s="1" customFormat="1" ht="15" customHeight="1">
      <c r="B209" s="301"/>
      <c r="C209" s="276"/>
      <c r="D209" s="276"/>
      <c r="E209" s="276"/>
      <c r="F209" s="299" t="s">
        <v>434</v>
      </c>
      <c r="G209" s="276"/>
      <c r="H209" s="276" t="s">
        <v>435</v>
      </c>
      <c r="I209" s="276"/>
      <c r="J209" s="276"/>
      <c r="K209" s="324"/>
    </row>
    <row r="210" s="1" customFormat="1" ht="15" customHeight="1">
      <c r="B210" s="301"/>
      <c r="C210" s="276"/>
      <c r="D210" s="276"/>
      <c r="E210" s="276"/>
      <c r="F210" s="299" t="s">
        <v>432</v>
      </c>
      <c r="G210" s="276"/>
      <c r="H210" s="276" t="s">
        <v>600</v>
      </c>
      <c r="I210" s="276"/>
      <c r="J210" s="276"/>
      <c r="K210" s="324"/>
    </row>
    <row r="211" s="1" customFormat="1" ht="15" customHeight="1">
      <c r="B211" s="342"/>
      <c r="C211" s="276"/>
      <c r="D211" s="276"/>
      <c r="E211" s="276"/>
      <c r="F211" s="299" t="s">
        <v>436</v>
      </c>
      <c r="G211" s="337"/>
      <c r="H211" s="328" t="s">
        <v>437</v>
      </c>
      <c r="I211" s="328"/>
      <c r="J211" s="328"/>
      <c r="K211" s="343"/>
    </row>
    <row r="212" s="1" customFormat="1" ht="15" customHeight="1">
      <c r="B212" s="342"/>
      <c r="C212" s="276"/>
      <c r="D212" s="276"/>
      <c r="E212" s="276"/>
      <c r="F212" s="299" t="s">
        <v>438</v>
      </c>
      <c r="G212" s="337"/>
      <c r="H212" s="328" t="s">
        <v>601</v>
      </c>
      <c r="I212" s="328"/>
      <c r="J212" s="328"/>
      <c r="K212" s="343"/>
    </row>
    <row r="213" s="1" customFormat="1" ht="15" customHeight="1">
      <c r="B213" s="342"/>
      <c r="C213" s="276"/>
      <c r="D213" s="276"/>
      <c r="E213" s="276"/>
      <c r="F213" s="299"/>
      <c r="G213" s="337"/>
      <c r="H213" s="328"/>
      <c r="I213" s="328"/>
      <c r="J213" s="328"/>
      <c r="K213" s="343"/>
    </row>
    <row r="214" s="1" customFormat="1" ht="15" customHeight="1">
      <c r="B214" s="342"/>
      <c r="C214" s="276" t="s">
        <v>563</v>
      </c>
      <c r="D214" s="276"/>
      <c r="E214" s="276"/>
      <c r="F214" s="299">
        <v>1</v>
      </c>
      <c r="G214" s="337"/>
      <c r="H214" s="328" t="s">
        <v>602</v>
      </c>
      <c r="I214" s="328"/>
      <c r="J214" s="328"/>
      <c r="K214" s="343"/>
    </row>
    <row r="215" s="1" customFormat="1" ht="15" customHeight="1">
      <c r="B215" s="342"/>
      <c r="C215" s="276"/>
      <c r="D215" s="276"/>
      <c r="E215" s="276"/>
      <c r="F215" s="299">
        <v>2</v>
      </c>
      <c r="G215" s="337"/>
      <c r="H215" s="328" t="s">
        <v>603</v>
      </c>
      <c r="I215" s="328"/>
      <c r="J215" s="328"/>
      <c r="K215" s="343"/>
    </row>
    <row r="216" s="1" customFormat="1" ht="15" customHeight="1">
      <c r="B216" s="342"/>
      <c r="C216" s="276"/>
      <c r="D216" s="276"/>
      <c r="E216" s="276"/>
      <c r="F216" s="299">
        <v>3</v>
      </c>
      <c r="G216" s="337"/>
      <c r="H216" s="328" t="s">
        <v>604</v>
      </c>
      <c r="I216" s="328"/>
      <c r="J216" s="328"/>
      <c r="K216" s="343"/>
    </row>
    <row r="217" s="1" customFormat="1" ht="15" customHeight="1">
      <c r="B217" s="342"/>
      <c r="C217" s="276"/>
      <c r="D217" s="276"/>
      <c r="E217" s="276"/>
      <c r="F217" s="299">
        <v>4</v>
      </c>
      <c r="G217" s="337"/>
      <c r="H217" s="328" t="s">
        <v>605</v>
      </c>
      <c r="I217" s="328"/>
      <c r="J217" s="328"/>
      <c r="K217" s="343"/>
    </row>
    <row r="218" s="1" customFormat="1" ht="12.75" customHeight="1">
      <c r="B218" s="344"/>
      <c r="C218" s="345"/>
      <c r="D218" s="345"/>
      <c r="E218" s="345"/>
      <c r="F218" s="345"/>
      <c r="G218" s="345"/>
      <c r="H218" s="345"/>
      <c r="I218" s="345"/>
      <c r="J218" s="345"/>
      <c r="K218" s="346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DESKTOP-U7DN9O0\Magda</dc:creator>
  <cp:lastModifiedBy>DESKTOP-U7DN9O0\Magda</cp:lastModifiedBy>
  <dcterms:created xsi:type="dcterms:W3CDTF">2021-11-22T11:06:44Z</dcterms:created>
  <dcterms:modified xsi:type="dcterms:W3CDTF">2021-11-22T11:06:47Z</dcterms:modified>
</cp:coreProperties>
</file>