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ostatní\Atelier Genius\AG4-2021 Sídliště Frnštát 2\Rozpočty\Část B1\"/>
    </mc:Choice>
  </mc:AlternateContent>
  <xr:revisionPtr revIDLastSave="0" documentId="8_{DC685861-0565-4A72-9072-D03203B167A8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3 Část B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03 Část B1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03 Část B1 Pol'!$A$1:$X$68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2" i="1" l="1"/>
  <c r="I51" i="1"/>
  <c r="I50" i="1"/>
  <c r="I49" i="1"/>
  <c r="G41" i="1"/>
  <c r="F41" i="1"/>
  <c r="G40" i="1"/>
  <c r="F40" i="1"/>
  <c r="G39" i="1"/>
  <c r="F39" i="1"/>
  <c r="G58" i="12"/>
  <c r="BA53" i="12"/>
  <c r="BA52" i="12"/>
  <c r="BA47" i="12"/>
  <c r="BA34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6" i="12"/>
  <c r="G8" i="12" s="1"/>
  <c r="I16" i="12"/>
  <c r="K16" i="12"/>
  <c r="O16" i="12"/>
  <c r="O8" i="12" s="1"/>
  <c r="Q16" i="12"/>
  <c r="V16" i="12"/>
  <c r="G17" i="12"/>
  <c r="M17" i="12" s="1"/>
  <c r="I17" i="12"/>
  <c r="K17" i="12"/>
  <c r="O17" i="12"/>
  <c r="Q17" i="12"/>
  <c r="V17" i="12"/>
  <c r="G19" i="12"/>
  <c r="I19" i="12"/>
  <c r="I18" i="12" s="1"/>
  <c r="K19" i="12"/>
  <c r="M19" i="12"/>
  <c r="O19" i="12"/>
  <c r="Q19" i="12"/>
  <c r="Q18" i="12" s="1"/>
  <c r="V19" i="12"/>
  <c r="G21" i="12"/>
  <c r="G18" i="12" s="1"/>
  <c r="I21" i="12"/>
  <c r="K21" i="12"/>
  <c r="O21" i="12"/>
  <c r="O18" i="12" s="1"/>
  <c r="Q21" i="12"/>
  <c r="V21" i="12"/>
  <c r="G25" i="12"/>
  <c r="I25" i="12"/>
  <c r="K25" i="12"/>
  <c r="M25" i="12"/>
  <c r="O25" i="12"/>
  <c r="Q25" i="12"/>
  <c r="V25" i="12"/>
  <c r="G27" i="12"/>
  <c r="M27" i="12" s="1"/>
  <c r="I27" i="12"/>
  <c r="K27" i="12"/>
  <c r="K18" i="12" s="1"/>
  <c r="O27" i="12"/>
  <c r="Q27" i="12"/>
  <c r="V27" i="12"/>
  <c r="V18" i="12" s="1"/>
  <c r="G30" i="12"/>
  <c r="G29" i="12" s="1"/>
  <c r="I30" i="12"/>
  <c r="K30" i="12"/>
  <c r="K29" i="12" s="1"/>
  <c r="O30" i="12"/>
  <c r="O29" i="12" s="1"/>
  <c r="Q30" i="12"/>
  <c r="V30" i="12"/>
  <c r="V29" i="12" s="1"/>
  <c r="G36" i="12"/>
  <c r="I36" i="12"/>
  <c r="I29" i="12" s="1"/>
  <c r="K36" i="12"/>
  <c r="M36" i="12"/>
  <c r="O36" i="12"/>
  <c r="Q36" i="12"/>
  <c r="Q29" i="12" s="1"/>
  <c r="V36" i="12"/>
  <c r="G49" i="12"/>
  <c r="M49" i="12" s="1"/>
  <c r="I49" i="12"/>
  <c r="K49" i="12"/>
  <c r="O49" i="12"/>
  <c r="Q49" i="12"/>
  <c r="V49" i="12"/>
  <c r="I55" i="12"/>
  <c r="Q55" i="12"/>
  <c r="G56" i="12"/>
  <c r="G55" i="12" s="1"/>
  <c r="I56" i="12"/>
  <c r="K56" i="12"/>
  <c r="K55" i="12" s="1"/>
  <c r="O56" i="12"/>
  <c r="O55" i="12" s="1"/>
  <c r="Q56" i="12"/>
  <c r="V56" i="12"/>
  <c r="V55" i="12" s="1"/>
  <c r="AE58" i="12"/>
  <c r="AF58" i="12"/>
  <c r="I20" i="1"/>
  <c r="I19" i="1"/>
  <c r="I18" i="1"/>
  <c r="I17" i="1"/>
  <c r="I16" i="1"/>
  <c r="I53" i="1"/>
  <c r="J52" i="1" s="1"/>
  <c r="F42" i="1"/>
  <c r="G23" i="1" s="1"/>
  <c r="G42" i="1"/>
  <c r="G25" i="1" s="1"/>
  <c r="A25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0" i="1" l="1"/>
  <c r="J49" i="1"/>
  <c r="J51" i="1"/>
  <c r="J53" i="1" s="1"/>
  <c r="H41" i="1"/>
  <c r="I41" i="1" s="1"/>
  <c r="G26" i="1"/>
  <c r="A26" i="1"/>
  <c r="A23" i="1"/>
  <c r="G28" i="1"/>
  <c r="M56" i="12"/>
  <c r="M55" i="12" s="1"/>
  <c r="M30" i="12"/>
  <c r="M29" i="12" s="1"/>
  <c r="M21" i="12"/>
  <c r="M18" i="12" s="1"/>
  <c r="M16" i="12"/>
  <c r="M8" i="12" s="1"/>
  <c r="I21" i="1"/>
  <c r="I39" i="1"/>
  <c r="I42" i="1" s="1"/>
  <c r="J41" i="1" s="1"/>
  <c r="A24" i="1" l="1"/>
  <c r="G24" i="1"/>
  <c r="A27" i="1" s="1"/>
  <c r="J39" i="1"/>
  <c r="J42" i="1" s="1"/>
  <c r="J40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</author>
  </authors>
  <commentList>
    <comment ref="S6" authorId="0" shapeId="0" xr:uid="{929BF8AA-0DFB-4A17-89EE-53BEFE5F274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8AEA843-6581-4F1B-98BA-3360D5716AA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<sst xmlns="http://schemas.openxmlformats.org/spreadsheetml/2006/main" count="305" uniqueCount="161">
  <si>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</si>
  <si>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</si>
  <si>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</si>
  <si>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</si>
  <si>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</si>
  <si>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</si>
  <si>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</si>
  <si>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</si>
  <si>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</si>
  <si>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</si>
  <si>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</si>
  <si>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</si>
  <si>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</si>
  <si>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</si>
  <si>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</si>
  <si>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</si>
  <si>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</si>
  <si>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</si>
  <si>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</si>
  <si>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</si>
  <si>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</si>
  <si>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</si>
  <si>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</si>
  <si>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</si>
  <si>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</si>
  <si>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</si>
  <si>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</si>
  <si>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</si>
  <si>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</si>
  <si>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</si>
  <si>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</si>
  <si>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</si>
  <si>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</si>
  <si>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</si>
  <si>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</si>
  <si>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</si>
  <si>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</si>
  <si>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</si>
  <si>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</si>
  <si>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</si>
  <si>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</si>
  <si>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</si>
  <si>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</si>
  <si>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Část B1</t>
  </si>
  <si>
    <t>Uznatelné náklady</t>
  </si>
  <si>
    <t>SO 03</t>
  </si>
  <si>
    <t>Mobiliář</t>
  </si>
  <si>
    <t>Objekt:</t>
  </si>
  <si>
    <t>Rozpočet:</t>
  </si>
  <si>
    <t>AG2-2020</t>
  </si>
  <si>
    <t>Regenerace sídliště Školská čtvrť ve Frenštátu pod Radhoštěm-II.etapa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</si>
  <si>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</si>
  <si>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</si>
  <si>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</si>
  <si>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</si>
  <si>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</si>
  <si>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</si>
  <si>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</si>
  <si>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</si>
  <si>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</si>
  <si>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38-001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</si>
  <si>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</si>
  <si>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</si>
  <si>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</si>
  <si>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</si>
  <si>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</si>
  <si>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</si>
  <si>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</si>
  <si>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</si>
  <si>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</si>
  <si>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</si>
  <si>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</si>
  <si>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</si>
  <si>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</si>
  <si>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</si>
  <si>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</si>
  <si>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</si>
  <si>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</si>
  <si>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</si>
  <si>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</si>
  <si>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</si>
  <si>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</si>
  <si>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</si>
  <si>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</si>
  <si>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</si>
  <si>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</si>
  <si>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</si>
  <si>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</si>
  <si>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</si>
  <si>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</si>
  <si>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</si>
  <si>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</si>
  <si>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139601102R00</t>
  </si>
  <si>
    <t>Ruční výkop jam, rýh a šachet v hornině tř. 3</t>
  </si>
  <si>
    <t>m3</t>
  </si>
  <si>
    <t>RTS 21/ II</t>
  </si>
  <si>
    <t>Práce</t>
  </si>
  <si>
    <t>POL1_</t>
  </si>
  <si>
    <t>lavička s opěradlem : 0,8*0,2*0,24*2*3</t>
  </si>
  <si>
    <t>VV</t>
  </si>
  <si>
    <t>odpadkový koš : 0,25*0,25*0,7*2</t>
  </si>
  <si>
    <t>zástěny pro kontenéry : 0,35*0,35*0,75*4</t>
  </si>
  <si>
    <t>162701105R00</t>
  </si>
  <si>
    <t>Vodorovné přemístění výkopku z hor.1-4 do 10000 m</t>
  </si>
  <si>
    <t>162701109R00</t>
  </si>
  <si>
    <t>Příplatek k vod. přemístění hor.1-4 za další 1 km</t>
  </si>
  <si>
    <t>0,6854*10</t>
  </si>
  <si>
    <t>167101201R00</t>
  </si>
  <si>
    <t>Nakládání výkopku z hor.1 ÷ 4 - ručně</t>
  </si>
  <si>
    <t>199000002R00</t>
  </si>
  <si>
    <t>Poplatek za skládku horniny 1- 4</t>
  </si>
  <si>
    <t>271531111R00</t>
  </si>
  <si>
    <t>Polštář základu z kameniva hr. drceného 0-64 mm</t>
  </si>
  <si>
    <t>3*0,3*0,1*4</t>
  </si>
  <si>
    <t>275313611R00</t>
  </si>
  <si>
    <t>Beton základových patek prostý C 16/20</t>
  </si>
  <si>
    <t>odpadkový koš : 0,25*0,25*0,7*1,1*2</t>
  </si>
  <si>
    <t>zástěny pro kontenéry : 0,35*0,35*0,75*4*1,1</t>
  </si>
  <si>
    <t>275351215R00</t>
  </si>
  <si>
    <t>Bednění stěn základových patek - zřízení</t>
  </si>
  <si>
    <t>m2</t>
  </si>
  <si>
    <t>lavička s opěradlem : (0,8+0,24)*2*0,2*2*3</t>
  </si>
  <si>
    <t>275351216R00</t>
  </si>
  <si>
    <t>Bednění stěn základových patek - odstranění</t>
  </si>
  <si>
    <t>2,496</t>
  </si>
  <si>
    <t>38-001.RXX</t>
  </si>
  <si>
    <t>D+M lavička s opěradlem 1850 x 645 x 810 mm vč. kotvení do betonu na chemické kotvy</t>
  </si>
  <si>
    <t>kus</t>
  </si>
  <si>
    <t>Vlastní</t>
  </si>
  <si>
    <t>Indiv</t>
  </si>
  <si>
    <t>Kompletní provedení a dodávka dle TZ.</t>
  </si>
  <si>
    <t>POP</t>
  </si>
  <si>
    <t/>
  </si>
  <si>
    <t>Konstrukci tvoří odlitky ze slitiny hliníku spojené dřevěnými deskami pomocí šroubových spojů z nerezu. Sedák tvoří 3 desky z masivního tropického dřeva, opěradlo tvoří 2 desky z masivního tropického dřeva. Originální nad dlažbu odsazené, ale snadné a pevné kotvení do podkladu. Lazuru konzultovat s autorským dozorem! Kotvení laviček je pod dlažbu do základů z betonu C16/20 o rozměrech 800x240x200 mm.</t>
  </si>
  <si>
    <t>Více viz výkres v PD č. 03</t>
  </si>
  <si>
    <t>38-005.RXX</t>
  </si>
  <si>
    <t xml:space="preserve">D+M odpadkový koš v. 840 mm, objm 50 l, průměr 350 mm vč. kotvení </t>
  </si>
  <si>
    <t>- s horním krytem zabraňujícím vhazování domovního odpadu</t>
  </si>
  <si>
    <t>- vyrobený z pružného plastu - polyethylen - odolný vandalismu</t>
  </si>
  <si>
    <t>- materiál odolný UV záření a krátkodobě odolný extrémním teplotám</t>
  </si>
  <si>
    <t xml:space="preserve">  s 2 nýtovacími maticemi M8-B pro šrouby M8x55imb. Na konci</t>
  </si>
  <si>
    <t>Osadit do bet. základu o rozměrech 250 x 250 x 700 mm, c16/20, 800   mm pod UT. Základ zasypat ornicí a zatravnit.</t>
  </si>
  <si>
    <t>- více viz výkres v PD č. 04</t>
  </si>
  <si>
    <t>38-007b.RXX</t>
  </si>
  <si>
    <t>D+M zástěny kolem kontejnérů - stání pro 4 nádoby</t>
  </si>
  <si>
    <t>Do nosných sloupků je uchycen ocelový rám o rozměrech 40/40/3mm a 40/100/3mm, na kterém jsou přivařeny L-profily 25/25/3mm. Do nich je přivařen tahokov S/220, oko dlxdc 62,5x24,5x3x2 mm válcovaný. Rám s tahokovem je přišroubován ke sloupu přes nosný prvek L 25/25/4mm. Ve všech ocelových jeklech a trubkách musí být provedeny větrací otvory.</t>
  </si>
  <si>
    <t>Více viz výkresy v PD č. 05,06,07,08 a 09.</t>
  </si>
  <si>
    <t>998151111R00</t>
  </si>
  <si>
    <t>Přesun hmot</t>
  </si>
  <si>
    <t>t</t>
  </si>
  <si>
    <t>POL7_</t>
  </si>
  <si>
    <t>SUM</t>
  </si>
  <si>
    <t>Poznámky uchazeče k zadání</t>
  </si>
  <si>
    <t>POPUZIV</t>
  </si>
  <si>
    <t>Délka x šířka x výška opěradla (mm) = 1850 x 645 x 810</t>
  </si>
  <si>
    <t>- objem 50 l, průměr 350 mm, výška 840 mm, barva tmavě šedá</t>
  </si>
  <si>
    <t>- strukturovaný povrch bránící nežádoucímu plakátování a grafity</t>
  </si>
  <si>
    <t>- kotvení - na FeZn sloupek (o60 mm, délky 1500 mm)</t>
  </si>
  <si>
    <t xml:space="preserve">  díra pro hřebínkovou ocel (roksor). Zavíčkováno černou ucpávkou.</t>
  </si>
  <si>
    <t>Okolo stanoviště odpadních kontejnerových stání bude provedena polotransparentní zástěna. Její konstrukce bude provedena do výšky 1,55 m. Nosné sloupky konstrukce jsou čtvercového profilu 100/100/2 mm, žárově pozinkované, v rozponu dle výkresu a zabetonované do základových patek z betonu C 16/20, o rozměrech 350/350/750 mm. Na sloupcích je ve spodní části upevněna po obvodu konstrukce ochranná vodící tyč o průměru 60 mm, tl.2mm.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</si>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</sst>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2035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SUMIF(F49:F52,A16,I49:I52)+SUMIF(F49:F52,"PSU",I49:I52)</f>
        <v>0</v>
      </c>
      <c r="J16" s="85"/>
    </row>
    <row r="17" spans="1:10" ht="23.25" customHeight="1" x14ac:dyDescent="0.25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SUMIF(F49:F52,A17,I49:I52)</f>
        <v>0</v>
      </c>
      <c r="J17" s="85"/>
    </row>
    <row r="18" spans="1:10" ht="23.25" customHeight="1" x14ac:dyDescent="0.25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SUMIF(F49:F52,A18,I49:I52)</f>
        <v>0</v>
      </c>
      <c r="J18" s="85"/>
    </row>
    <row r="19" spans="1:10" ht="23.25" customHeight="1" x14ac:dyDescent="0.25">
      <c r="A19" s="196" t="s">
        <v>63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SUMIF(F49:F52,A19,I49:I52)</f>
        <v>0</v>
      </c>
      <c r="J19" s="85"/>
    </row>
    <row r="20" spans="1:10" ht="23.25" customHeight="1" x14ac:dyDescent="0.25">
      <c r="A20" s="196" t="s">
        <v>64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SUMIF(F49:F52,A20,I49:I52)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5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5">
      <c r="A39" s="137">
        <v>1</v>
      </c>
      <c r="B39" s="147" t="s">
        <v>51</v>
      </c>
      <c r="C39" s="148"/>
      <c r="D39" s="148"/>
      <c r="E39" s="148"/>
      <c r="F39" s="149">
        <f>'SO 03 Část B1 Pol'!AE58</f>
        <v>0</v>
      </c>
      <c r="G39" s="150">
        <f>'SO 03 Část B1 Pol'!AF58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hidden="1" customHeight="1" x14ac:dyDescent="0.25">
      <c r="A40" s="137">
        <v>2</v>
      </c>
      <c r="B40" s="153" t="s">
        <v>45</v>
      </c>
      <c r="C40" s="154" t="s">
        <v>46</v>
      </c>
      <c r="D40" s="154"/>
      <c r="E40" s="154"/>
      <c r="F40" s="155">
        <f>'SO 03 Část B1 Pol'!AE58</f>
        <v>0</v>
      </c>
      <c r="G40" s="156">
        <f>'SO 03 Část B1 Pol'!AF58</f>
        <v>0</v>
      </c>
      <c r="H40" s="156">
        <f>(F40*SazbaDPH1/100)+(G40*SazbaDPH2/100)</f>
        <v>0</v>
      </c>
      <c r="I40" s="156">
        <f>F40+G40+H40</f>
        <v>0</v>
      </c>
      <c r="J40" s="157" t="str">
        <f>IF(_xlfn.SINGLE(CenaCelkemVypocet)=0,"",I40/_xlfn.SINGLE(CenaCelkemVypocet)*100)</f>
        <v/>
      </c>
    </row>
    <row r="41" spans="1:10" ht="25.5" hidden="1" customHeight="1" x14ac:dyDescent="0.25">
      <c r="A41" s="137">
        <v>3</v>
      </c>
      <c r="B41" s="158" t="s">
        <v>43</v>
      </c>
      <c r="C41" s="148" t="s">
        <v>44</v>
      </c>
      <c r="D41" s="148"/>
      <c r="E41" s="148"/>
      <c r="F41" s="159">
        <f>'SO 03 Část B1 Pol'!AE58</f>
        <v>0</v>
      </c>
      <c r="G41" s="151">
        <f>'SO 03 Část B1 Pol'!AF58</f>
        <v>0</v>
      </c>
      <c r="H41" s="151">
        <f>(F41*SazbaDPH1/100)+(G41*SazbaDPH2/100)</f>
        <v>0</v>
      </c>
      <c r="I41" s="151">
        <f>F41+G41+H41</f>
        <v>0</v>
      </c>
      <c r="J41" s="152" t="str">
        <f>IF(_xlfn.SINGLE(CenaCelkemVypocet)=0,"",I41/_xlfn.SINGLE(CenaCelkemVypocet)*100)</f>
        <v/>
      </c>
    </row>
    <row r="42" spans="1:10" ht="25.5" hidden="1" customHeight="1" x14ac:dyDescent="0.25">
      <c r="A42" s="137"/>
      <c r="B42" s="160" t="s">
        <v>52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6" x14ac:dyDescent="0.3">
      <c r="B46" s="176" t="s">
        <v>54</v>
      </c>
    </row>
    <row r="48" spans="1:10" ht="25.5" customHeight="1" x14ac:dyDescent="0.25">
      <c r="A48" s="178"/>
      <c r="B48" s="181" t="s">
        <v>18</v>
      </c>
      <c r="C48" s="181" t="s">
        <v>6</v>
      </c>
      <c r="D48" s="182"/>
      <c r="E48" s="182"/>
      <c r="F48" s="183" t="s">
        <v>55</v>
      </c>
      <c r="G48" s="183"/>
      <c r="H48" s="183"/>
      <c r="I48" s="183" t="s">
        <v>31</v>
      </c>
      <c r="J48" s="183" t="s">
        <v>0</v>
      </c>
    </row>
    <row r="49" spans="1:10" ht="36.75" customHeight="1" x14ac:dyDescent="0.25">
      <c r="A49" s="179"/>
      <c r="B49" s="184" t="s">
        <v>56</v>
      </c>
      <c r="C49" s="185" t="s">
        <v>57</v>
      </c>
      <c r="D49" s="186"/>
      <c r="E49" s="186"/>
      <c r="F49" s="192" t="s">
        <v>26</v>
      </c>
      <c r="G49" s="193"/>
      <c r="H49" s="193"/>
      <c r="I49" s="193">
        <f>'SO 03 Část B1 Pol'!G8</f>
        <v>0</v>
      </c>
      <c r="J49" s="190" t="str">
        <f>IF(I53=0,"",I49/I53*100)</f>
        <v/>
      </c>
    </row>
    <row r="50" spans="1:10" ht="36.75" customHeight="1" x14ac:dyDescent="0.25">
      <c r="A50" s="179"/>
      <c r="B50" s="184" t="s">
        <v>58</v>
      </c>
      <c r="C50" s="185" t="s">
        <v>59</v>
      </c>
      <c r="D50" s="186"/>
      <c r="E50" s="186"/>
      <c r="F50" s="192" t="s">
        <v>26</v>
      </c>
      <c r="G50" s="193"/>
      <c r="H50" s="193"/>
      <c r="I50" s="193">
        <f>'SO 03 Část B1 Pol'!G18</f>
        <v>0</v>
      </c>
      <c r="J50" s="190" t="str">
        <f>IF(I53=0,"",I50/I53*100)</f>
        <v/>
      </c>
    </row>
    <row r="51" spans="1:10" ht="36.75" customHeight="1" x14ac:dyDescent="0.25">
      <c r="A51" s="179"/>
      <c r="B51" s="184" t="s">
        <v>60</v>
      </c>
      <c r="C51" s="185" t="s">
        <v>46</v>
      </c>
      <c r="D51" s="186"/>
      <c r="E51" s="186"/>
      <c r="F51" s="192" t="s">
        <v>26</v>
      </c>
      <c r="G51" s="193"/>
      <c r="H51" s="193"/>
      <c r="I51" s="193">
        <f>'SO 03 Část B1 Pol'!G29</f>
        <v>0</v>
      </c>
      <c r="J51" s="190" t="str">
        <f>IF(I53=0,"",I51/I53*100)</f>
        <v/>
      </c>
    </row>
    <row r="52" spans="1:10" ht="36.75" customHeight="1" x14ac:dyDescent="0.25">
      <c r="A52" s="179"/>
      <c r="B52" s="184" t="s">
        <v>61</v>
      </c>
      <c r="C52" s="185" t="s">
        <v>62</v>
      </c>
      <c r="D52" s="186"/>
      <c r="E52" s="186"/>
      <c r="F52" s="192" t="s">
        <v>26</v>
      </c>
      <c r="G52" s="193"/>
      <c r="H52" s="193"/>
      <c r="I52" s="193">
        <f>'SO 03 Část B1 Pol'!G55</f>
        <v>0</v>
      </c>
      <c r="J52" s="190" t="str">
        <f>IF(I53=0,"",I52/I53*100)</f>
        <v/>
      </c>
    </row>
    <row r="53" spans="1:10" ht="25.5" customHeight="1" x14ac:dyDescent="0.25">
      <c r="A53" s="180"/>
      <c r="B53" s="187" t="s">
        <v>1</v>
      </c>
      <c r="C53" s="188"/>
      <c r="D53" s="189"/>
      <c r="E53" s="189"/>
      <c r="F53" s="194"/>
      <c r="G53" s="195"/>
      <c r="H53" s="195"/>
      <c r="I53" s="195">
        <f>SUM(I49:I52)</f>
        <v>0</v>
      </c>
      <c r="J53" s="191">
        <f>SUM(J49:J52)</f>
        <v>0</v>
      </c>
    </row>
    <row r="54" spans="1:10" x14ac:dyDescent="0.25">
      <c r="F54" s="135"/>
      <c r="G54" s="135"/>
      <c r="H54" s="135"/>
      <c r="I54" s="135"/>
      <c r="J54" s="136"/>
    </row>
    <row r="55" spans="1:10" x14ac:dyDescent="0.25">
      <c r="F55" s="135"/>
      <c r="G55" s="135"/>
      <c r="H55" s="135"/>
      <c r="I55" s="135"/>
      <c r="J55" s="136"/>
    </row>
    <row r="56" spans="1:10" x14ac:dyDescent="0.25">
      <c r="F56" s="135"/>
      <c r="G56" s="135"/>
      <c r="H56" s="135"/>
      <c r="I56" s="135"/>
      <c r="J56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0:E50"/>
    <mergeCell ref="C51:E51"/>
    <mergeCell ref="C52:E52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4EA49-FF84-430C-BD7C-3210C7A89FC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38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7" t="s">
        <v>7</v>
      </c>
      <c r="B1" s="197"/>
      <c r="C1" s="197"/>
      <c r="D1" s="197"/>
      <c r="E1" s="197"/>
      <c r="F1" s="197"/>
      <c r="G1" s="197"/>
      <c r="AG1" t="s">
        <v>65</v>
      </c>
    </row>
    <row r="2" spans="1:60" ht="25.05" customHeight="1" x14ac:dyDescent="0.25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66</v>
      </c>
    </row>
    <row r="3" spans="1:60" ht="25.05" customHeight="1" x14ac:dyDescent="0.25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66</v>
      </c>
      <c r="AG3" t="s">
        <v>67</v>
      </c>
    </row>
    <row r="4" spans="1:60" ht="25.05" customHeight="1" x14ac:dyDescent="0.25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68</v>
      </c>
    </row>
    <row r="5" spans="1:60" x14ac:dyDescent="0.25">
      <c r="D5" s="10"/>
    </row>
    <row r="6" spans="1:60" ht="39.6" x14ac:dyDescent="0.25">
      <c r="A6" s="208" t="s">
        <v>69</v>
      </c>
      <c r="B6" s="210" t="s">
        <v>70</v>
      </c>
      <c r="C6" s="210" t="s">
        <v>71</v>
      </c>
      <c r="D6" s="209" t="s">
        <v>72</v>
      </c>
      <c r="E6" s="208" t="s">
        <v>73</v>
      </c>
      <c r="F6" s="207" t="s">
        <v>74</v>
      </c>
      <c r="G6" s="208" t="s">
        <v>31</v>
      </c>
      <c r="H6" s="211" t="s">
        <v>32</v>
      </c>
      <c r="I6" s="211" t="s">
        <v>75</v>
      </c>
      <c r="J6" s="211" t="s">
        <v>33</v>
      </c>
      <c r="K6" s="211" t="s">
        <v>76</v>
      </c>
      <c r="L6" s="211" t="s">
        <v>77</v>
      </c>
      <c r="M6" s="211" t="s">
        <v>78</v>
      </c>
      <c r="N6" s="211" t="s">
        <v>79</v>
      </c>
      <c r="O6" s="211" t="s">
        <v>80</v>
      </c>
      <c r="P6" s="211" t="s">
        <v>81</v>
      </c>
      <c r="Q6" s="211" t="s">
        <v>82</v>
      </c>
      <c r="R6" s="211" t="s">
        <v>83</v>
      </c>
      <c r="S6" s="211" t="s">
        <v>84</v>
      </c>
      <c r="T6" s="211" t="s">
        <v>85</v>
      </c>
      <c r="U6" s="211" t="s">
        <v>86</v>
      </c>
      <c r="V6" s="211" t="s">
        <v>87</v>
      </c>
      <c r="W6" s="211" t="s">
        <v>88</v>
      </c>
      <c r="X6" s="211" t="s">
        <v>89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5">
      <c r="A8" s="239" t="s">
        <v>90</v>
      </c>
      <c r="B8" s="240" t="s">
        <v>56</v>
      </c>
      <c r="C8" s="261" t="s">
        <v>57</v>
      </c>
      <c r="D8" s="241"/>
      <c r="E8" s="242"/>
      <c r="F8" s="243"/>
      <c r="G8" s="244">
        <f>SUMIF(AG9:AG17,"&lt;&gt;NOR",G9:G17)</f>
        <v>0</v>
      </c>
      <c r="H8" s="238"/>
      <c r="I8" s="238">
        <f>SUM(I9:I17)</f>
        <v>0</v>
      </c>
      <c r="J8" s="238"/>
      <c r="K8" s="238">
        <f>SUM(K9:K17)</f>
        <v>0</v>
      </c>
      <c r="L8" s="238"/>
      <c r="M8" s="238">
        <f>SUM(M9:M17)</f>
        <v>0</v>
      </c>
      <c r="N8" s="238"/>
      <c r="O8" s="238">
        <f>SUM(O9:O17)</f>
        <v>0</v>
      </c>
      <c r="P8" s="238"/>
      <c r="Q8" s="238">
        <f>SUM(Q9:Q17)</f>
        <v>0</v>
      </c>
      <c r="R8" s="238"/>
      <c r="S8" s="238"/>
      <c r="T8" s="238"/>
      <c r="U8" s="238"/>
      <c r="V8" s="238">
        <f>SUM(V9:V17)</f>
        <v>3.76</v>
      </c>
      <c r="W8" s="238"/>
      <c r="X8" s="238"/>
      <c r="AG8" t="s">
        <v>91</v>
      </c>
    </row>
    <row r="9" spans="1:60" outlineLevel="1" x14ac:dyDescent="0.25">
      <c r="A9" s="245">
        <v>1</v>
      </c>
      <c r="B9" s="246" t="s">
        <v>92</v>
      </c>
      <c r="C9" s="262" t="s">
        <v>93</v>
      </c>
      <c r="D9" s="247" t="s">
        <v>94</v>
      </c>
      <c r="E9" s="248">
        <v>0.68540000000000001</v>
      </c>
      <c r="F9" s="249"/>
      <c r="G9" s="250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 t="s">
        <v>95</v>
      </c>
      <c r="T9" s="231" t="s">
        <v>95</v>
      </c>
      <c r="U9" s="231">
        <v>3.53</v>
      </c>
      <c r="V9" s="231">
        <f>ROUND(E9*U9,2)</f>
        <v>2.42</v>
      </c>
      <c r="W9" s="231"/>
      <c r="X9" s="231" t="s">
        <v>96</v>
      </c>
      <c r="Y9" s="212"/>
      <c r="Z9" s="212"/>
      <c r="AA9" s="212"/>
      <c r="AB9" s="212"/>
      <c r="AC9" s="212"/>
      <c r="AD9" s="212"/>
      <c r="AE9" s="212"/>
      <c r="AF9" s="212"/>
      <c r="AG9" s="212" t="s">
        <v>97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29"/>
      <c r="B10" s="230"/>
      <c r="C10" s="263" t="s">
        <v>98</v>
      </c>
      <c r="D10" s="233"/>
      <c r="E10" s="234">
        <v>0.23039999999999999</v>
      </c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2"/>
      <c r="Z10" s="212"/>
      <c r="AA10" s="212"/>
      <c r="AB10" s="212"/>
      <c r="AC10" s="212"/>
      <c r="AD10" s="212"/>
      <c r="AE10" s="212"/>
      <c r="AF10" s="212"/>
      <c r="AG10" s="212" t="s">
        <v>99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29"/>
      <c r="B11" s="230"/>
      <c r="C11" s="263" t="s">
        <v>100</v>
      </c>
      <c r="D11" s="233"/>
      <c r="E11" s="234">
        <v>8.7499999999999994E-2</v>
      </c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12"/>
      <c r="Z11" s="212"/>
      <c r="AA11" s="212"/>
      <c r="AB11" s="212"/>
      <c r="AC11" s="212"/>
      <c r="AD11" s="212"/>
      <c r="AE11" s="212"/>
      <c r="AF11" s="212"/>
      <c r="AG11" s="212" t="s">
        <v>99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29"/>
      <c r="B12" s="230"/>
      <c r="C12" s="263" t="s">
        <v>101</v>
      </c>
      <c r="D12" s="233"/>
      <c r="E12" s="234">
        <v>0.36749999999999999</v>
      </c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12"/>
      <c r="Z12" s="212"/>
      <c r="AA12" s="212"/>
      <c r="AB12" s="212"/>
      <c r="AC12" s="212"/>
      <c r="AD12" s="212"/>
      <c r="AE12" s="212"/>
      <c r="AF12" s="212"/>
      <c r="AG12" s="212" t="s">
        <v>99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51">
        <v>2</v>
      </c>
      <c r="B13" s="252" t="s">
        <v>102</v>
      </c>
      <c r="C13" s="264" t="s">
        <v>103</v>
      </c>
      <c r="D13" s="253" t="s">
        <v>94</v>
      </c>
      <c r="E13" s="254">
        <v>0.68540000000000001</v>
      </c>
      <c r="F13" s="255"/>
      <c r="G13" s="256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 t="s">
        <v>95</v>
      </c>
      <c r="T13" s="231" t="s">
        <v>95</v>
      </c>
      <c r="U13" s="231">
        <v>0.01</v>
      </c>
      <c r="V13" s="231">
        <f>ROUND(E13*U13,2)</f>
        <v>0.01</v>
      </c>
      <c r="W13" s="231"/>
      <c r="X13" s="231" t="s">
        <v>96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97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45">
        <v>3</v>
      </c>
      <c r="B14" s="246" t="s">
        <v>104</v>
      </c>
      <c r="C14" s="262" t="s">
        <v>105</v>
      </c>
      <c r="D14" s="247" t="s">
        <v>94</v>
      </c>
      <c r="E14" s="248">
        <v>6.8540000000000001</v>
      </c>
      <c r="F14" s="249"/>
      <c r="G14" s="250">
        <f>ROUND(E14*F14,2)</f>
        <v>0</v>
      </c>
      <c r="H14" s="232"/>
      <c r="I14" s="231">
        <f>ROUND(E14*H14,2)</f>
        <v>0</v>
      </c>
      <c r="J14" s="232"/>
      <c r="K14" s="231">
        <f>ROUND(E14*J14,2)</f>
        <v>0</v>
      </c>
      <c r="L14" s="231">
        <v>21</v>
      </c>
      <c r="M14" s="231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1"/>
      <c r="S14" s="231" t="s">
        <v>95</v>
      </c>
      <c r="T14" s="231" t="s">
        <v>95</v>
      </c>
      <c r="U14" s="231">
        <v>0</v>
      </c>
      <c r="V14" s="231">
        <f>ROUND(E14*U14,2)</f>
        <v>0</v>
      </c>
      <c r="W14" s="231"/>
      <c r="X14" s="231" t="s">
        <v>96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97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29"/>
      <c r="B15" s="230"/>
      <c r="C15" s="263" t="s">
        <v>106</v>
      </c>
      <c r="D15" s="233"/>
      <c r="E15" s="234">
        <v>6.8540000000000001</v>
      </c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12"/>
      <c r="Z15" s="212"/>
      <c r="AA15" s="212"/>
      <c r="AB15" s="212"/>
      <c r="AC15" s="212"/>
      <c r="AD15" s="212"/>
      <c r="AE15" s="212"/>
      <c r="AF15" s="212"/>
      <c r="AG15" s="212" t="s">
        <v>99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51">
        <v>4</v>
      </c>
      <c r="B16" s="252" t="s">
        <v>107</v>
      </c>
      <c r="C16" s="264" t="s">
        <v>108</v>
      </c>
      <c r="D16" s="253" t="s">
        <v>94</v>
      </c>
      <c r="E16" s="254">
        <v>0.68540000000000001</v>
      </c>
      <c r="F16" s="255"/>
      <c r="G16" s="256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21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 t="s">
        <v>95</v>
      </c>
      <c r="T16" s="231" t="s">
        <v>95</v>
      </c>
      <c r="U16" s="231">
        <v>1.9379999999999999</v>
      </c>
      <c r="V16" s="231">
        <f>ROUND(E16*U16,2)</f>
        <v>1.33</v>
      </c>
      <c r="W16" s="231"/>
      <c r="X16" s="231" t="s">
        <v>96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97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51">
        <v>5</v>
      </c>
      <c r="B17" s="252" t="s">
        <v>109</v>
      </c>
      <c r="C17" s="264" t="s">
        <v>110</v>
      </c>
      <c r="D17" s="253" t="s">
        <v>94</v>
      </c>
      <c r="E17" s="254">
        <v>0.68540000000000001</v>
      </c>
      <c r="F17" s="255"/>
      <c r="G17" s="256">
        <f>ROUND(E17*F17,2)</f>
        <v>0</v>
      </c>
      <c r="H17" s="232"/>
      <c r="I17" s="231">
        <f>ROUND(E17*H17,2)</f>
        <v>0</v>
      </c>
      <c r="J17" s="232"/>
      <c r="K17" s="231">
        <f>ROUND(E17*J17,2)</f>
        <v>0</v>
      </c>
      <c r="L17" s="231">
        <v>21</v>
      </c>
      <c r="M17" s="231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 t="s">
        <v>95</v>
      </c>
      <c r="T17" s="231" t="s">
        <v>95</v>
      </c>
      <c r="U17" s="231">
        <v>0</v>
      </c>
      <c r="V17" s="231">
        <f>ROUND(E17*U17,2)</f>
        <v>0</v>
      </c>
      <c r="W17" s="231"/>
      <c r="X17" s="231" t="s">
        <v>96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97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5">
      <c r="A18" s="239" t="s">
        <v>90</v>
      </c>
      <c r="B18" s="240" t="s">
        <v>58</v>
      </c>
      <c r="C18" s="261" t="s">
        <v>59</v>
      </c>
      <c r="D18" s="241"/>
      <c r="E18" s="242"/>
      <c r="F18" s="243"/>
      <c r="G18" s="244">
        <f>SUMIF(AG19:AG28,"&lt;&gt;NOR",G19:G28)</f>
        <v>0</v>
      </c>
      <c r="H18" s="238"/>
      <c r="I18" s="238">
        <f>SUM(I19:I28)</f>
        <v>0</v>
      </c>
      <c r="J18" s="238"/>
      <c r="K18" s="238">
        <f>SUM(K19:K28)</f>
        <v>0</v>
      </c>
      <c r="L18" s="238"/>
      <c r="M18" s="238">
        <f>SUM(M19:M28)</f>
        <v>0</v>
      </c>
      <c r="N18" s="238"/>
      <c r="O18" s="238">
        <f>SUM(O19:O28)</f>
        <v>2.73</v>
      </c>
      <c r="P18" s="238"/>
      <c r="Q18" s="238">
        <f>SUM(Q19:Q28)</f>
        <v>0</v>
      </c>
      <c r="R18" s="238"/>
      <c r="S18" s="238"/>
      <c r="T18" s="238"/>
      <c r="U18" s="238"/>
      <c r="V18" s="238">
        <f>SUM(V19:V28)</f>
        <v>4.16</v>
      </c>
      <c r="W18" s="238"/>
      <c r="X18" s="238"/>
      <c r="AG18" t="s">
        <v>91</v>
      </c>
    </row>
    <row r="19" spans="1:60" outlineLevel="1" x14ac:dyDescent="0.25">
      <c r="A19" s="245">
        <v>6</v>
      </c>
      <c r="B19" s="246" t="s">
        <v>111</v>
      </c>
      <c r="C19" s="262" t="s">
        <v>112</v>
      </c>
      <c r="D19" s="247" t="s">
        <v>94</v>
      </c>
      <c r="E19" s="248">
        <v>0.36</v>
      </c>
      <c r="F19" s="249"/>
      <c r="G19" s="250">
        <f>ROUND(E19*F19,2)</f>
        <v>0</v>
      </c>
      <c r="H19" s="232"/>
      <c r="I19" s="231">
        <f>ROUND(E19*H19,2)</f>
        <v>0</v>
      </c>
      <c r="J19" s="232"/>
      <c r="K19" s="231">
        <f>ROUND(E19*J19,2)</f>
        <v>0</v>
      </c>
      <c r="L19" s="231">
        <v>21</v>
      </c>
      <c r="M19" s="231">
        <f>G19*(1+L19/100)</f>
        <v>0</v>
      </c>
      <c r="N19" s="231">
        <v>2.16</v>
      </c>
      <c r="O19" s="231">
        <f>ROUND(E19*N19,2)</f>
        <v>0.78</v>
      </c>
      <c r="P19" s="231">
        <v>0</v>
      </c>
      <c r="Q19" s="231">
        <f>ROUND(E19*P19,2)</f>
        <v>0</v>
      </c>
      <c r="R19" s="231"/>
      <c r="S19" s="231" t="s">
        <v>95</v>
      </c>
      <c r="T19" s="231" t="s">
        <v>95</v>
      </c>
      <c r="U19" s="231">
        <v>1.0900000000000001</v>
      </c>
      <c r="V19" s="231">
        <f>ROUND(E19*U19,2)</f>
        <v>0.39</v>
      </c>
      <c r="W19" s="231"/>
      <c r="X19" s="231" t="s">
        <v>96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97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29"/>
      <c r="B20" s="230"/>
      <c r="C20" s="263" t="s">
        <v>113</v>
      </c>
      <c r="D20" s="233"/>
      <c r="E20" s="234">
        <v>0.36</v>
      </c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12"/>
      <c r="Z20" s="212"/>
      <c r="AA20" s="212"/>
      <c r="AB20" s="212"/>
      <c r="AC20" s="212"/>
      <c r="AD20" s="212"/>
      <c r="AE20" s="212"/>
      <c r="AF20" s="212"/>
      <c r="AG20" s="212" t="s">
        <v>99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45">
        <v>7</v>
      </c>
      <c r="B21" s="246" t="s">
        <v>114</v>
      </c>
      <c r="C21" s="262" t="s">
        <v>115</v>
      </c>
      <c r="D21" s="247" t="s">
        <v>94</v>
      </c>
      <c r="E21" s="248">
        <v>0.73089999999999999</v>
      </c>
      <c r="F21" s="249"/>
      <c r="G21" s="250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1">
        <v>2.5249999999999999</v>
      </c>
      <c r="O21" s="231">
        <f>ROUND(E21*N21,2)</f>
        <v>1.85</v>
      </c>
      <c r="P21" s="231">
        <v>0</v>
      </c>
      <c r="Q21" s="231">
        <f>ROUND(E21*P21,2)</f>
        <v>0</v>
      </c>
      <c r="R21" s="231"/>
      <c r="S21" s="231" t="s">
        <v>95</v>
      </c>
      <c r="T21" s="231" t="s">
        <v>95</v>
      </c>
      <c r="U21" s="231">
        <v>0.48</v>
      </c>
      <c r="V21" s="231">
        <f>ROUND(E21*U21,2)</f>
        <v>0.35</v>
      </c>
      <c r="W21" s="231"/>
      <c r="X21" s="231" t="s">
        <v>96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97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29"/>
      <c r="B22" s="230"/>
      <c r="C22" s="263" t="s">
        <v>98</v>
      </c>
      <c r="D22" s="233"/>
      <c r="E22" s="234">
        <v>0.23039999999999999</v>
      </c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  <c r="W22" s="231"/>
      <c r="X22" s="231"/>
      <c r="Y22" s="212"/>
      <c r="Z22" s="212"/>
      <c r="AA22" s="212"/>
      <c r="AB22" s="212"/>
      <c r="AC22" s="212"/>
      <c r="AD22" s="212"/>
      <c r="AE22" s="212"/>
      <c r="AF22" s="212"/>
      <c r="AG22" s="212" t="s">
        <v>99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29"/>
      <c r="B23" s="230"/>
      <c r="C23" s="263" t="s">
        <v>116</v>
      </c>
      <c r="D23" s="233"/>
      <c r="E23" s="234">
        <v>9.6250000000000002E-2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12"/>
      <c r="Z23" s="212"/>
      <c r="AA23" s="212"/>
      <c r="AB23" s="212"/>
      <c r="AC23" s="212"/>
      <c r="AD23" s="212"/>
      <c r="AE23" s="212"/>
      <c r="AF23" s="212"/>
      <c r="AG23" s="212" t="s">
        <v>99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29"/>
      <c r="B24" s="230"/>
      <c r="C24" s="263" t="s">
        <v>117</v>
      </c>
      <c r="D24" s="233"/>
      <c r="E24" s="234">
        <v>0.40425</v>
      </c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12"/>
      <c r="Z24" s="212"/>
      <c r="AA24" s="212"/>
      <c r="AB24" s="212"/>
      <c r="AC24" s="212"/>
      <c r="AD24" s="212"/>
      <c r="AE24" s="212"/>
      <c r="AF24" s="212"/>
      <c r="AG24" s="212" t="s">
        <v>99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45">
        <v>8</v>
      </c>
      <c r="B25" s="246" t="s">
        <v>118</v>
      </c>
      <c r="C25" s="262" t="s">
        <v>119</v>
      </c>
      <c r="D25" s="247" t="s">
        <v>120</v>
      </c>
      <c r="E25" s="248">
        <v>2.496</v>
      </c>
      <c r="F25" s="249"/>
      <c r="G25" s="250">
        <f>ROUND(E25*F25,2)</f>
        <v>0</v>
      </c>
      <c r="H25" s="232"/>
      <c r="I25" s="231">
        <f>ROUND(E25*H25,2)</f>
        <v>0</v>
      </c>
      <c r="J25" s="232"/>
      <c r="K25" s="231">
        <f>ROUND(E25*J25,2)</f>
        <v>0</v>
      </c>
      <c r="L25" s="231">
        <v>21</v>
      </c>
      <c r="M25" s="231">
        <f>G25*(1+L25/100)</f>
        <v>0</v>
      </c>
      <c r="N25" s="231">
        <v>3.9199999999999999E-2</v>
      </c>
      <c r="O25" s="231">
        <f>ROUND(E25*N25,2)</f>
        <v>0.1</v>
      </c>
      <c r="P25" s="231">
        <v>0</v>
      </c>
      <c r="Q25" s="231">
        <f>ROUND(E25*P25,2)</f>
        <v>0</v>
      </c>
      <c r="R25" s="231"/>
      <c r="S25" s="231" t="s">
        <v>95</v>
      </c>
      <c r="T25" s="231" t="s">
        <v>95</v>
      </c>
      <c r="U25" s="231">
        <v>1.05</v>
      </c>
      <c r="V25" s="231">
        <f>ROUND(E25*U25,2)</f>
        <v>2.62</v>
      </c>
      <c r="W25" s="231"/>
      <c r="X25" s="231" t="s">
        <v>96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97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29"/>
      <c r="B26" s="230"/>
      <c r="C26" s="263" t="s">
        <v>121</v>
      </c>
      <c r="D26" s="233"/>
      <c r="E26" s="234">
        <v>2.496</v>
      </c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12"/>
      <c r="Z26" s="212"/>
      <c r="AA26" s="212"/>
      <c r="AB26" s="212"/>
      <c r="AC26" s="212"/>
      <c r="AD26" s="212"/>
      <c r="AE26" s="212"/>
      <c r="AF26" s="212"/>
      <c r="AG26" s="212" t="s">
        <v>99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45">
        <v>9</v>
      </c>
      <c r="B27" s="246" t="s">
        <v>122</v>
      </c>
      <c r="C27" s="262" t="s">
        <v>123</v>
      </c>
      <c r="D27" s="247" t="s">
        <v>120</v>
      </c>
      <c r="E27" s="248">
        <v>2.496</v>
      </c>
      <c r="F27" s="249"/>
      <c r="G27" s="250">
        <f>ROUND(E27*F27,2)</f>
        <v>0</v>
      </c>
      <c r="H27" s="232"/>
      <c r="I27" s="231">
        <f>ROUND(E27*H27,2)</f>
        <v>0</v>
      </c>
      <c r="J27" s="232"/>
      <c r="K27" s="231">
        <f>ROUND(E27*J27,2)</f>
        <v>0</v>
      </c>
      <c r="L27" s="231">
        <v>21</v>
      </c>
      <c r="M27" s="231">
        <f>G27*(1+L27/100)</f>
        <v>0</v>
      </c>
      <c r="N27" s="231">
        <v>0</v>
      </c>
      <c r="O27" s="231">
        <f>ROUND(E27*N27,2)</f>
        <v>0</v>
      </c>
      <c r="P27" s="231">
        <v>0</v>
      </c>
      <c r="Q27" s="231">
        <f>ROUND(E27*P27,2)</f>
        <v>0</v>
      </c>
      <c r="R27" s="231"/>
      <c r="S27" s="231" t="s">
        <v>95</v>
      </c>
      <c r="T27" s="231" t="s">
        <v>95</v>
      </c>
      <c r="U27" s="231">
        <v>0.32</v>
      </c>
      <c r="V27" s="231">
        <f>ROUND(E27*U27,2)</f>
        <v>0.8</v>
      </c>
      <c r="W27" s="231"/>
      <c r="X27" s="231" t="s">
        <v>96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97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29"/>
      <c r="B28" s="230"/>
      <c r="C28" s="263" t="s">
        <v>124</v>
      </c>
      <c r="D28" s="233"/>
      <c r="E28" s="234">
        <v>2.496</v>
      </c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12"/>
      <c r="Z28" s="212"/>
      <c r="AA28" s="212"/>
      <c r="AB28" s="212"/>
      <c r="AC28" s="212"/>
      <c r="AD28" s="212"/>
      <c r="AE28" s="212"/>
      <c r="AF28" s="212"/>
      <c r="AG28" s="212" t="s">
        <v>99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25">
      <c r="A29" s="239" t="s">
        <v>90</v>
      </c>
      <c r="B29" s="240" t="s">
        <v>60</v>
      </c>
      <c r="C29" s="261" t="s">
        <v>46</v>
      </c>
      <c r="D29" s="241"/>
      <c r="E29" s="242"/>
      <c r="F29" s="243"/>
      <c r="G29" s="244">
        <f>SUMIF(AG30:AG54,"&lt;&gt;NOR",G30:G54)</f>
        <v>0</v>
      </c>
      <c r="H29" s="238"/>
      <c r="I29" s="238">
        <f>SUM(I30:I54)</f>
        <v>0</v>
      </c>
      <c r="J29" s="238"/>
      <c r="K29" s="238">
        <f>SUM(K30:K54)</f>
        <v>0</v>
      </c>
      <c r="L29" s="238"/>
      <c r="M29" s="238">
        <f>SUM(M30:M54)</f>
        <v>0</v>
      </c>
      <c r="N29" s="238"/>
      <c r="O29" s="238">
        <f>SUM(O30:O54)</f>
        <v>0</v>
      </c>
      <c r="P29" s="238"/>
      <c r="Q29" s="238">
        <f>SUM(Q30:Q54)</f>
        <v>0</v>
      </c>
      <c r="R29" s="238"/>
      <c r="S29" s="238"/>
      <c r="T29" s="238"/>
      <c r="U29" s="238"/>
      <c r="V29" s="238">
        <f>SUM(V30:V54)</f>
        <v>0</v>
      </c>
      <c r="W29" s="238"/>
      <c r="X29" s="238"/>
      <c r="AG29" t="s">
        <v>91</v>
      </c>
    </row>
    <row r="30" spans="1:60" ht="20.399999999999999" outlineLevel="1" x14ac:dyDescent="0.25">
      <c r="A30" s="245">
        <v>10</v>
      </c>
      <c r="B30" s="246" t="s">
        <v>125</v>
      </c>
      <c r="C30" s="262" t="s">
        <v>126</v>
      </c>
      <c r="D30" s="247" t="s">
        <v>127</v>
      </c>
      <c r="E30" s="248">
        <v>3</v>
      </c>
      <c r="F30" s="249"/>
      <c r="G30" s="250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21</v>
      </c>
      <c r="M30" s="231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 t="s">
        <v>128</v>
      </c>
      <c r="T30" s="231" t="s">
        <v>129</v>
      </c>
      <c r="U30" s="231">
        <v>0</v>
      </c>
      <c r="V30" s="231">
        <f>ROUND(E30*U30,2)</f>
        <v>0</v>
      </c>
      <c r="W30" s="231"/>
      <c r="X30" s="231" t="s">
        <v>96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97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29"/>
      <c r="B31" s="230"/>
      <c r="C31" s="265" t="s">
        <v>130</v>
      </c>
      <c r="D31" s="257"/>
      <c r="E31" s="257"/>
      <c r="F31" s="257"/>
      <c r="G31" s="257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12"/>
      <c r="Z31" s="212"/>
      <c r="AA31" s="212"/>
      <c r="AB31" s="212"/>
      <c r="AC31" s="212"/>
      <c r="AD31" s="212"/>
      <c r="AE31" s="212"/>
      <c r="AF31" s="212"/>
      <c r="AG31" s="212" t="s">
        <v>131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29"/>
      <c r="B32" s="230"/>
      <c r="C32" s="266" t="s">
        <v>132</v>
      </c>
      <c r="D32" s="235"/>
      <c r="E32" s="236"/>
      <c r="F32" s="237"/>
      <c r="G32" s="237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12"/>
      <c r="Z32" s="212"/>
      <c r="AA32" s="212"/>
      <c r="AB32" s="212"/>
      <c r="AC32" s="212"/>
      <c r="AD32" s="212"/>
      <c r="AE32" s="212"/>
      <c r="AF32" s="212"/>
      <c r="AG32" s="212" t="s">
        <v>131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29"/>
      <c r="B33" s="230"/>
      <c r="C33" s="267" t="s">
        <v>154</v>
      </c>
      <c r="D33" s="258"/>
      <c r="E33" s="258"/>
      <c r="F33" s="258"/>
      <c r="G33" s="258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12"/>
      <c r="Z33" s="212"/>
      <c r="AA33" s="212"/>
      <c r="AB33" s="212"/>
      <c r="AC33" s="212"/>
      <c r="AD33" s="212"/>
      <c r="AE33" s="212"/>
      <c r="AF33" s="212"/>
      <c r="AG33" s="212" t="s">
        <v>131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41.4" outlineLevel="1" x14ac:dyDescent="0.25">
      <c r="A34" s="229"/>
      <c r="B34" s="230"/>
      <c r="C34" s="267" t="s">
        <v>133</v>
      </c>
      <c r="D34" s="258"/>
      <c r="E34" s="258"/>
      <c r="F34" s="258"/>
      <c r="G34" s="258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12"/>
      <c r="Z34" s="212"/>
      <c r="AA34" s="212"/>
      <c r="AB34" s="212"/>
      <c r="AC34" s="212"/>
      <c r="AD34" s="212"/>
      <c r="AE34" s="212"/>
      <c r="AF34" s="212"/>
      <c r="AG34" s="212" t="s">
        <v>131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59" t="str">
        <f>C34</f>
        <v>Konstrukci tvoří odlitky ze slitiny hliníku spojené dřevěnými deskami pomocí šroubových spojů z nerezu. Sedák tvoří 3 desky z masivního tropického dřeva, opěradlo tvoří 2 desky z masivního tropického dřeva. Originální nad dlažbu odsazené, ale snadné a pevné kotvení do podkladu. Lazuru konzultovat s autorským dozorem! Kotvení laviček je pod dlažbu do základů z betonu C16/20 o rozměrech 800x240x200 mm.</v>
      </c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29"/>
      <c r="B35" s="230"/>
      <c r="C35" s="267" t="s">
        <v>134</v>
      </c>
      <c r="D35" s="258"/>
      <c r="E35" s="258"/>
      <c r="F35" s="258"/>
      <c r="G35" s="258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12"/>
      <c r="Z35" s="212"/>
      <c r="AA35" s="212"/>
      <c r="AB35" s="212"/>
      <c r="AC35" s="212"/>
      <c r="AD35" s="212"/>
      <c r="AE35" s="212"/>
      <c r="AF35" s="212"/>
      <c r="AG35" s="212" t="s">
        <v>131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0.399999999999999" outlineLevel="1" x14ac:dyDescent="0.25">
      <c r="A36" s="245">
        <v>11</v>
      </c>
      <c r="B36" s="246" t="s">
        <v>135</v>
      </c>
      <c r="C36" s="262" t="s">
        <v>136</v>
      </c>
      <c r="D36" s="247" t="s">
        <v>127</v>
      </c>
      <c r="E36" s="248">
        <v>2</v>
      </c>
      <c r="F36" s="249"/>
      <c r="G36" s="250">
        <f>ROUND(E36*F36,2)</f>
        <v>0</v>
      </c>
      <c r="H36" s="232"/>
      <c r="I36" s="231">
        <f>ROUND(E36*H36,2)</f>
        <v>0</v>
      </c>
      <c r="J36" s="232"/>
      <c r="K36" s="231">
        <f>ROUND(E36*J36,2)</f>
        <v>0</v>
      </c>
      <c r="L36" s="231">
        <v>21</v>
      </c>
      <c r="M36" s="231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 t="s">
        <v>128</v>
      </c>
      <c r="T36" s="231" t="s">
        <v>129</v>
      </c>
      <c r="U36" s="231">
        <v>0</v>
      </c>
      <c r="V36" s="231">
        <f>ROUND(E36*U36,2)</f>
        <v>0</v>
      </c>
      <c r="W36" s="231"/>
      <c r="X36" s="231" t="s">
        <v>96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97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29"/>
      <c r="B37" s="230"/>
      <c r="C37" s="265" t="s">
        <v>130</v>
      </c>
      <c r="D37" s="257"/>
      <c r="E37" s="257"/>
      <c r="F37" s="257"/>
      <c r="G37" s="257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12"/>
      <c r="Z37" s="212"/>
      <c r="AA37" s="212"/>
      <c r="AB37" s="212"/>
      <c r="AC37" s="212"/>
      <c r="AD37" s="212"/>
      <c r="AE37" s="212"/>
      <c r="AF37" s="212"/>
      <c r="AG37" s="212" t="s">
        <v>131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29"/>
      <c r="B38" s="230"/>
      <c r="C38" s="266" t="s">
        <v>132</v>
      </c>
      <c r="D38" s="235"/>
      <c r="E38" s="236"/>
      <c r="F38" s="237"/>
      <c r="G38" s="237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12"/>
      <c r="Z38" s="212"/>
      <c r="AA38" s="212"/>
      <c r="AB38" s="212"/>
      <c r="AC38" s="212"/>
      <c r="AD38" s="212"/>
      <c r="AE38" s="212"/>
      <c r="AF38" s="212"/>
      <c r="AG38" s="212" t="s">
        <v>131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29"/>
      <c r="B39" s="230"/>
      <c r="C39" s="267" t="s">
        <v>155</v>
      </c>
      <c r="D39" s="258"/>
      <c r="E39" s="258"/>
      <c r="F39" s="258"/>
      <c r="G39" s="258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12"/>
      <c r="Z39" s="212"/>
      <c r="AA39" s="212"/>
      <c r="AB39" s="212"/>
      <c r="AC39" s="212"/>
      <c r="AD39" s="212"/>
      <c r="AE39" s="212"/>
      <c r="AF39" s="212"/>
      <c r="AG39" s="212" t="s">
        <v>131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29"/>
      <c r="B40" s="230"/>
      <c r="C40" s="267" t="s">
        <v>137</v>
      </c>
      <c r="D40" s="258"/>
      <c r="E40" s="258"/>
      <c r="F40" s="258"/>
      <c r="G40" s="258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212"/>
      <c r="Z40" s="212"/>
      <c r="AA40" s="212"/>
      <c r="AB40" s="212"/>
      <c r="AC40" s="212"/>
      <c r="AD40" s="212"/>
      <c r="AE40" s="212"/>
      <c r="AF40" s="212"/>
      <c r="AG40" s="212" t="s">
        <v>131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29"/>
      <c r="B41" s="230"/>
      <c r="C41" s="267" t="s">
        <v>156</v>
      </c>
      <c r="D41" s="258"/>
      <c r="E41" s="258"/>
      <c r="F41" s="258"/>
      <c r="G41" s="258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12"/>
      <c r="Z41" s="212"/>
      <c r="AA41" s="212"/>
      <c r="AB41" s="212"/>
      <c r="AC41" s="212"/>
      <c r="AD41" s="212"/>
      <c r="AE41" s="212"/>
      <c r="AF41" s="212"/>
      <c r="AG41" s="212" t="s">
        <v>131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29"/>
      <c r="B42" s="230"/>
      <c r="C42" s="267" t="s">
        <v>138</v>
      </c>
      <c r="D42" s="258"/>
      <c r="E42" s="258"/>
      <c r="F42" s="258"/>
      <c r="G42" s="258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12"/>
      <c r="Z42" s="212"/>
      <c r="AA42" s="212"/>
      <c r="AB42" s="212"/>
      <c r="AC42" s="212"/>
      <c r="AD42" s="212"/>
      <c r="AE42" s="212"/>
      <c r="AF42" s="212"/>
      <c r="AG42" s="212" t="s">
        <v>131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29"/>
      <c r="B43" s="230"/>
      <c r="C43" s="267" t="s">
        <v>139</v>
      </c>
      <c r="D43" s="258"/>
      <c r="E43" s="258"/>
      <c r="F43" s="258"/>
      <c r="G43" s="258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12"/>
      <c r="Z43" s="212"/>
      <c r="AA43" s="212"/>
      <c r="AB43" s="212"/>
      <c r="AC43" s="212"/>
      <c r="AD43" s="212"/>
      <c r="AE43" s="212"/>
      <c r="AF43" s="212"/>
      <c r="AG43" s="212" t="s">
        <v>131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29"/>
      <c r="B44" s="230"/>
      <c r="C44" s="267" t="s">
        <v>157</v>
      </c>
      <c r="D44" s="258"/>
      <c r="E44" s="258"/>
      <c r="F44" s="258"/>
      <c r="G44" s="258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1"/>
      <c r="Y44" s="212"/>
      <c r="Z44" s="212"/>
      <c r="AA44" s="212"/>
      <c r="AB44" s="212"/>
      <c r="AC44" s="212"/>
      <c r="AD44" s="212"/>
      <c r="AE44" s="212"/>
      <c r="AF44" s="212"/>
      <c r="AG44" s="212" t="s">
        <v>131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29"/>
      <c r="B45" s="230"/>
      <c r="C45" s="267" t="s">
        <v>140</v>
      </c>
      <c r="D45" s="258"/>
      <c r="E45" s="258"/>
      <c r="F45" s="258"/>
      <c r="G45" s="258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12"/>
      <c r="Z45" s="212"/>
      <c r="AA45" s="212"/>
      <c r="AB45" s="212"/>
      <c r="AC45" s="212"/>
      <c r="AD45" s="212"/>
      <c r="AE45" s="212"/>
      <c r="AF45" s="212"/>
      <c r="AG45" s="212" t="s">
        <v>131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29"/>
      <c r="B46" s="230"/>
      <c r="C46" s="267" t="s">
        <v>158</v>
      </c>
      <c r="D46" s="258"/>
      <c r="E46" s="258"/>
      <c r="F46" s="258"/>
      <c r="G46" s="258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12"/>
      <c r="Z46" s="212"/>
      <c r="AA46" s="212"/>
      <c r="AB46" s="212"/>
      <c r="AC46" s="212"/>
      <c r="AD46" s="212"/>
      <c r="AE46" s="212"/>
      <c r="AF46" s="212"/>
      <c r="AG46" s="212" t="s">
        <v>131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1" outlineLevel="1" x14ac:dyDescent="0.25">
      <c r="A47" s="229"/>
      <c r="B47" s="230"/>
      <c r="C47" s="267" t="s">
        <v>141</v>
      </c>
      <c r="D47" s="258"/>
      <c r="E47" s="258"/>
      <c r="F47" s="258"/>
      <c r="G47" s="258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12"/>
      <c r="Z47" s="212"/>
      <c r="AA47" s="212"/>
      <c r="AB47" s="212"/>
      <c r="AC47" s="212"/>
      <c r="AD47" s="212"/>
      <c r="AE47" s="212"/>
      <c r="AF47" s="212"/>
      <c r="AG47" s="212" t="s">
        <v>131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59" t="str">
        <f>C47</f>
        <v>Osadit do bet. základu o rozměrech 250 x 250 x 700 mm, c16/20, 800   mm pod UT. Základ zasypat ornicí a zatravnit.</v>
      </c>
      <c r="BB47" s="212"/>
      <c r="BC47" s="212"/>
      <c r="BD47" s="212"/>
      <c r="BE47" s="212"/>
      <c r="BF47" s="212"/>
      <c r="BG47" s="212"/>
      <c r="BH47" s="212"/>
    </row>
    <row r="48" spans="1:60" outlineLevel="1" x14ac:dyDescent="0.25">
      <c r="A48" s="229"/>
      <c r="B48" s="230"/>
      <c r="C48" s="267" t="s">
        <v>142</v>
      </c>
      <c r="D48" s="258"/>
      <c r="E48" s="258"/>
      <c r="F48" s="258"/>
      <c r="G48" s="258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12"/>
      <c r="Z48" s="212"/>
      <c r="AA48" s="212"/>
      <c r="AB48" s="212"/>
      <c r="AC48" s="212"/>
      <c r="AD48" s="212"/>
      <c r="AE48" s="212"/>
      <c r="AF48" s="212"/>
      <c r="AG48" s="212" t="s">
        <v>131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45">
        <v>12</v>
      </c>
      <c r="B49" s="246" t="s">
        <v>143</v>
      </c>
      <c r="C49" s="262" t="s">
        <v>144</v>
      </c>
      <c r="D49" s="247" t="s">
        <v>127</v>
      </c>
      <c r="E49" s="248">
        <v>1</v>
      </c>
      <c r="F49" s="249"/>
      <c r="G49" s="250">
        <f>ROUND(E49*F49,2)</f>
        <v>0</v>
      </c>
      <c r="H49" s="232"/>
      <c r="I49" s="231">
        <f>ROUND(E49*H49,2)</f>
        <v>0</v>
      </c>
      <c r="J49" s="232"/>
      <c r="K49" s="231">
        <f>ROUND(E49*J49,2)</f>
        <v>0</v>
      </c>
      <c r="L49" s="231">
        <v>21</v>
      </c>
      <c r="M49" s="231">
        <f>G49*(1+L49/100)</f>
        <v>0</v>
      </c>
      <c r="N49" s="231">
        <v>0</v>
      </c>
      <c r="O49" s="231">
        <f>ROUND(E49*N49,2)</f>
        <v>0</v>
      </c>
      <c r="P49" s="231">
        <v>0</v>
      </c>
      <c r="Q49" s="231">
        <f>ROUND(E49*P49,2)</f>
        <v>0</v>
      </c>
      <c r="R49" s="231"/>
      <c r="S49" s="231" t="s">
        <v>128</v>
      </c>
      <c r="T49" s="231" t="s">
        <v>129</v>
      </c>
      <c r="U49" s="231">
        <v>0</v>
      </c>
      <c r="V49" s="231">
        <f>ROUND(E49*U49,2)</f>
        <v>0</v>
      </c>
      <c r="W49" s="231"/>
      <c r="X49" s="231" t="s">
        <v>96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97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29"/>
      <c r="B50" s="230"/>
      <c r="C50" s="265" t="s">
        <v>130</v>
      </c>
      <c r="D50" s="257"/>
      <c r="E50" s="257"/>
      <c r="F50" s="257"/>
      <c r="G50" s="257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12"/>
      <c r="Z50" s="212"/>
      <c r="AA50" s="212"/>
      <c r="AB50" s="212"/>
      <c r="AC50" s="212"/>
      <c r="AD50" s="212"/>
      <c r="AE50" s="212"/>
      <c r="AF50" s="212"/>
      <c r="AG50" s="212" t="s">
        <v>131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29"/>
      <c r="B51" s="230"/>
      <c r="C51" s="266" t="s">
        <v>132</v>
      </c>
      <c r="D51" s="235"/>
      <c r="E51" s="236"/>
      <c r="F51" s="237"/>
      <c r="G51" s="237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12"/>
      <c r="Z51" s="212"/>
      <c r="AA51" s="212"/>
      <c r="AB51" s="212"/>
      <c r="AC51" s="212"/>
      <c r="AD51" s="212"/>
      <c r="AE51" s="212"/>
      <c r="AF51" s="212"/>
      <c r="AG51" s="212" t="s">
        <v>131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51.6" outlineLevel="1" x14ac:dyDescent="0.25">
      <c r="A52" s="229"/>
      <c r="B52" s="230"/>
      <c r="C52" s="267" t="s">
        <v>159</v>
      </c>
      <c r="D52" s="258"/>
      <c r="E52" s="258"/>
      <c r="F52" s="258"/>
      <c r="G52" s="258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12"/>
      <c r="Z52" s="212"/>
      <c r="AA52" s="212"/>
      <c r="AB52" s="212"/>
      <c r="AC52" s="212"/>
      <c r="AD52" s="212"/>
      <c r="AE52" s="212"/>
      <c r="AF52" s="212"/>
      <c r="AG52" s="212" t="s">
        <v>131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59" t="str">
        <f>C52</f>
        <v>Okolo stanoviště odpadních kontejnerových stání bude provedena polotransparentní zástěna. Její konstrukce bude provedena do výšky 1,55 m. Nosné sloupky konstrukce jsou čtvercového profilu 100/100/2 mm, žárově pozinkované, v rozponu dle výkresu a zabetonované do základových patek z betonu C 16/20, o rozměrech 350/350/750 mm. Na sloupcích je ve spodní části upevněna po obvodu konstrukce ochranná vodící tyč o průměru 60 mm, tl.2mm.</v>
      </c>
      <c r="BB52" s="212"/>
      <c r="BC52" s="212"/>
      <c r="BD52" s="212"/>
      <c r="BE52" s="212"/>
      <c r="BF52" s="212"/>
      <c r="BG52" s="212"/>
      <c r="BH52" s="212"/>
    </row>
    <row r="53" spans="1:60" ht="41.4" outlineLevel="1" x14ac:dyDescent="0.25">
      <c r="A53" s="229"/>
      <c r="B53" s="230"/>
      <c r="C53" s="267" t="s">
        <v>145</v>
      </c>
      <c r="D53" s="258"/>
      <c r="E53" s="258"/>
      <c r="F53" s="258"/>
      <c r="G53" s="258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12"/>
      <c r="Z53" s="212"/>
      <c r="AA53" s="212"/>
      <c r="AB53" s="212"/>
      <c r="AC53" s="212"/>
      <c r="AD53" s="212"/>
      <c r="AE53" s="212"/>
      <c r="AF53" s="212"/>
      <c r="AG53" s="212" t="s">
        <v>131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59" t="str">
        <f>C53</f>
        <v>Do nosných sloupků je uchycen ocelový rám o rozměrech 40/40/3mm a 40/100/3mm, na kterém jsou přivařeny L-profily 25/25/3mm. Do nich je přivařen tahokov S/220, oko dlxdc 62,5x24,5x3x2 mm válcovaný. Rám s tahokovem je přišroubován ke sloupu přes nosný prvek L 25/25/4mm. Ve všech ocelových jeklech a trubkách musí být provedeny větrací otvory.</v>
      </c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29"/>
      <c r="B54" s="230"/>
      <c r="C54" s="267" t="s">
        <v>146</v>
      </c>
      <c r="D54" s="258"/>
      <c r="E54" s="258"/>
      <c r="F54" s="258"/>
      <c r="G54" s="258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12"/>
      <c r="Z54" s="212"/>
      <c r="AA54" s="212"/>
      <c r="AB54" s="212"/>
      <c r="AC54" s="212"/>
      <c r="AD54" s="212"/>
      <c r="AE54" s="212"/>
      <c r="AF54" s="212"/>
      <c r="AG54" s="212" t="s">
        <v>131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x14ac:dyDescent="0.25">
      <c r="A55" s="239" t="s">
        <v>90</v>
      </c>
      <c r="B55" s="240" t="s">
        <v>61</v>
      </c>
      <c r="C55" s="261" t="s">
        <v>62</v>
      </c>
      <c r="D55" s="241"/>
      <c r="E55" s="242"/>
      <c r="F55" s="243"/>
      <c r="G55" s="244">
        <f>SUMIF(AG56:AG56,"&lt;&gt;NOR",G56:G56)</f>
        <v>0</v>
      </c>
      <c r="H55" s="238"/>
      <c r="I55" s="238">
        <f>SUM(I56:I56)</f>
        <v>0</v>
      </c>
      <c r="J55" s="238"/>
      <c r="K55" s="238">
        <f>SUM(K56:K56)</f>
        <v>0</v>
      </c>
      <c r="L55" s="238"/>
      <c r="M55" s="238">
        <f>SUM(M56:M56)</f>
        <v>0</v>
      </c>
      <c r="N55" s="238"/>
      <c r="O55" s="238">
        <f>SUM(O56:O56)</f>
        <v>0</v>
      </c>
      <c r="P55" s="238"/>
      <c r="Q55" s="238">
        <f>SUM(Q56:Q56)</f>
        <v>0</v>
      </c>
      <c r="R55" s="238"/>
      <c r="S55" s="238"/>
      <c r="T55" s="238"/>
      <c r="U55" s="238"/>
      <c r="V55" s="238">
        <f>SUM(V56:V56)</f>
        <v>3.11</v>
      </c>
      <c r="W55" s="238"/>
      <c r="X55" s="238"/>
      <c r="AG55" t="s">
        <v>91</v>
      </c>
    </row>
    <row r="56" spans="1:60" outlineLevel="1" x14ac:dyDescent="0.25">
      <c r="A56" s="245">
        <v>13</v>
      </c>
      <c r="B56" s="246" t="s">
        <v>147</v>
      </c>
      <c r="C56" s="262" t="s">
        <v>148</v>
      </c>
      <c r="D56" s="247" t="s">
        <v>149</v>
      </c>
      <c r="E56" s="248">
        <v>2.7209699999999999</v>
      </c>
      <c r="F56" s="249"/>
      <c r="G56" s="250">
        <f>ROUND(E56*F56,2)</f>
        <v>0</v>
      </c>
      <c r="H56" s="232"/>
      <c r="I56" s="231">
        <f>ROUND(E56*H56,2)</f>
        <v>0</v>
      </c>
      <c r="J56" s="232"/>
      <c r="K56" s="231">
        <f>ROUND(E56*J56,2)</f>
        <v>0</v>
      </c>
      <c r="L56" s="231">
        <v>21</v>
      </c>
      <c r="M56" s="231">
        <f>G56*(1+L56/100)</f>
        <v>0</v>
      </c>
      <c r="N56" s="231">
        <v>0</v>
      </c>
      <c r="O56" s="231">
        <f>ROUND(E56*N56,2)</f>
        <v>0</v>
      </c>
      <c r="P56" s="231">
        <v>0</v>
      </c>
      <c r="Q56" s="231">
        <f>ROUND(E56*P56,2)</f>
        <v>0</v>
      </c>
      <c r="R56" s="231"/>
      <c r="S56" s="231" t="s">
        <v>95</v>
      </c>
      <c r="T56" s="231" t="s">
        <v>95</v>
      </c>
      <c r="U56" s="231">
        <v>1.1419999999999999</v>
      </c>
      <c r="V56" s="231">
        <f>ROUND(E56*U56,2)</f>
        <v>3.11</v>
      </c>
      <c r="W56" s="231"/>
      <c r="X56" s="231" t="s">
        <v>148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150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x14ac:dyDescent="0.25">
      <c r="A57" s="3"/>
      <c r="B57" s="4"/>
      <c r="C57" s="268"/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AE57">
        <v>15</v>
      </c>
      <c r="AF57">
        <v>21</v>
      </c>
      <c r="AG57" t="s">
        <v>77</v>
      </c>
    </row>
    <row r="58" spans="1:60" x14ac:dyDescent="0.25">
      <c r="A58" s="215"/>
      <c r="B58" s="216" t="s">
        <v>31</v>
      </c>
      <c r="C58" s="269"/>
      <c r="D58" s="217"/>
      <c r="E58" s="218"/>
      <c r="F58" s="218"/>
      <c r="G58" s="260">
        <f>G8+G18+G29+G55</f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AE58">
        <f>SUMIF(L7:L56,AE57,G7:G56)</f>
        <v>0</v>
      </c>
      <c r="AF58">
        <f>SUMIF(L7:L56,AF57,G7:G56)</f>
        <v>0</v>
      </c>
      <c r="AG58" t="s">
        <v>151</v>
      </c>
    </row>
    <row r="59" spans="1:60" x14ac:dyDescent="0.25">
      <c r="A59" s="3"/>
      <c r="B59" s="4"/>
      <c r="C59" s="268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60" x14ac:dyDescent="0.25">
      <c r="A60" s="3"/>
      <c r="B60" s="4"/>
      <c r="C60" s="268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60" x14ac:dyDescent="0.25">
      <c r="A61" s="219" t="s">
        <v>152</v>
      </c>
      <c r="B61" s="219"/>
      <c r="C61" s="270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60" x14ac:dyDescent="0.25">
      <c r="A62" s="220"/>
      <c r="B62" s="221"/>
      <c r="C62" s="271"/>
      <c r="D62" s="221"/>
      <c r="E62" s="221"/>
      <c r="F62" s="221"/>
      <c r="G62" s="222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AG62" t="s">
        <v>153</v>
      </c>
    </row>
    <row r="63" spans="1:60" x14ac:dyDescent="0.25">
      <c r="A63" s="223"/>
      <c r="B63" s="224"/>
      <c r="C63" s="272"/>
      <c r="D63" s="224"/>
      <c r="E63" s="224"/>
      <c r="F63" s="224"/>
      <c r="G63" s="225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60" x14ac:dyDescent="0.25">
      <c r="A64" s="223"/>
      <c r="B64" s="224"/>
      <c r="C64" s="272"/>
      <c r="D64" s="224"/>
      <c r="E64" s="224"/>
      <c r="F64" s="224"/>
      <c r="G64" s="225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33" x14ac:dyDescent="0.25">
      <c r="A65" s="223"/>
      <c r="B65" s="224"/>
      <c r="C65" s="272"/>
      <c r="D65" s="224"/>
      <c r="E65" s="224"/>
      <c r="F65" s="224"/>
      <c r="G65" s="225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33" x14ac:dyDescent="0.25">
      <c r="A66" s="226"/>
      <c r="B66" s="227"/>
      <c r="C66" s="273"/>
      <c r="D66" s="227"/>
      <c r="E66" s="227"/>
      <c r="F66" s="227"/>
      <c r="G66" s="228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33" x14ac:dyDescent="0.25">
      <c r="A67" s="3"/>
      <c r="B67" s="4"/>
      <c r="C67" s="268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5">
      <c r="C68" s="274"/>
      <c r="D68" s="10"/>
      <c r="AG68" t="s">
        <v>160</v>
      </c>
    </row>
    <row r="69" spans="1:33" x14ac:dyDescent="0.25">
      <c r="D69" s="10"/>
    </row>
    <row r="70" spans="1:33" x14ac:dyDescent="0.25">
      <c r="D70" s="10"/>
    </row>
    <row r="71" spans="1:33" x14ac:dyDescent="0.25">
      <c r="D71" s="10"/>
    </row>
    <row r="72" spans="1:33" x14ac:dyDescent="0.25">
      <c r="D72" s="10"/>
    </row>
    <row r="73" spans="1:33" x14ac:dyDescent="0.25">
      <c r="D73" s="10"/>
    </row>
    <row r="74" spans="1:33" x14ac:dyDescent="0.25">
      <c r="D74" s="10"/>
    </row>
    <row r="75" spans="1:33" x14ac:dyDescent="0.25">
      <c r="D75" s="10"/>
    </row>
    <row r="76" spans="1:33" x14ac:dyDescent="0.25">
      <c r="D76" s="10"/>
    </row>
    <row r="77" spans="1:33" x14ac:dyDescent="0.25">
      <c r="D77" s="10"/>
    </row>
    <row r="78" spans="1:33" x14ac:dyDescent="0.25">
      <c r="D78" s="10"/>
    </row>
    <row r="79" spans="1:33" x14ac:dyDescent="0.25">
      <c r="D79" s="10"/>
    </row>
    <row r="80" spans="1:33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25">
    <mergeCell ref="C52:G52"/>
    <mergeCell ref="C53:G53"/>
    <mergeCell ref="C54:G54"/>
    <mergeCell ref="C44:G44"/>
    <mergeCell ref="C45:G45"/>
    <mergeCell ref="C46:G46"/>
    <mergeCell ref="C47:G47"/>
    <mergeCell ref="C48:G48"/>
    <mergeCell ref="C50:G50"/>
    <mergeCell ref="C37:G37"/>
    <mergeCell ref="C39:G39"/>
    <mergeCell ref="C40:G40"/>
    <mergeCell ref="C41:G41"/>
    <mergeCell ref="C42:G42"/>
    <mergeCell ref="C43:G43"/>
    <mergeCell ref="A1:G1"/>
    <mergeCell ref="C2:G2"/>
    <mergeCell ref="C3:G3"/>
    <mergeCell ref="C4:G4"/>
    <mergeCell ref="A61:C61"/>
    <mergeCell ref="A62:G66"/>
    <mergeCell ref="C31:G31"/>
    <mergeCell ref="C33:G33"/>
    <mergeCell ref="C34:G34"/>
    <mergeCell ref="C35:G35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03 Část B1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03 Část B1 Pol'!Názvy_tisku</vt:lpstr>
      <vt:lpstr>oadresa</vt:lpstr>
      <vt:lpstr>Stavba!Objednatel</vt:lpstr>
      <vt:lpstr>Stavba!Objekt</vt:lpstr>
      <vt:lpstr>'SO 03 Část B1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cp:lastPrinted>2019-03-19T12:27:02Z</cp:lastPrinted>
  <dcterms:created xsi:type="dcterms:W3CDTF">2009-04-08T07:15:50Z</dcterms:created>
  <dcterms:modified xsi:type="dcterms:W3CDTF">2021-11-23T10:27:22Z</dcterms:modified>
</cp:coreProperties>
</file>