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Architektonicko - st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'01 - Architektonicko - st...'!$C$90:$K$468</definedName>
    <definedName name="_xlnm.Print_Area" localSheetId="1">'01 - Architektonicko - st...'!$C$4:$J$39,'01 - Architektonicko - st...'!$C$45:$J$72,'01 - Architektonicko - st...'!$C$78:$K$468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Architektonicko - st...'!$90:$90</definedName>
  </definedNames>
  <calcPr fullCalcOnLoad="1"/>
</workbook>
</file>

<file path=xl/sharedStrings.xml><?xml version="1.0" encoding="utf-8"?>
<sst xmlns="http://schemas.openxmlformats.org/spreadsheetml/2006/main" count="4314" uniqueCount="702">
  <si>
    <t>Export Komplet</t>
  </si>
  <si>
    <t>VZ</t>
  </si>
  <si>
    <t>2.0</t>
  </si>
  <si>
    <t>ZAMOK</t>
  </si>
  <si>
    <t>False</t>
  </si>
  <si>
    <t>{2d865bdf-9fd3-486d-ac4b-e3591491bfff}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</si>
  <si>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</si>
  <si>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</si>
  <si>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</si>
  <si>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</si>
  <si>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</si>
  <si>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</si>
  <si>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</si>
  <si>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</si>
  <si>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N6722022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</si>
  <si>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</si>
  <si>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</si>
  <si>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Zastřešení prostoru zelené učebny při ZŠ Tyršova,ve Frenštátě p.R.</t>
  </si>
  <si>
    <t>KSO:</t>
  </si>
  <si>
    <t/>
  </si>
  <si>
    <t>CC-CZ:</t>
  </si>
  <si>
    <t>Místo:</t>
  </si>
  <si>
    <t xml:space="preserve"> </t>
  </si>
  <si>
    <t>Datum:</t>
  </si>
  <si>
    <t>8. 3. 2022</t>
  </si>
  <si>
    <t>Zadavatel:</t>
  </si>
  <si>
    <t>IČ:</t>
  </si>
  <si>
    <t>Město Frenštát p.R.,Nám.Míru 1,744 01</t>
  </si>
  <si>
    <t>DIČ:</t>
  </si>
  <si>
    <t>Uchazeč:</t>
  </si>
  <si>
    <t>Vyplň údaj</t>
  </si>
  <si>
    <t>Projektant:</t>
  </si>
  <si>
    <t>Ing.arch. Martin Janda,Lomná 1895,Frenštát p.R.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</si>
  <si>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</si>
  <si>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</si>
  <si>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</si>
  <si>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</si>
  <si>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</si>
  <si>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</si>
  <si>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</si>
  <si>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</si>
  <si>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</si>
  <si>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</si>
  <si>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</si>
  <si>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</si>
  <si>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</si>
  <si>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</si>
  <si>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</si>
  <si>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</si>
  <si>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</si>
  <si>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</si>
  <si>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</si>
  <si>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</si>
  <si>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</si>
  <si>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</si>
  <si>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</si>
  <si>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</si>
  <si>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</si>
  <si>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</si>
  <si>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</si>
  <si>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</si>
  <si>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</si>
  <si>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</si>
  <si>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</si>
  <si>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</si>
  <si>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</si>
  <si>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</si>
  <si>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</si>
  <si>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</si>
  <si>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</si>
  <si>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</si>
  <si>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</si>
  <si>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</si>
  <si>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</si>
  <si>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</si>
  <si>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</si>
  <si>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</si>
  <si>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Architektonicko - stavební řešení</t>
  </si>
  <si>
    <t>STA</t>
  </si>
  <si>
    <t>1</t>
  </si>
  <si>
    <t>{32d96bba-e61c-4779-9f8d-7a85c53c4b50}</t>
  </si>
  <si>
    <t>2</t>
  </si>
  <si>
    <t>KRYCÍ LIST SOUPISU PRACÍ</t>
  </si>
  <si>
    <t>Objekt:</t>
  </si>
  <si>
    <t>01 - Architektonicko - stavební řešení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</si>
  <si>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</si>
  <si>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</si>
  <si>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</si>
  <si>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</si>
  <si>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</si>
  <si>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</si>
  <si>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</si>
  <si>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9 - Ostatní konstrukce a práce, bourání</t>
  </si>
  <si>
    <t xml:space="preserve">    998 - Přesun hmot</t>
  </si>
  <si>
    <t>PSV - Práce a dodávky PSV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</si>
  <si>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</si>
  <si>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</si>
  <si>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</si>
  <si>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</si>
  <si>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783 - Dokončovací práce - nátěry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</si>
  <si>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</si>
  <si>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</si>
  <si>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</si>
  <si>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</si>
  <si>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</si>
  <si>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</si>
  <si>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</si>
  <si>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</si>
  <si>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</si>
  <si>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</si>
  <si>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</si>
  <si>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</si>
  <si>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</si>
  <si>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</si>
  <si>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</si>
  <si>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</si>
  <si>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</si>
  <si>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</si>
  <si>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</si>
  <si>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131213701</t>
  </si>
  <si>
    <t>Hloubení nezapažených jam ručně s urovnáním dna do předepsaného profilu a spádu v hornině třídy těžitelnosti I skupiny 3 soudržných</t>
  </si>
  <si>
    <t>m3</t>
  </si>
  <si>
    <t>CS ÚRS 2022 01</t>
  </si>
  <si>
    <t>4</t>
  </si>
  <si>
    <t>-442657138</t>
  </si>
  <si>
    <t>Online PSC</t>
  </si>
  <si>
    <t>https://podminky.urs.cz/item/CS_URS_2022_01/131213701</t>
  </si>
  <si>
    <t>VV</t>
  </si>
  <si>
    <t>základové konstrukce</t>
  </si>
  <si>
    <t>(0,5*0,9*0,9)*10</t>
  </si>
  <si>
    <t>Součet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</si>
  <si>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</si>
  <si>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</si>
  <si>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1139204760</t>
  </si>
  <si>
    <t>https://podminky.urs.cz/item/CS_URS_2022_01/162211311</t>
  </si>
  <si>
    <t>3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</si>
  <si>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</si>
  <si>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</si>
  <si>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1530084047</t>
  </si>
  <si>
    <t>https://podminky.urs.cz/item/CS_URS_2022_01/162211319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</si>
  <si>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</si>
  <si>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</si>
  <si>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723106551</t>
  </si>
  <si>
    <t>https://podminky.urs.cz/item/CS_URS_2022_01/162751117</t>
  </si>
  <si>
    <t>5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</si>
  <si>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</si>
  <si>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</si>
  <si>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1374017679</t>
  </si>
  <si>
    <t>https://podminky.urs.cz/item/CS_URS_2022_01/162751119</t>
  </si>
  <si>
    <t>4,05*5</t>
  </si>
  <si>
    <t>6</t>
  </si>
  <si>
    <t>171201221</t>
  </si>
  <si>
    <t>Poplatek za uložení stavebního odpadu na skládce (skládkovné) zeminy a kamení zatříděného do Katalogu odpadů pod kódem 17 05 04</t>
  </si>
  <si>
    <t>t</t>
  </si>
  <si>
    <t>-1284056027</t>
  </si>
  <si>
    <t>https://podminky.urs.cz/item/CS_URS_2022_01/171201221</t>
  </si>
  <si>
    <t>4,05*2 'Přepočtené koeficientem množství</t>
  </si>
  <si>
    <t>7</t>
  </si>
  <si>
    <t>171251201</t>
  </si>
  <si>
    <t>Uložení sypaniny na skládky nebo meziskládky bez hutnění s upravením uložené sypaniny do předepsaného tvaru</t>
  </si>
  <si>
    <t>98348165</t>
  </si>
  <si>
    <t>https://podminky.urs.cz/item/CS_URS_2022_01/171251201</t>
  </si>
  <si>
    <t>Zakládání</t>
  </si>
  <si>
    <t>8</t>
  </si>
  <si>
    <t>275313711</t>
  </si>
  <si>
    <t>Základy z betonu prostého patky a bloky z betonu kamenem neprokládaného tř. C 20/25</t>
  </si>
  <si>
    <t>-113468407</t>
  </si>
  <si>
    <t>https://podminky.urs.cz/item/CS_URS_2022_01/275313711</t>
  </si>
  <si>
    <t>(0,5*0,9*0,9)*10*1,035</t>
  </si>
  <si>
    <t>9</t>
  </si>
  <si>
    <t>Ostatní konstrukce a práce, bourání</t>
  </si>
  <si>
    <t>941211111</t>
  </si>
  <si>
    <t>Montáž lešení řadového rámového lehkého pracovního s podlahami s provozním zatížením tř. 3 do 200 kg/m2 šířky tř. SW06 přes 0,6 do 0,9 m, výšky do 10 m</t>
  </si>
  <si>
    <t>m2</t>
  </si>
  <si>
    <t>1743219225</t>
  </si>
  <si>
    <t>https://podminky.urs.cz/item/CS_URS_2022_01/941211111</t>
  </si>
  <si>
    <t>(0,9+9,6+0,9+0,9+8,8+0,9+0,9+9,6+0,9+0,9+8,6+0,9)*2,7</t>
  </si>
  <si>
    <t>8,8*1,4/2</t>
  </si>
  <si>
    <t>10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</si>
  <si>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</si>
  <si>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</si>
  <si>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-541608013</t>
  </si>
  <si>
    <t>https://podminky.urs.cz/item/CS_URS_2022_01/941211211</t>
  </si>
  <si>
    <t>130,58*60</t>
  </si>
  <si>
    <t>11</t>
  </si>
  <si>
    <t>941211811</t>
  </si>
  <si>
    <t>Demontáž lešení řadového rámového lehkého pracovního s provozním zatížením tř. 3 do 200 kg/m2 šířky tř. SW06 přes 0,6 do 0,9 m, výšky do 10 m</t>
  </si>
  <si>
    <t>-1250654322</t>
  </si>
  <si>
    <t>https://podminky.urs.cz/item/CS_URS_2022_01/941211811</t>
  </si>
  <si>
    <t>12</t>
  </si>
  <si>
    <t>949101111</t>
  </si>
  <si>
    <t>Lešení pomocné pracovní pro objekty pozemních staveb pro zatížení do 150 kg/m2, o výšce lešeňové podlahy do 1,9 m</t>
  </si>
  <si>
    <t>-1516899701</t>
  </si>
  <si>
    <t>https://podminky.urs.cz/item/CS_URS_2022_01/949101111</t>
  </si>
  <si>
    <t>8*9</t>
  </si>
  <si>
    <t>13</t>
  </si>
  <si>
    <t>953961114</t>
  </si>
  <si>
    <t>Kotvy chemické s vyvrtáním otvoru do betonu, železobetonu nebo tvrdého kamene tmel, velikost M 16, hloubka 125 mm</t>
  </si>
  <si>
    <t>kus</t>
  </si>
  <si>
    <t>-1691043582</t>
  </si>
  <si>
    <t>https://podminky.urs.cz/item/CS_URS_2022_01/953961114</t>
  </si>
  <si>
    <t>kotvení ocelových patek</t>
  </si>
  <si>
    <t>4*10</t>
  </si>
  <si>
    <t>14</t>
  </si>
  <si>
    <t>953965131</t>
  </si>
  <si>
    <t>Kotvy chemické s vyvrtáním otvoru kotevní šrouby pro chemické kotvy, velikost M 16, délka 190 mm</t>
  </si>
  <si>
    <t>-1368355192</t>
  </si>
  <si>
    <t>https://podminky.urs.cz/item/CS_URS_2022_01/953965131</t>
  </si>
  <si>
    <t>998</t>
  </si>
  <si>
    <t>Přesun hmot</t>
  </si>
  <si>
    <t>998017001</t>
  </si>
  <si>
    <t>Přesun hmot pro budovy občanské výstavby, bydlení, výrobu a služby s omezením mechanizace vodorovná dopravní vzdálenost do 100 m pro budovy s jakoukoliv nosnou konstrukcí výšky do 6 m</t>
  </si>
  <si>
    <t>1768733624</t>
  </si>
  <si>
    <t>https://podminky.urs.cz/item/CS_URS_2022_01/998017001</t>
  </si>
  <si>
    <t>PSV</t>
  </si>
  <si>
    <t>Práce a dodávky PSV</t>
  </si>
  <si>
    <t>762</t>
  </si>
  <si>
    <t>Konstrukce tesařské</t>
  </si>
  <si>
    <t>16</t>
  </si>
  <si>
    <t>762081150</t>
  </si>
  <si>
    <t>Hoblování hraněného řeziva přímo na staveništi ve staveništní dílně</t>
  </si>
  <si>
    <t>1388159344</t>
  </si>
  <si>
    <t>https://podminky.urs.cz/item/CS_URS_2022_01/762081150</t>
  </si>
  <si>
    <t>treláž</t>
  </si>
  <si>
    <t>2,15*26*0,16*0,03</t>
  </si>
  <si>
    <t>17</t>
  </si>
  <si>
    <t>762083122</t>
  </si>
  <si>
    <t>Impregnace řeziva máčením proti dřevokaznému hmyzu, houbám a plísním, třída ohrožení 3 a 4 (dřevo v exteriéru)</t>
  </si>
  <si>
    <t>-575801243</t>
  </si>
  <si>
    <t>https://podminky.urs.cz/item/CS_URS_2022_01/762083122</t>
  </si>
  <si>
    <t>Mezisoučet</t>
  </si>
  <si>
    <t>OSB, laťování</t>
  </si>
  <si>
    <t>92,16*0,025</t>
  </si>
  <si>
    <t>2,037</t>
  </si>
  <si>
    <t>rámy</t>
  </si>
  <si>
    <t>(2*2,8)*5*0,2*0,4</t>
  </si>
  <si>
    <t>(2*4,3)*5*0,2*0,4</t>
  </si>
  <si>
    <t>18</t>
  </si>
  <si>
    <t>762086111</t>
  </si>
  <si>
    <t>Montáž kovových doplňkových konstrukcí (materiál ve specifikaci) hmotnosti prvku do 5 kg</t>
  </si>
  <si>
    <t>kg</t>
  </si>
  <si>
    <t>-1470176747</t>
  </si>
  <si>
    <t>https://podminky.urs.cz/item/CS_URS_2022_01/762086111</t>
  </si>
  <si>
    <t>treláž úhelník 50/50/5</t>
  </si>
  <si>
    <t>0,16*52*4,03</t>
  </si>
  <si>
    <t>zavětrování ondřejovým křížem pásovina 40/12</t>
  </si>
  <si>
    <t>(0,6+0,6)*2*3,77</t>
  </si>
  <si>
    <t>zavětrování ondřejovým křížem tyč 16</t>
  </si>
  <si>
    <t>(1,4+1,4)*2*1,72</t>
  </si>
  <si>
    <t>zavětrování ondřejovým křížem závitová tyč 16</t>
  </si>
  <si>
    <t>(0,15+0,15)*2*1,72</t>
  </si>
  <si>
    <t>19</t>
  </si>
  <si>
    <t>M</t>
  </si>
  <si>
    <t>13010420</t>
  </si>
  <si>
    <t>úhelník ocelový rovnostranný jakost S235JR (11 375) 50x50x5mm</t>
  </si>
  <si>
    <t>32</t>
  </si>
  <si>
    <t>1309761679</t>
  </si>
  <si>
    <t>0,16*52*4,03/1000</t>
  </si>
  <si>
    <t>20</t>
  </si>
  <si>
    <t>31140160</t>
  </si>
  <si>
    <t>vrut ocelový FeZn zápustná hlava drážka hvězdicová plný závit 6x70mm</t>
  </si>
  <si>
    <t>100 kus</t>
  </si>
  <si>
    <t>1304937286</t>
  </si>
  <si>
    <t>treláž kotvení k rámům</t>
  </si>
  <si>
    <t>2*52/100</t>
  </si>
  <si>
    <t>31141006</t>
  </si>
  <si>
    <t>vrut ocelový FeZn zápustná hlava drážka hvězdicová plný závit 5x30mm</t>
  </si>
  <si>
    <t>-2021968848</t>
  </si>
  <si>
    <t>treláž kotvení k úhelníkům</t>
  </si>
  <si>
    <t>22</t>
  </si>
  <si>
    <t>13010210</t>
  </si>
  <si>
    <t>tyč ocelová plochá jakost S235JR (11 375) 40x12mm</t>
  </si>
  <si>
    <t>-467220310</t>
  </si>
  <si>
    <t>zavětrování ondřejovým křížem</t>
  </si>
  <si>
    <t>(0,6+0,6)*2*3,77/1000</t>
  </si>
  <si>
    <t>23</t>
  </si>
  <si>
    <t>13010014</t>
  </si>
  <si>
    <t>tyč ocelová kruhová jakost S235JR (11 375) D 16mm</t>
  </si>
  <si>
    <t>-1816417837</t>
  </si>
  <si>
    <t>(1,4+1,4)*2*1,72/1000</t>
  </si>
  <si>
    <t>24</t>
  </si>
  <si>
    <t>31197006a</t>
  </si>
  <si>
    <t>tyč závitová Pz 4.6 M16</t>
  </si>
  <si>
    <t>m</t>
  </si>
  <si>
    <t>506948678</t>
  </si>
  <si>
    <t>(0,15+0,15)*2</t>
  </si>
  <si>
    <t>25</t>
  </si>
  <si>
    <t>13021204</t>
  </si>
  <si>
    <t>matice napínací DIN 1480 ocelová pozinkovaná M16</t>
  </si>
  <si>
    <t>177779185</t>
  </si>
  <si>
    <t>26</t>
  </si>
  <si>
    <t>31140011a</t>
  </si>
  <si>
    <t>vrut ocelový se šestihrannou hlavou ZB 16x120mm</t>
  </si>
  <si>
    <t>-2111733423</t>
  </si>
  <si>
    <t>4/100</t>
  </si>
  <si>
    <t>27</t>
  </si>
  <si>
    <t>762123210</t>
  </si>
  <si>
    <t>Montáž konstrukce stěn a příček vázaných z fošen, hranolů, hranolků, s použitím ocelových spojek (spojky ve specifikaci), průřezové plochy do 100 cm2</t>
  </si>
  <si>
    <t>1915640160</t>
  </si>
  <si>
    <t>https://podminky.urs.cz/item/CS_URS_2022_01/762123210</t>
  </si>
  <si>
    <t>2,15*26</t>
  </si>
  <si>
    <t>28</t>
  </si>
  <si>
    <t>60516100</t>
  </si>
  <si>
    <t>řezivo smrkové sušené tl 30mm</t>
  </si>
  <si>
    <t>-1565163638</t>
  </si>
  <si>
    <t>29</t>
  </si>
  <si>
    <t>762195000</t>
  </si>
  <si>
    <t>Spojovací prostředky stěn a příček hřebíky, svory, fixační prkna</t>
  </si>
  <si>
    <t>-1252087574</t>
  </si>
  <si>
    <t>https://podminky.urs.cz/item/CS_URS_2022_01/762195000</t>
  </si>
  <si>
    <t>30</t>
  </si>
  <si>
    <t>762341047</t>
  </si>
  <si>
    <t>Bednění střech střech rovných sklonu do 60° s vyřezáním otvorů z dřevoštěpkových desek OSB šroubovaných na rošt na pero a drážku, tloušťky desky 25 mm</t>
  </si>
  <si>
    <t>101344670</t>
  </si>
  <si>
    <t>https://podminky.urs.cz/item/CS_URS_2022_01/762341047</t>
  </si>
  <si>
    <t>9,6*4,8</t>
  </si>
  <si>
    <t>31</t>
  </si>
  <si>
    <t>762342211</t>
  </si>
  <si>
    <t>Montáž laťování střech jednoduchých sklonu do 60° při osové vzdálenosti latí do 150 mm</t>
  </si>
  <si>
    <t>-1930513098</t>
  </si>
  <si>
    <t>https://podminky.urs.cz/item/CS_URS_2022_01/762342211</t>
  </si>
  <si>
    <t>60514114</t>
  </si>
  <si>
    <t>řezivo jehličnaté lať impregnovaná dl 4 m</t>
  </si>
  <si>
    <t>966240491</t>
  </si>
  <si>
    <t>pohled boční</t>
  </si>
  <si>
    <t>(2,45*105)*0,06*0,12</t>
  </si>
  <si>
    <t>1,852*1,1 'Přepočtené koeficientem množství</t>
  </si>
  <si>
    <t>33</t>
  </si>
  <si>
    <t>762395000</t>
  </si>
  <si>
    <t>Spojovací prostředky krovů, bednění a laťování, nadstřešních konstrukcí svory, prkna, hřebíky, pásová ocel, vruty</t>
  </si>
  <si>
    <t>953803133</t>
  </si>
  <si>
    <t>https://podminky.urs.cz/item/CS_URS_2022_01/762395000</t>
  </si>
  <si>
    <t>34</t>
  </si>
  <si>
    <t>762723461</t>
  </si>
  <si>
    <t>Montáž prostorových vázaných konstrukcí z lepených hranolů s použitím ocelových spojek (spojky ve specifikaci) průřezové plochy přes 600 cm2</t>
  </si>
  <si>
    <t>1903491112</t>
  </si>
  <si>
    <t>https://podminky.urs.cz/item/CS_URS_2022_01/762723461</t>
  </si>
  <si>
    <t>nosný rám</t>
  </si>
  <si>
    <t>(2*2,8)*5</t>
  </si>
  <si>
    <t>(2*4,3)*5</t>
  </si>
  <si>
    <t>35</t>
  </si>
  <si>
    <t>61223210</t>
  </si>
  <si>
    <t>hranol konstrukční BSH vrstvený lepený pohledový</t>
  </si>
  <si>
    <t>-1249614724</t>
  </si>
  <si>
    <t>36</t>
  </si>
  <si>
    <t>762795000</t>
  </si>
  <si>
    <t>Spojovací prostředky prostorových vázaných konstrukcí hřebíky, svory, fixační prkna</t>
  </si>
  <si>
    <t>-999666018</t>
  </si>
  <si>
    <t>https://podminky.urs.cz/item/CS_URS_2022_01/762795000</t>
  </si>
  <si>
    <t>37</t>
  </si>
  <si>
    <t>998762201</t>
  </si>
  <si>
    <t>Přesun hmot pro konstrukce tesařské stanovený procentní sazbou (%) z ceny vodorovná dopravní vzdálenost do 50 m v objektech výšky do 6 m</t>
  </si>
  <si>
    <t>%</t>
  </si>
  <si>
    <t>2040120611</t>
  </si>
  <si>
    <t>https://podminky.urs.cz/item/CS_URS_2022_01/998762201</t>
  </si>
  <si>
    <t>764</t>
  </si>
  <si>
    <t>Konstrukce klempířské</t>
  </si>
  <si>
    <t>38</t>
  </si>
  <si>
    <t>764111651</t>
  </si>
  <si>
    <t>Krytina ze svitků, ze šablon nebo taškových tabulí z pozinkovaného plechu s povrchovou úpravou s úpravou u okapů, prostupů a výčnělků střechy rovné z taškových tabulí, sklon střechy do 30°</t>
  </si>
  <si>
    <t>-1282958183</t>
  </si>
  <si>
    <t>https://podminky.urs.cz/item/CS_URS_2022_01/764111651</t>
  </si>
  <si>
    <t>39</t>
  </si>
  <si>
    <t>764211604</t>
  </si>
  <si>
    <t>Oplechování střešních prvků z pozinkovaného plechu s povrchovou úpravou hřebene větraného z hřebenáčů oblých s těsněním a perforovanou lištou rš 312 mm v krytině z taškových tabulí</t>
  </si>
  <si>
    <t>-1354331712</t>
  </si>
  <si>
    <t>https://podminky.urs.cz/item/CS_URS_2022_01/764211604</t>
  </si>
  <si>
    <t>půdorys střešní konstrukce</t>
  </si>
  <si>
    <t>9,6</t>
  </si>
  <si>
    <t>40</t>
  </si>
  <si>
    <t>764212633</t>
  </si>
  <si>
    <t>Oplechování střešních prvků z pozinkovaného plechu s povrchovou úpravou štítu závětrnou lištou rš 250 mm</t>
  </si>
  <si>
    <t>-2143811736</t>
  </si>
  <si>
    <t>https://podminky.urs.cz/item/CS_URS_2022_01/764212633</t>
  </si>
  <si>
    <t>4,8*4</t>
  </si>
  <si>
    <t>41</t>
  </si>
  <si>
    <t>764212663</t>
  </si>
  <si>
    <t>Oplechování střešních prvků z pozinkovaného plechu s povrchovou úpravou okapu střechy rovné okapovým plechem rš 250 mm</t>
  </si>
  <si>
    <t>-1750374979</t>
  </si>
  <si>
    <t>https://podminky.urs.cz/item/CS_URS_2022_01/764212663</t>
  </si>
  <si>
    <t>9,6+9,6</t>
  </si>
  <si>
    <t>42</t>
  </si>
  <si>
    <t>764511602</t>
  </si>
  <si>
    <t>Žlab podokapní z pozinkovaného plechu s povrchovou úpravou včetně háků a čel půlkruhový rš 330 mm</t>
  </si>
  <si>
    <t>-1754322213</t>
  </si>
  <si>
    <t>https://podminky.urs.cz/item/CS_URS_2022_01/764511602</t>
  </si>
  <si>
    <t>43</t>
  </si>
  <si>
    <t>764511642</t>
  </si>
  <si>
    <t>Žlab podokapní z pozinkovaného plechu s povrchovou úpravou včetně háků a čel kotlík oválný (trychtýřový), rš žlabu/průměr svodu 330/100 mm</t>
  </si>
  <si>
    <t>-1346478110</t>
  </si>
  <si>
    <t>https://podminky.urs.cz/item/CS_URS_2022_01/764511642</t>
  </si>
  <si>
    <t>1+1</t>
  </si>
  <si>
    <t>44</t>
  </si>
  <si>
    <t>764518622</t>
  </si>
  <si>
    <t>Svod z pozinkovaného plechu s upraveným povrchem včetně objímek, kolen a odskoků kruhový, průměru 100 mm</t>
  </si>
  <si>
    <t>-610118161</t>
  </si>
  <si>
    <t>https://podminky.urs.cz/item/CS_URS_2022_01/764518622</t>
  </si>
  <si>
    <t>2,7+2,7</t>
  </si>
  <si>
    <t>45</t>
  </si>
  <si>
    <t>998764201</t>
  </si>
  <si>
    <t>Přesun hmot pro konstrukce klempířské stanovený procentní sazbou (%) z ceny vodorovná dopravní vzdálenost do 50 m v objektech výšky do 6 m</t>
  </si>
  <si>
    <t>1287195859</t>
  </si>
  <si>
    <t>https://podminky.urs.cz/item/CS_URS_2022_01/998764201</t>
  </si>
  <si>
    <t>765</t>
  </si>
  <si>
    <t>Krytina skládaná</t>
  </si>
  <si>
    <t>46</t>
  </si>
  <si>
    <t>765191023</t>
  </si>
  <si>
    <t>Montáž pojistné hydroizolační nebo parotěsné fólie kladené ve sklonu přes 20° s lepenými přesahy na bednění nebo tepelnou izolaci</t>
  </si>
  <si>
    <t>-1698521550</t>
  </si>
  <si>
    <t>https://podminky.urs.cz/item/CS_URS_2022_01/765191023</t>
  </si>
  <si>
    <t>47</t>
  </si>
  <si>
    <t>28329036</t>
  </si>
  <si>
    <t>fólie kontaktní difuzně propustná pro doplňkovou hydroizolační vrstvu, třívrstvá mikroporézní PP 150g/m2 s integrovanou samolepící páskou</t>
  </si>
  <si>
    <t>-840704082</t>
  </si>
  <si>
    <t>92,16*1,1 'Přepočtené koeficientem množství</t>
  </si>
  <si>
    <t>48</t>
  </si>
  <si>
    <t>998765201</t>
  </si>
  <si>
    <t>Přesun hmot pro krytiny skládané stanovený procentní sazbou (%) z ceny vodorovná dopravní vzdálenost do 50 m v objektech výšky do 6 m</t>
  </si>
  <si>
    <t>-861496825</t>
  </si>
  <si>
    <t>https://podminky.urs.cz/item/CS_URS_2022_01/998765201</t>
  </si>
  <si>
    <t>767</t>
  </si>
  <si>
    <t>Konstrukce zámečnické</t>
  </si>
  <si>
    <t>49</t>
  </si>
  <si>
    <t>767995113</t>
  </si>
  <si>
    <t>Montáž ostatních atypických zámečnických konstrukcí hmotnosti přes 10 do 20 kg</t>
  </si>
  <si>
    <t>-951878474</t>
  </si>
  <si>
    <t>https://podminky.urs.cz/item/CS_URS_2022_01/767995113</t>
  </si>
  <si>
    <t>táhla kotvení k rámům</t>
  </si>
  <si>
    <t>(0,12*0,12*78,5)*10</t>
  </si>
  <si>
    <t>příčná konstrukce</t>
  </si>
  <si>
    <t>(0,4*0,4*78,5)*16</t>
  </si>
  <si>
    <t>patky rámů</t>
  </si>
  <si>
    <t>(0,4*0,4*78,5)*2*10</t>
  </si>
  <si>
    <t>(0,36*0,22*78,5)*10</t>
  </si>
  <si>
    <t>(0,44*0,4*78,5)*10</t>
  </si>
  <si>
    <t>táhlo</t>
  </si>
  <si>
    <t>(8*0,22)*5</t>
  </si>
  <si>
    <t>2,13*29,66*8</t>
  </si>
  <si>
    <t>50</t>
  </si>
  <si>
    <t>13611228</t>
  </si>
  <si>
    <t>plech ocelový hladký jakost S235JR tl 10mm tabule</t>
  </si>
  <si>
    <t>-1377483845</t>
  </si>
  <si>
    <t>(0,12*0,12*78,5/1000)*10</t>
  </si>
  <si>
    <t>(0,4*0,4*78,5/1000)*16</t>
  </si>
  <si>
    <t>(0,4*0,4*78,5/1000)*2*10</t>
  </si>
  <si>
    <t>(0,36*0,22*78,5/1000)*10</t>
  </si>
  <si>
    <t>(0,44*0,4*78,5/1000)*10</t>
  </si>
  <si>
    <t>51</t>
  </si>
  <si>
    <t>31140011</t>
  </si>
  <si>
    <t>977569841</t>
  </si>
  <si>
    <t>4*10/100</t>
  </si>
  <si>
    <t>4*16/100</t>
  </si>
  <si>
    <t>52</t>
  </si>
  <si>
    <t>13011035</t>
  </si>
  <si>
    <t>tyč ocelová kruhová jakost S235JR (11 375) D 6mm</t>
  </si>
  <si>
    <t>264745150</t>
  </si>
  <si>
    <t>(8*0,22/1000)*5</t>
  </si>
  <si>
    <t>53</t>
  </si>
  <si>
    <t>31197006</t>
  </si>
  <si>
    <t>-790518218</t>
  </si>
  <si>
    <t>kotvení rámů v ocelových patkách</t>
  </si>
  <si>
    <t>0,3*2*10</t>
  </si>
  <si>
    <t>54</t>
  </si>
  <si>
    <t>31111008</t>
  </si>
  <si>
    <t>matice přesná šestihranná Pz DIN 934-8 M16</t>
  </si>
  <si>
    <t>456079108</t>
  </si>
  <si>
    <t>kotvení rámů do ocelové patky</t>
  </si>
  <si>
    <t>55</t>
  </si>
  <si>
    <t>55283924</t>
  </si>
  <si>
    <t>trubka ocelová bezešvá hladká jakost 11 353 159x8,0mm</t>
  </si>
  <si>
    <t>1202648840</t>
  </si>
  <si>
    <t>2,13*8</t>
  </si>
  <si>
    <t>56</t>
  </si>
  <si>
    <t>998767201</t>
  </si>
  <si>
    <t>Přesun hmot pro zámečnické konstrukce stanovený procentní sazbou (%) z ceny vodorovná dopravní vzdálenost do 50 m v objektech výšky do 6 m</t>
  </si>
  <si>
    <t>1528860197</t>
  </si>
  <si>
    <t>https://podminky.urs.cz/item/CS_URS_2022_01/998767201</t>
  </si>
  <si>
    <t>783</t>
  </si>
  <si>
    <t>Dokončovací práce - nátěry</t>
  </si>
  <si>
    <t>57</t>
  </si>
  <si>
    <t>783267101</t>
  </si>
  <si>
    <t>Krycí nátěr tesařských konstrukcí jednonásobný olejový</t>
  </si>
  <si>
    <t>-916158203</t>
  </si>
  <si>
    <t>https://podminky.urs.cz/item/CS_URS_2022_01/783267101</t>
  </si>
  <si>
    <t>(0,2+0,4)*2*2,8*5</t>
  </si>
  <si>
    <t>(0,2+0,4)*2*4,3*5</t>
  </si>
  <si>
    <t>(0,16+0,03)*2*2,15*26</t>
  </si>
  <si>
    <t>58</t>
  </si>
  <si>
    <t>783301311</t>
  </si>
  <si>
    <t>Příprava podkladu zámečnických konstrukcí před provedením nátěru odmaštění odmašťovačem vodou ředitelným</t>
  </si>
  <si>
    <t>871461286</t>
  </si>
  <si>
    <t>https://podminky.urs.cz/item/CS_URS_2022_01/783301311</t>
  </si>
  <si>
    <t>(0,12*0,12)*2*10</t>
  </si>
  <si>
    <t>(0,4*0,4)*2*16</t>
  </si>
  <si>
    <t>(0,4*0,4)*2*2*10</t>
  </si>
  <si>
    <t>(0,36*0,22)*2*10</t>
  </si>
  <si>
    <t>(0,44*0,4)*2*10</t>
  </si>
  <si>
    <t>(0,05+0,05)*2*0,16*52</t>
  </si>
  <si>
    <t>((0,4+0,012)*2*1,2*2)*2</t>
  </si>
  <si>
    <t>(2*PI*0,008*0,008+2*PI*0,008*2,8)*2</t>
  </si>
  <si>
    <t>59</t>
  </si>
  <si>
    <t>783314101</t>
  </si>
  <si>
    <t>Základní nátěr zámečnických konstrukcí jednonásobný syntetický</t>
  </si>
  <si>
    <t>911106510</t>
  </si>
  <si>
    <t>https://podminky.urs.cz/item/CS_URS_2022_01/783314101</t>
  </si>
  <si>
    <t>60</t>
  </si>
  <si>
    <t>783317101</t>
  </si>
  <si>
    <t>Krycí nátěr (email) zámečnických konstrukcí jednonásobný syntetický standardní</t>
  </si>
  <si>
    <t>2117760531</t>
  </si>
  <si>
    <t>https://podminky.urs.cz/item/CS_URS_2022_01/783317101</t>
  </si>
  <si>
    <t>VRN</t>
  </si>
  <si>
    <t>Vedlejší rozpočtové náklady</t>
  </si>
  <si>
    <t>61</t>
  </si>
  <si>
    <t>VRN01</t>
  </si>
  <si>
    <t>Zařízení staveniště</t>
  </si>
  <si>
    <t>-728726003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</si>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</sst>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1213701" TargetMode="External" /><Relationship Id="rId2" Type="http://schemas.openxmlformats.org/officeDocument/2006/relationships/hyperlink" Target="https://podminky.urs.cz/item/CS_URS_2022_01/162211311" TargetMode="External" /><Relationship Id="rId3" Type="http://schemas.openxmlformats.org/officeDocument/2006/relationships/hyperlink" Target="https://podminky.urs.cz/item/CS_URS_2022_01/162211319" TargetMode="External" /><Relationship Id="rId4" Type="http://schemas.openxmlformats.org/officeDocument/2006/relationships/hyperlink" Target="https://podminky.urs.cz/item/CS_URS_2022_01/162751117" TargetMode="External" /><Relationship Id="rId5" Type="http://schemas.openxmlformats.org/officeDocument/2006/relationships/hyperlink" Target="https://podminky.urs.cz/item/CS_URS_2022_01/162751119" TargetMode="External" /><Relationship Id="rId6" Type="http://schemas.openxmlformats.org/officeDocument/2006/relationships/hyperlink" Target="https://podminky.urs.cz/item/CS_URS_2022_01/171201221" TargetMode="External" /><Relationship Id="rId7" Type="http://schemas.openxmlformats.org/officeDocument/2006/relationships/hyperlink" Target="https://podminky.urs.cz/item/CS_URS_2022_01/171251201" TargetMode="External" /><Relationship Id="rId8" Type="http://schemas.openxmlformats.org/officeDocument/2006/relationships/hyperlink" Target="https://podminky.urs.cz/item/CS_URS_2022_01/275313711" TargetMode="External" /><Relationship Id="rId9" Type="http://schemas.openxmlformats.org/officeDocument/2006/relationships/hyperlink" Target="https://podminky.urs.cz/item/CS_URS_2022_01/941211111" TargetMode="External" /><Relationship Id="rId10" Type="http://schemas.openxmlformats.org/officeDocument/2006/relationships/hyperlink" Target="https://podminky.urs.cz/item/CS_URS_2022_01/941211211" TargetMode="External" /><Relationship Id="rId11" Type="http://schemas.openxmlformats.org/officeDocument/2006/relationships/hyperlink" Target="https://podminky.urs.cz/item/CS_URS_2022_01/941211811" TargetMode="External" /><Relationship Id="rId12" Type="http://schemas.openxmlformats.org/officeDocument/2006/relationships/hyperlink" Target="https://podminky.urs.cz/item/CS_URS_2022_01/949101111" TargetMode="External" /><Relationship Id="rId13" Type="http://schemas.openxmlformats.org/officeDocument/2006/relationships/hyperlink" Target="https://podminky.urs.cz/item/CS_URS_2022_01/953961114" TargetMode="External" /><Relationship Id="rId14" Type="http://schemas.openxmlformats.org/officeDocument/2006/relationships/hyperlink" Target="https://podminky.urs.cz/item/CS_URS_2022_01/953965131" TargetMode="External" /><Relationship Id="rId15" Type="http://schemas.openxmlformats.org/officeDocument/2006/relationships/hyperlink" Target="https://podminky.urs.cz/item/CS_URS_2022_01/998017001" TargetMode="External" /><Relationship Id="rId16" Type="http://schemas.openxmlformats.org/officeDocument/2006/relationships/hyperlink" Target="https://podminky.urs.cz/item/CS_URS_2022_01/762081150" TargetMode="External" /><Relationship Id="rId17" Type="http://schemas.openxmlformats.org/officeDocument/2006/relationships/hyperlink" Target="https://podminky.urs.cz/item/CS_URS_2022_01/762083122" TargetMode="External" /><Relationship Id="rId18" Type="http://schemas.openxmlformats.org/officeDocument/2006/relationships/hyperlink" Target="https://podminky.urs.cz/item/CS_URS_2022_01/762086111" TargetMode="External" /><Relationship Id="rId19" Type="http://schemas.openxmlformats.org/officeDocument/2006/relationships/hyperlink" Target="https://podminky.urs.cz/item/CS_URS_2022_01/762123210" TargetMode="External" /><Relationship Id="rId20" Type="http://schemas.openxmlformats.org/officeDocument/2006/relationships/hyperlink" Target="https://podminky.urs.cz/item/CS_URS_2022_01/762195000" TargetMode="External" /><Relationship Id="rId21" Type="http://schemas.openxmlformats.org/officeDocument/2006/relationships/hyperlink" Target="https://podminky.urs.cz/item/CS_URS_2022_01/762341047" TargetMode="External" /><Relationship Id="rId22" Type="http://schemas.openxmlformats.org/officeDocument/2006/relationships/hyperlink" Target="https://podminky.urs.cz/item/CS_URS_2022_01/762342211" TargetMode="External" /><Relationship Id="rId23" Type="http://schemas.openxmlformats.org/officeDocument/2006/relationships/hyperlink" Target="https://podminky.urs.cz/item/CS_URS_2022_01/762395000" TargetMode="External" /><Relationship Id="rId24" Type="http://schemas.openxmlformats.org/officeDocument/2006/relationships/hyperlink" Target="https://podminky.urs.cz/item/CS_URS_2022_01/762723461" TargetMode="External" /><Relationship Id="rId25" Type="http://schemas.openxmlformats.org/officeDocument/2006/relationships/hyperlink" Target="https://podminky.urs.cz/item/CS_URS_2022_01/762795000" TargetMode="External" /><Relationship Id="rId26" Type="http://schemas.openxmlformats.org/officeDocument/2006/relationships/hyperlink" Target="https://podminky.urs.cz/item/CS_URS_2022_01/998762201" TargetMode="External" /><Relationship Id="rId27" Type="http://schemas.openxmlformats.org/officeDocument/2006/relationships/hyperlink" Target="https://podminky.urs.cz/item/CS_URS_2022_01/764111651" TargetMode="External" /><Relationship Id="rId28" Type="http://schemas.openxmlformats.org/officeDocument/2006/relationships/hyperlink" Target="https://podminky.urs.cz/item/CS_URS_2022_01/764211604" TargetMode="External" /><Relationship Id="rId29" Type="http://schemas.openxmlformats.org/officeDocument/2006/relationships/hyperlink" Target="https://podminky.urs.cz/item/CS_URS_2022_01/764212633" TargetMode="External" /><Relationship Id="rId30" Type="http://schemas.openxmlformats.org/officeDocument/2006/relationships/hyperlink" Target="https://podminky.urs.cz/item/CS_URS_2022_01/764212663" TargetMode="External" /><Relationship Id="rId31" Type="http://schemas.openxmlformats.org/officeDocument/2006/relationships/hyperlink" Target="https://podminky.urs.cz/item/CS_URS_2022_01/764511602" TargetMode="External" /><Relationship Id="rId32" Type="http://schemas.openxmlformats.org/officeDocument/2006/relationships/hyperlink" Target="https://podminky.urs.cz/item/CS_URS_2022_01/764511642" TargetMode="External" /><Relationship Id="rId33" Type="http://schemas.openxmlformats.org/officeDocument/2006/relationships/hyperlink" Target="https://podminky.urs.cz/item/CS_URS_2022_01/764518622" TargetMode="External" /><Relationship Id="rId34" Type="http://schemas.openxmlformats.org/officeDocument/2006/relationships/hyperlink" Target="https://podminky.urs.cz/item/CS_URS_2022_01/998764201" TargetMode="External" /><Relationship Id="rId35" Type="http://schemas.openxmlformats.org/officeDocument/2006/relationships/hyperlink" Target="https://podminky.urs.cz/item/CS_URS_2022_01/765191023" TargetMode="External" /><Relationship Id="rId36" Type="http://schemas.openxmlformats.org/officeDocument/2006/relationships/hyperlink" Target="https://podminky.urs.cz/item/CS_URS_2022_01/998765201" TargetMode="External" /><Relationship Id="rId37" Type="http://schemas.openxmlformats.org/officeDocument/2006/relationships/hyperlink" Target="https://podminky.urs.cz/item/CS_URS_2022_01/767995113" TargetMode="External" /><Relationship Id="rId38" Type="http://schemas.openxmlformats.org/officeDocument/2006/relationships/hyperlink" Target="https://podminky.urs.cz/item/CS_URS_2022_01/998767201" TargetMode="External" /><Relationship Id="rId39" Type="http://schemas.openxmlformats.org/officeDocument/2006/relationships/hyperlink" Target="https://podminky.urs.cz/item/CS_URS_2022_01/783267101" TargetMode="External" /><Relationship Id="rId40" Type="http://schemas.openxmlformats.org/officeDocument/2006/relationships/hyperlink" Target="https://podminky.urs.cz/item/CS_URS_2022_01/783301311" TargetMode="External" /><Relationship Id="rId41" Type="http://schemas.openxmlformats.org/officeDocument/2006/relationships/hyperlink" Target="https://podminky.urs.cz/item/CS_URS_2022_01/783314101" TargetMode="External" /><Relationship Id="rId42" Type="http://schemas.openxmlformats.org/officeDocument/2006/relationships/hyperlink" Target="https://podminky.urs.cz/item/CS_URS_2022_01/783317101" TargetMode="External" /><Relationship Id="rId4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36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37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38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39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40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41</v>
      </c>
      <c r="E29" s="49"/>
      <c r="F29" s="34" t="s">
        <v>42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43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44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45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46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48</v>
      </c>
      <c r="U35" s="56"/>
      <c r="V35" s="56"/>
      <c r="W35" s="56"/>
      <c r="X35" s="58" t="s">
        <v>49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N6722022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Zastřešení prostoru zelené učebny při ZŠ Tyršova,ve Frenštátě p.R.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8. 3. 2022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40.0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Frenštát p.R.,Nám.Míru 1,744 01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Ing.arch. Martin Janda,Lomná 1895,Frenštát p.R.</v>
      </c>
      <c r="AN49" s="66"/>
      <c r="AO49" s="66"/>
      <c r="AP49" s="66"/>
      <c r="AQ49" s="42"/>
      <c r="AR49" s="46"/>
      <c r="AS49" s="76" t="s">
        <v>51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52</v>
      </c>
      <c r="D52" s="89"/>
      <c r="E52" s="89"/>
      <c r="F52" s="89"/>
      <c r="G52" s="89"/>
      <c r="H52" s="90"/>
      <c r="I52" s="91" t="s">
        <v>53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54</v>
      </c>
      <c r="AH52" s="89"/>
      <c r="AI52" s="89"/>
      <c r="AJ52" s="89"/>
      <c r="AK52" s="89"/>
      <c r="AL52" s="89"/>
      <c r="AM52" s="89"/>
      <c r="AN52" s="91" t="s">
        <v>55</v>
      </c>
      <c r="AO52" s="89"/>
      <c r="AP52" s="89"/>
      <c r="AQ52" s="93" t="s">
        <v>56</v>
      </c>
      <c r="AR52" s="46"/>
      <c r="AS52" s="94" t="s">
        <v>57</v>
      </c>
      <c r="AT52" s="95" t="s">
        <v>58</v>
      </c>
      <c r="AU52" s="95" t="s">
        <v>59</v>
      </c>
      <c r="AV52" s="95" t="s">
        <v>60</v>
      </c>
      <c r="AW52" s="95" t="s">
        <v>61</v>
      </c>
      <c r="AX52" s="95" t="s">
        <v>62</v>
      </c>
      <c r="AY52" s="95" t="s">
        <v>63</v>
      </c>
      <c r="AZ52" s="95" t="s">
        <v>64</v>
      </c>
      <c r="BA52" s="95" t="s">
        <v>65</v>
      </c>
      <c r="BB52" s="95" t="s">
        <v>66</v>
      </c>
      <c r="BC52" s="95" t="s">
        <v>67</v>
      </c>
      <c r="BD52" s="96" t="s">
        <v>68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69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ROUND(AS55,2)</f>
        <v>0</v>
      </c>
      <c r="AT54" s="108">
        <f>ROUND(SUM(AV54:AW54),2)</f>
        <v>0</v>
      </c>
      <c r="AU54" s="109">
        <f>ROUND(AU55,5)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ROUND(AZ55,2)</f>
        <v>0</v>
      </c>
      <c r="BA54" s="108">
        <f>ROUND(BA55,2)</f>
        <v>0</v>
      </c>
      <c r="BB54" s="108">
        <f>ROUND(BB55,2)</f>
        <v>0</v>
      </c>
      <c r="BC54" s="108">
        <f>ROUND(BC55,2)</f>
        <v>0</v>
      </c>
      <c r="BD54" s="110">
        <f>ROUND(BD55,2)</f>
        <v>0</v>
      </c>
      <c r="BE54" s="6"/>
      <c r="BS54" s="111" t="s">
        <v>70</v>
      </c>
      <c r="BT54" s="111" t="s">
        <v>71</v>
      </c>
      <c r="BU54" s="112" t="s">
        <v>72</v>
      </c>
      <c r="BV54" s="111" t="s">
        <v>73</v>
      </c>
      <c r="BW54" s="111" t="s">
        <v>5</v>
      </c>
      <c r="BX54" s="111" t="s">
        <v>74</v>
      </c>
      <c r="CL54" s="111" t="s">
        <v>19</v>
      </c>
    </row>
    <row r="55" spans="1:91" s="7" customFormat="1" ht="16.5" customHeight="1">
      <c r="A55" s="113" t="s">
        <v>75</v>
      </c>
      <c r="B55" s="114"/>
      <c r="C55" s="115"/>
      <c r="D55" s="116" t="s">
        <v>76</v>
      </c>
      <c r="E55" s="116"/>
      <c r="F55" s="116"/>
      <c r="G55" s="116"/>
      <c r="H55" s="116"/>
      <c r="I55" s="117"/>
      <c r="J55" s="116" t="s">
        <v>77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Architektonicko - st...'!J30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78</v>
      </c>
      <c r="AR55" s="120"/>
      <c r="AS55" s="121">
        <v>0</v>
      </c>
      <c r="AT55" s="122">
        <f>ROUND(SUM(AV55:AW55),2)</f>
        <v>0</v>
      </c>
      <c r="AU55" s="123">
        <f>'01 - Architektonicko - st...'!P91</f>
        <v>0</v>
      </c>
      <c r="AV55" s="122">
        <f>'01 - Architektonicko - st...'!J33</f>
        <v>0</v>
      </c>
      <c r="AW55" s="122">
        <f>'01 - Architektonicko - st...'!J34</f>
        <v>0</v>
      </c>
      <c r="AX55" s="122">
        <f>'01 - Architektonicko - st...'!J35</f>
        <v>0</v>
      </c>
      <c r="AY55" s="122">
        <f>'01 - Architektonicko - st...'!J36</f>
        <v>0</v>
      </c>
      <c r="AZ55" s="122">
        <f>'01 - Architektonicko - st...'!F33</f>
        <v>0</v>
      </c>
      <c r="BA55" s="122">
        <f>'01 - Architektonicko - st...'!F34</f>
        <v>0</v>
      </c>
      <c r="BB55" s="122">
        <f>'01 - Architektonicko - st...'!F35</f>
        <v>0</v>
      </c>
      <c r="BC55" s="122">
        <f>'01 - Architektonicko - st...'!F36</f>
        <v>0</v>
      </c>
      <c r="BD55" s="124">
        <f>'01 - Architektonicko - st...'!F37</f>
        <v>0</v>
      </c>
      <c r="BE55" s="7"/>
      <c r="BT55" s="125" t="s">
        <v>79</v>
      </c>
      <c r="BV55" s="125" t="s">
        <v>73</v>
      </c>
      <c r="BW55" s="125" t="s">
        <v>80</v>
      </c>
      <c r="BX55" s="125" t="s">
        <v>5</v>
      </c>
      <c r="CL55" s="125" t="s">
        <v>19</v>
      </c>
      <c r="CM55" s="125" t="s">
        <v>81</v>
      </c>
    </row>
    <row r="56" spans="1:57" s="2" customFormat="1" ht="30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6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s="2" customFormat="1" ht="6.95" customHeight="1">
      <c r="A57" s="4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1 - Architektonicko - s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80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22"/>
      <c r="AT3" s="19" t="s">
        <v>81</v>
      </c>
    </row>
    <row r="4" spans="2:46" s="1" customFormat="1" ht="24.95" customHeight="1">
      <c r="B4" s="22"/>
      <c r="D4" s="128" t="s">
        <v>82</v>
      </c>
      <c r="L4" s="22"/>
      <c r="M4" s="129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0" t="s">
        <v>16</v>
      </c>
      <c r="L6" s="22"/>
    </row>
    <row r="7" spans="2:12" s="1" customFormat="1" ht="16.5" customHeight="1">
      <c r="B7" s="22"/>
      <c r="E7" s="131" t="str">
        <f>'Rekapitulace stavby'!K6</f>
        <v>Zastřešení prostoru zelené učebny při ZŠ Tyršova,ve Frenštátě p.R.</v>
      </c>
      <c r="F7" s="130"/>
      <c r="G7" s="130"/>
      <c r="H7" s="130"/>
      <c r="L7" s="22"/>
    </row>
    <row r="8" spans="1:31" s="2" customFormat="1" ht="12" customHeight="1">
      <c r="A8" s="40"/>
      <c r="B8" s="46"/>
      <c r="C8" s="40"/>
      <c r="D8" s="130" t="s">
        <v>83</v>
      </c>
      <c r="E8" s="40"/>
      <c r="F8" s="40"/>
      <c r="G8" s="40"/>
      <c r="H8" s="40"/>
      <c r="I8" s="40"/>
      <c r="J8" s="40"/>
      <c r="K8" s="40"/>
      <c r="L8" s="132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3" t="s">
        <v>84</v>
      </c>
      <c r="F9" s="40"/>
      <c r="G9" s="40"/>
      <c r="H9" s="40"/>
      <c r="I9" s="40"/>
      <c r="J9" s="40"/>
      <c r="K9" s="40"/>
      <c r="L9" s="132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2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0" t="s">
        <v>18</v>
      </c>
      <c r="E11" s="40"/>
      <c r="F11" s="134" t="s">
        <v>19</v>
      </c>
      <c r="G11" s="40"/>
      <c r="H11" s="40"/>
      <c r="I11" s="130" t="s">
        <v>20</v>
      </c>
      <c r="J11" s="134" t="s">
        <v>19</v>
      </c>
      <c r="K11" s="40"/>
      <c r="L11" s="132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0" t="s">
        <v>21</v>
      </c>
      <c r="E12" s="40"/>
      <c r="F12" s="134" t="s">
        <v>22</v>
      </c>
      <c r="G12" s="40"/>
      <c r="H12" s="40"/>
      <c r="I12" s="130" t="s">
        <v>23</v>
      </c>
      <c r="J12" s="135" t="str">
        <f>'Rekapitulace stavby'!AN8</f>
        <v>8. 3. 2022</v>
      </c>
      <c r="K12" s="40"/>
      <c r="L12" s="132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2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0" t="s">
        <v>25</v>
      </c>
      <c r="E14" s="40"/>
      <c r="F14" s="40"/>
      <c r="G14" s="40"/>
      <c r="H14" s="40"/>
      <c r="I14" s="130" t="s">
        <v>26</v>
      </c>
      <c r="J14" s="134" t="s">
        <v>19</v>
      </c>
      <c r="K14" s="40"/>
      <c r="L14" s="132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4" t="s">
        <v>27</v>
      </c>
      <c r="F15" s="40"/>
      <c r="G15" s="40"/>
      <c r="H15" s="40"/>
      <c r="I15" s="130" t="s">
        <v>28</v>
      </c>
      <c r="J15" s="134" t="s">
        <v>19</v>
      </c>
      <c r="K15" s="40"/>
      <c r="L15" s="132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2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0" t="s">
        <v>29</v>
      </c>
      <c r="E17" s="40"/>
      <c r="F17" s="40"/>
      <c r="G17" s="40"/>
      <c r="H17" s="40"/>
      <c r="I17" s="130" t="s">
        <v>26</v>
      </c>
      <c r="J17" s="35" t="str">
        <f>'Rekapitulace stavby'!AN13</f>
        <v>Vyplň údaj</v>
      </c>
      <c r="K17" s="40"/>
      <c r="L17" s="132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4"/>
      <c r="G18" s="134"/>
      <c r="H18" s="134"/>
      <c r="I18" s="130" t="s">
        <v>28</v>
      </c>
      <c r="J18" s="35" t="str">
        <f>'Rekapitulace stavby'!AN14</f>
        <v>Vyplň údaj</v>
      </c>
      <c r="K18" s="40"/>
      <c r="L18" s="132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2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0" t="s">
        <v>31</v>
      </c>
      <c r="E20" s="40"/>
      <c r="F20" s="40"/>
      <c r="G20" s="40"/>
      <c r="H20" s="40"/>
      <c r="I20" s="130" t="s">
        <v>26</v>
      </c>
      <c r="J20" s="134" t="s">
        <v>19</v>
      </c>
      <c r="K20" s="40"/>
      <c r="L20" s="132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4" t="s">
        <v>32</v>
      </c>
      <c r="F21" s="40"/>
      <c r="G21" s="40"/>
      <c r="H21" s="40"/>
      <c r="I21" s="130" t="s">
        <v>28</v>
      </c>
      <c r="J21" s="134" t="s">
        <v>19</v>
      </c>
      <c r="K21" s="40"/>
      <c r="L21" s="132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2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0" t="s">
        <v>34</v>
      </c>
      <c r="E23" s="40"/>
      <c r="F23" s="40"/>
      <c r="G23" s="40"/>
      <c r="H23" s="40"/>
      <c r="I23" s="130" t="s">
        <v>26</v>
      </c>
      <c r="J23" s="134" t="str">
        <f>IF('Rekapitulace stavby'!AN19="","",'Rekapitulace stavby'!AN19)</f>
        <v/>
      </c>
      <c r="K23" s="40"/>
      <c r="L23" s="132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4" t="str">
        <f>IF('Rekapitulace stavby'!E20="","",'Rekapitulace stavby'!E20)</f>
        <v xml:space="preserve"> </v>
      </c>
      <c r="F24" s="40"/>
      <c r="G24" s="40"/>
      <c r="H24" s="40"/>
      <c r="I24" s="130" t="s">
        <v>28</v>
      </c>
      <c r="J24" s="134" t="str">
        <f>IF('Rekapitulace stavby'!AN20="","",'Rekapitulace stavby'!AN20)</f>
        <v/>
      </c>
      <c r="K24" s="40"/>
      <c r="L24" s="132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2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0" t="s">
        <v>35</v>
      </c>
      <c r="E26" s="40"/>
      <c r="F26" s="40"/>
      <c r="G26" s="40"/>
      <c r="H26" s="40"/>
      <c r="I26" s="40"/>
      <c r="J26" s="40"/>
      <c r="K26" s="40"/>
      <c r="L26" s="132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36"/>
      <c r="B27" s="137"/>
      <c r="C27" s="136"/>
      <c r="D27" s="136"/>
      <c r="E27" s="138" t="s">
        <v>19</v>
      </c>
      <c r="F27" s="138"/>
      <c r="G27" s="138"/>
      <c r="H27" s="138"/>
      <c r="I27" s="136"/>
      <c r="J27" s="136"/>
      <c r="K27" s="136"/>
      <c r="L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2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0"/>
      <c r="E29" s="140"/>
      <c r="F29" s="140"/>
      <c r="G29" s="140"/>
      <c r="H29" s="140"/>
      <c r="I29" s="140"/>
      <c r="J29" s="140"/>
      <c r="K29" s="140"/>
      <c r="L29" s="132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1" t="s">
        <v>37</v>
      </c>
      <c r="E30" s="40"/>
      <c r="F30" s="40"/>
      <c r="G30" s="40"/>
      <c r="H30" s="40"/>
      <c r="I30" s="40"/>
      <c r="J30" s="142">
        <f>ROUND(J91,2)</f>
        <v>0</v>
      </c>
      <c r="K30" s="40"/>
      <c r="L30" s="132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0"/>
      <c r="E31" s="140"/>
      <c r="F31" s="140"/>
      <c r="G31" s="140"/>
      <c r="H31" s="140"/>
      <c r="I31" s="140"/>
      <c r="J31" s="140"/>
      <c r="K31" s="140"/>
      <c r="L31" s="132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3" t="s">
        <v>39</v>
      </c>
      <c r="G32" s="40"/>
      <c r="H32" s="40"/>
      <c r="I32" s="143" t="s">
        <v>38</v>
      </c>
      <c r="J32" s="143" t="s">
        <v>40</v>
      </c>
      <c r="K32" s="40"/>
      <c r="L32" s="132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4" t="s">
        <v>41</v>
      </c>
      <c r="E33" s="130" t="s">
        <v>42</v>
      </c>
      <c r="F33" s="145">
        <f>ROUND((SUM(BE91:BE468)),2)</f>
        <v>0</v>
      </c>
      <c r="G33" s="40"/>
      <c r="H33" s="40"/>
      <c r="I33" s="146">
        <v>0.21</v>
      </c>
      <c r="J33" s="145">
        <f>ROUND(((SUM(BE91:BE468))*I33),2)</f>
        <v>0</v>
      </c>
      <c r="K33" s="40"/>
      <c r="L33" s="132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0" t="s">
        <v>43</v>
      </c>
      <c r="F34" s="145">
        <f>ROUND((SUM(BF91:BF468)),2)</f>
        <v>0</v>
      </c>
      <c r="G34" s="40"/>
      <c r="H34" s="40"/>
      <c r="I34" s="146">
        <v>0.15</v>
      </c>
      <c r="J34" s="145">
        <f>ROUND(((SUM(BF91:BF468))*I34),2)</f>
        <v>0</v>
      </c>
      <c r="K34" s="40"/>
      <c r="L34" s="132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0" t="s">
        <v>44</v>
      </c>
      <c r="F35" s="145">
        <f>ROUND((SUM(BG91:BG468)),2)</f>
        <v>0</v>
      </c>
      <c r="G35" s="40"/>
      <c r="H35" s="40"/>
      <c r="I35" s="146">
        <v>0.21</v>
      </c>
      <c r="J35" s="145">
        <f>0</f>
        <v>0</v>
      </c>
      <c r="K35" s="40"/>
      <c r="L35" s="132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0" t="s">
        <v>45</v>
      </c>
      <c r="F36" s="145">
        <f>ROUND((SUM(BH91:BH468)),2)</f>
        <v>0</v>
      </c>
      <c r="G36" s="40"/>
      <c r="H36" s="40"/>
      <c r="I36" s="146">
        <v>0.15</v>
      </c>
      <c r="J36" s="145">
        <f>0</f>
        <v>0</v>
      </c>
      <c r="K36" s="40"/>
      <c r="L36" s="132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0" t="s">
        <v>46</v>
      </c>
      <c r="F37" s="145">
        <f>ROUND((SUM(BI91:BI468)),2)</f>
        <v>0</v>
      </c>
      <c r="G37" s="40"/>
      <c r="H37" s="40"/>
      <c r="I37" s="146">
        <v>0</v>
      </c>
      <c r="J37" s="145">
        <f>0</f>
        <v>0</v>
      </c>
      <c r="K37" s="40"/>
      <c r="L37" s="132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2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47"/>
      <c r="D39" s="148" t="s">
        <v>47</v>
      </c>
      <c r="E39" s="149"/>
      <c r="F39" s="149"/>
      <c r="G39" s="150" t="s">
        <v>48</v>
      </c>
      <c r="H39" s="151" t="s">
        <v>49</v>
      </c>
      <c r="I39" s="149"/>
      <c r="J39" s="152">
        <f>SUM(J30:J37)</f>
        <v>0</v>
      </c>
      <c r="K39" s="153"/>
      <c r="L39" s="132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32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32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85</v>
      </c>
      <c r="D45" s="42"/>
      <c r="E45" s="42"/>
      <c r="F45" s="42"/>
      <c r="G45" s="42"/>
      <c r="H45" s="42"/>
      <c r="I45" s="42"/>
      <c r="J45" s="42"/>
      <c r="K45" s="42"/>
      <c r="L45" s="132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2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2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58" t="str">
        <f>E7</f>
        <v>Zastřešení prostoru zelené učebny při ZŠ Tyršova,ve Frenštátě p.R.</v>
      </c>
      <c r="F48" s="34"/>
      <c r="G48" s="34"/>
      <c r="H48" s="34"/>
      <c r="I48" s="42"/>
      <c r="J48" s="42"/>
      <c r="K48" s="42"/>
      <c r="L48" s="132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83</v>
      </c>
      <c r="D49" s="42"/>
      <c r="E49" s="42"/>
      <c r="F49" s="42"/>
      <c r="G49" s="42"/>
      <c r="H49" s="42"/>
      <c r="I49" s="42"/>
      <c r="J49" s="42"/>
      <c r="K49" s="42"/>
      <c r="L49" s="132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Architektonicko - stavební řešení</v>
      </c>
      <c r="F50" s="42"/>
      <c r="G50" s="42"/>
      <c r="H50" s="42"/>
      <c r="I50" s="42"/>
      <c r="J50" s="42"/>
      <c r="K50" s="42"/>
      <c r="L50" s="132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2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8. 3. 2022</v>
      </c>
      <c r="K52" s="42"/>
      <c r="L52" s="132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2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Město Frenštát p.R.,Nám.Míru 1,744 01</v>
      </c>
      <c r="G54" s="42"/>
      <c r="H54" s="42"/>
      <c r="I54" s="34" t="s">
        <v>31</v>
      </c>
      <c r="J54" s="38" t="str">
        <f>E21</f>
        <v>Ing.arch. Martin Janda,Lomná 1895,Frenštát p.R.</v>
      </c>
      <c r="K54" s="42"/>
      <c r="L54" s="132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2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2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59" t="s">
        <v>86</v>
      </c>
      <c r="D57" s="160"/>
      <c r="E57" s="160"/>
      <c r="F57" s="160"/>
      <c r="G57" s="160"/>
      <c r="H57" s="160"/>
      <c r="I57" s="160"/>
      <c r="J57" s="161" t="s">
        <v>87</v>
      </c>
      <c r="K57" s="160"/>
      <c r="L57" s="132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2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2" t="s">
        <v>69</v>
      </c>
      <c r="D59" s="42"/>
      <c r="E59" s="42"/>
      <c r="F59" s="42"/>
      <c r="G59" s="42"/>
      <c r="H59" s="42"/>
      <c r="I59" s="42"/>
      <c r="J59" s="104">
        <f>J91</f>
        <v>0</v>
      </c>
      <c r="K59" s="42"/>
      <c r="L59" s="132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88</v>
      </c>
    </row>
    <row r="60" spans="1:31" s="9" customFormat="1" ht="24.95" customHeight="1">
      <c r="A60" s="9"/>
      <c r="B60" s="163"/>
      <c r="C60" s="164"/>
      <c r="D60" s="165" t="s">
        <v>89</v>
      </c>
      <c r="E60" s="166"/>
      <c r="F60" s="166"/>
      <c r="G60" s="166"/>
      <c r="H60" s="166"/>
      <c r="I60" s="166"/>
      <c r="J60" s="167">
        <f>J92</f>
        <v>0</v>
      </c>
      <c r="K60" s="164"/>
      <c r="L60" s="16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9"/>
      <c r="C61" s="170"/>
      <c r="D61" s="171" t="s">
        <v>90</v>
      </c>
      <c r="E61" s="172"/>
      <c r="F61" s="172"/>
      <c r="G61" s="172"/>
      <c r="H61" s="172"/>
      <c r="I61" s="172"/>
      <c r="J61" s="173">
        <f>J93</f>
        <v>0</v>
      </c>
      <c r="K61" s="170"/>
      <c r="L61" s="17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9"/>
      <c r="C62" s="170"/>
      <c r="D62" s="171" t="s">
        <v>91</v>
      </c>
      <c r="E62" s="172"/>
      <c r="F62" s="172"/>
      <c r="G62" s="172"/>
      <c r="H62" s="172"/>
      <c r="I62" s="172"/>
      <c r="J62" s="173">
        <f>J129</f>
        <v>0</v>
      </c>
      <c r="K62" s="170"/>
      <c r="L62" s="17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9"/>
      <c r="C63" s="170"/>
      <c r="D63" s="171" t="s">
        <v>92</v>
      </c>
      <c r="E63" s="172"/>
      <c r="F63" s="172"/>
      <c r="G63" s="172"/>
      <c r="H63" s="172"/>
      <c r="I63" s="172"/>
      <c r="J63" s="173">
        <f>J135</f>
        <v>0</v>
      </c>
      <c r="K63" s="170"/>
      <c r="L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9"/>
      <c r="C64" s="170"/>
      <c r="D64" s="171" t="s">
        <v>93</v>
      </c>
      <c r="E64" s="172"/>
      <c r="F64" s="172"/>
      <c r="G64" s="172"/>
      <c r="H64" s="172"/>
      <c r="I64" s="172"/>
      <c r="J64" s="173">
        <f>J166</f>
        <v>0</v>
      </c>
      <c r="K64" s="170"/>
      <c r="L64" s="17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3"/>
      <c r="C65" s="164"/>
      <c r="D65" s="165" t="s">
        <v>94</v>
      </c>
      <c r="E65" s="166"/>
      <c r="F65" s="166"/>
      <c r="G65" s="166"/>
      <c r="H65" s="166"/>
      <c r="I65" s="166"/>
      <c r="J65" s="167">
        <f>J169</f>
        <v>0</v>
      </c>
      <c r="K65" s="164"/>
      <c r="L65" s="168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69"/>
      <c r="C66" s="170"/>
      <c r="D66" s="171" t="s">
        <v>95</v>
      </c>
      <c r="E66" s="172"/>
      <c r="F66" s="172"/>
      <c r="G66" s="172"/>
      <c r="H66" s="172"/>
      <c r="I66" s="172"/>
      <c r="J66" s="173">
        <f>J170</f>
        <v>0</v>
      </c>
      <c r="K66" s="170"/>
      <c r="L66" s="17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9"/>
      <c r="C67" s="170"/>
      <c r="D67" s="171" t="s">
        <v>96</v>
      </c>
      <c r="E67" s="172"/>
      <c r="F67" s="172"/>
      <c r="G67" s="172"/>
      <c r="H67" s="172"/>
      <c r="I67" s="172"/>
      <c r="J67" s="173">
        <f>J290</f>
        <v>0</v>
      </c>
      <c r="K67" s="170"/>
      <c r="L67" s="17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9"/>
      <c r="C68" s="170"/>
      <c r="D68" s="171" t="s">
        <v>97</v>
      </c>
      <c r="E68" s="172"/>
      <c r="F68" s="172"/>
      <c r="G68" s="172"/>
      <c r="H68" s="172"/>
      <c r="I68" s="172"/>
      <c r="J68" s="173">
        <f>J328</f>
        <v>0</v>
      </c>
      <c r="K68" s="170"/>
      <c r="L68" s="17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9"/>
      <c r="C69" s="170"/>
      <c r="D69" s="171" t="s">
        <v>98</v>
      </c>
      <c r="E69" s="172"/>
      <c r="F69" s="172"/>
      <c r="G69" s="172"/>
      <c r="H69" s="172"/>
      <c r="I69" s="172"/>
      <c r="J69" s="173">
        <f>J341</f>
        <v>0</v>
      </c>
      <c r="K69" s="170"/>
      <c r="L69" s="17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9"/>
      <c r="C70" s="170"/>
      <c r="D70" s="171" t="s">
        <v>99</v>
      </c>
      <c r="E70" s="172"/>
      <c r="F70" s="172"/>
      <c r="G70" s="172"/>
      <c r="H70" s="172"/>
      <c r="I70" s="172"/>
      <c r="J70" s="173">
        <f>J396</f>
        <v>0</v>
      </c>
      <c r="K70" s="170"/>
      <c r="L70" s="17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3"/>
      <c r="C71" s="164"/>
      <c r="D71" s="165" t="s">
        <v>100</v>
      </c>
      <c r="E71" s="166"/>
      <c r="F71" s="166"/>
      <c r="G71" s="166"/>
      <c r="H71" s="166"/>
      <c r="I71" s="166"/>
      <c r="J71" s="167">
        <f>J467</f>
        <v>0</v>
      </c>
      <c r="K71" s="164"/>
      <c r="L71" s="168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2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2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32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101</v>
      </c>
      <c r="D78" s="42"/>
      <c r="E78" s="42"/>
      <c r="F78" s="42"/>
      <c r="G78" s="42"/>
      <c r="H78" s="42"/>
      <c r="I78" s="42"/>
      <c r="J78" s="42"/>
      <c r="K78" s="42"/>
      <c r="L78" s="132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2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32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58" t="str">
        <f>E7</f>
        <v>Zastřešení prostoru zelené učebny při ZŠ Tyršova,ve Frenštátě p.R.</v>
      </c>
      <c r="F81" s="34"/>
      <c r="G81" s="34"/>
      <c r="H81" s="34"/>
      <c r="I81" s="42"/>
      <c r="J81" s="42"/>
      <c r="K81" s="42"/>
      <c r="L81" s="132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83</v>
      </c>
      <c r="D82" s="42"/>
      <c r="E82" s="42"/>
      <c r="F82" s="42"/>
      <c r="G82" s="42"/>
      <c r="H82" s="42"/>
      <c r="I82" s="42"/>
      <c r="J82" s="42"/>
      <c r="K82" s="42"/>
      <c r="L82" s="132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1" t="str">
        <f>E9</f>
        <v>01 - Architektonicko - stavební řešení</v>
      </c>
      <c r="F83" s="42"/>
      <c r="G83" s="42"/>
      <c r="H83" s="42"/>
      <c r="I83" s="42"/>
      <c r="J83" s="42"/>
      <c r="K83" s="42"/>
      <c r="L83" s="132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2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21</v>
      </c>
      <c r="D85" s="42"/>
      <c r="E85" s="42"/>
      <c r="F85" s="29" t="str">
        <f>F12</f>
        <v xml:space="preserve"> </v>
      </c>
      <c r="G85" s="42"/>
      <c r="H85" s="42"/>
      <c r="I85" s="34" t="s">
        <v>23</v>
      </c>
      <c r="J85" s="74" t="str">
        <f>IF(J12="","",J12)</f>
        <v>8. 3. 2022</v>
      </c>
      <c r="K85" s="42"/>
      <c r="L85" s="132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2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40.05" customHeight="1">
      <c r="A87" s="40"/>
      <c r="B87" s="41"/>
      <c r="C87" s="34" t="s">
        <v>25</v>
      </c>
      <c r="D87" s="42"/>
      <c r="E87" s="42"/>
      <c r="F87" s="29" t="str">
        <f>E15</f>
        <v>Město Frenštát p.R.,Nám.Míru 1,744 01</v>
      </c>
      <c r="G87" s="42"/>
      <c r="H87" s="42"/>
      <c r="I87" s="34" t="s">
        <v>31</v>
      </c>
      <c r="J87" s="38" t="str">
        <f>E21</f>
        <v>Ing.arch. Martin Janda,Lomná 1895,Frenštát p.R.</v>
      </c>
      <c r="K87" s="42"/>
      <c r="L87" s="132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29</v>
      </c>
      <c r="D88" s="42"/>
      <c r="E88" s="42"/>
      <c r="F88" s="29" t="str">
        <f>IF(E18="","",E18)</f>
        <v>Vyplň údaj</v>
      </c>
      <c r="G88" s="42"/>
      <c r="H88" s="42"/>
      <c r="I88" s="34" t="s">
        <v>34</v>
      </c>
      <c r="J88" s="38" t="str">
        <f>E24</f>
        <v xml:space="preserve"> </v>
      </c>
      <c r="K88" s="42"/>
      <c r="L88" s="132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2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75"/>
      <c r="B90" s="176"/>
      <c r="C90" s="177" t="s">
        <v>102</v>
      </c>
      <c r="D90" s="178" t="s">
        <v>56</v>
      </c>
      <c r="E90" s="178" t="s">
        <v>52</v>
      </c>
      <c r="F90" s="178" t="s">
        <v>53</v>
      </c>
      <c r="G90" s="178" t="s">
        <v>103</v>
      </c>
      <c r="H90" s="178" t="s">
        <v>104</v>
      </c>
      <c r="I90" s="178" t="s">
        <v>105</v>
      </c>
      <c r="J90" s="178" t="s">
        <v>87</v>
      </c>
      <c r="K90" s="179" t="s">
        <v>106</v>
      </c>
      <c r="L90" s="180"/>
      <c r="M90" s="94" t="s">
        <v>19</v>
      </c>
      <c r="N90" s="95" t="s">
        <v>41</v>
      </c>
      <c r="O90" s="95" t="s">
        <v>107</v>
      </c>
      <c r="P90" s="95" t="s">
        <v>108</v>
      </c>
      <c r="Q90" s="95" t="s">
        <v>109</v>
      </c>
      <c r="R90" s="95" t="s">
        <v>110</v>
      </c>
      <c r="S90" s="95" t="s">
        <v>111</v>
      </c>
      <c r="T90" s="96" t="s">
        <v>112</v>
      </c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</row>
    <row r="91" spans="1:63" s="2" customFormat="1" ht="22.8" customHeight="1">
      <c r="A91" s="40"/>
      <c r="B91" s="41"/>
      <c r="C91" s="101" t="s">
        <v>113</v>
      </c>
      <c r="D91" s="42"/>
      <c r="E91" s="42"/>
      <c r="F91" s="42"/>
      <c r="G91" s="42"/>
      <c r="H91" s="42"/>
      <c r="I91" s="42"/>
      <c r="J91" s="181">
        <f>BK91</f>
        <v>0</v>
      </c>
      <c r="K91" s="42"/>
      <c r="L91" s="46"/>
      <c r="M91" s="97"/>
      <c r="N91" s="182"/>
      <c r="O91" s="98"/>
      <c r="P91" s="183">
        <f>P92+P169+P467</f>
        <v>0</v>
      </c>
      <c r="Q91" s="98"/>
      <c r="R91" s="183">
        <f>R92+R169+R467</f>
        <v>18.220344739999998</v>
      </c>
      <c r="S91" s="98"/>
      <c r="T91" s="184">
        <f>T92+T169+T467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70</v>
      </c>
      <c r="AU91" s="19" t="s">
        <v>88</v>
      </c>
      <c r="BK91" s="185">
        <f>BK92+BK169+BK467</f>
        <v>0</v>
      </c>
    </row>
    <row r="92" spans="1:63" s="12" customFormat="1" ht="25.9" customHeight="1">
      <c r="A92" s="12"/>
      <c r="B92" s="186"/>
      <c r="C92" s="187"/>
      <c r="D92" s="188" t="s">
        <v>70</v>
      </c>
      <c r="E92" s="189" t="s">
        <v>114</v>
      </c>
      <c r="F92" s="189" t="s">
        <v>115</v>
      </c>
      <c r="G92" s="187"/>
      <c r="H92" s="187"/>
      <c r="I92" s="190"/>
      <c r="J92" s="191">
        <f>BK92</f>
        <v>0</v>
      </c>
      <c r="K92" s="187"/>
      <c r="L92" s="192"/>
      <c r="M92" s="193"/>
      <c r="N92" s="194"/>
      <c r="O92" s="194"/>
      <c r="P92" s="195">
        <f>P93+P129+P135+P166</f>
        <v>0</v>
      </c>
      <c r="Q92" s="194"/>
      <c r="R92" s="195">
        <f>R93+R129+R135+R166</f>
        <v>10.509199039999999</v>
      </c>
      <c r="S92" s="194"/>
      <c r="T92" s="196">
        <f>T93+T129+T135+T166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7" t="s">
        <v>79</v>
      </c>
      <c r="AT92" s="198" t="s">
        <v>70</v>
      </c>
      <c r="AU92" s="198" t="s">
        <v>71</v>
      </c>
      <c r="AY92" s="197" t="s">
        <v>116</v>
      </c>
      <c r="BK92" s="199">
        <f>BK93+BK129+BK135+BK166</f>
        <v>0</v>
      </c>
    </row>
    <row r="93" spans="1:63" s="12" customFormat="1" ht="22.8" customHeight="1">
      <c r="A93" s="12"/>
      <c r="B93" s="186"/>
      <c r="C93" s="187"/>
      <c r="D93" s="188" t="s">
        <v>70</v>
      </c>
      <c r="E93" s="200" t="s">
        <v>79</v>
      </c>
      <c r="F93" s="200" t="s">
        <v>117</v>
      </c>
      <c r="G93" s="187"/>
      <c r="H93" s="187"/>
      <c r="I93" s="190"/>
      <c r="J93" s="201">
        <f>BK93</f>
        <v>0</v>
      </c>
      <c r="K93" s="187"/>
      <c r="L93" s="192"/>
      <c r="M93" s="193"/>
      <c r="N93" s="194"/>
      <c r="O93" s="194"/>
      <c r="P93" s="195">
        <f>SUM(P94:P128)</f>
        <v>0</v>
      </c>
      <c r="Q93" s="194"/>
      <c r="R93" s="195">
        <f>SUM(R94:R128)</f>
        <v>0</v>
      </c>
      <c r="S93" s="194"/>
      <c r="T93" s="196">
        <f>SUM(T94:T128)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7" t="s">
        <v>79</v>
      </c>
      <c r="AT93" s="198" t="s">
        <v>70</v>
      </c>
      <c r="AU93" s="198" t="s">
        <v>79</v>
      </c>
      <c r="AY93" s="197" t="s">
        <v>116</v>
      </c>
      <c r="BK93" s="199">
        <f>SUM(BK94:BK128)</f>
        <v>0</v>
      </c>
    </row>
    <row r="94" spans="1:65" s="2" customFormat="1" ht="24.15" customHeight="1">
      <c r="A94" s="40"/>
      <c r="B94" s="41"/>
      <c r="C94" s="202" t="s">
        <v>79</v>
      </c>
      <c r="D94" s="202" t="s">
        <v>118</v>
      </c>
      <c r="E94" s="203" t="s">
        <v>119</v>
      </c>
      <c r="F94" s="204" t="s">
        <v>120</v>
      </c>
      <c r="G94" s="205" t="s">
        <v>121</v>
      </c>
      <c r="H94" s="206">
        <v>4.05</v>
      </c>
      <c r="I94" s="207"/>
      <c r="J94" s="208">
        <f>ROUND(I94*H94,2)</f>
        <v>0</v>
      </c>
      <c r="K94" s="204" t="s">
        <v>122</v>
      </c>
      <c r="L94" s="46"/>
      <c r="M94" s="209" t="s">
        <v>19</v>
      </c>
      <c r="N94" s="210" t="s">
        <v>42</v>
      </c>
      <c r="O94" s="86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3" t="s">
        <v>123</v>
      </c>
      <c r="AT94" s="213" t="s">
        <v>118</v>
      </c>
      <c r="AU94" s="213" t="s">
        <v>81</v>
      </c>
      <c r="AY94" s="19" t="s">
        <v>116</v>
      </c>
      <c r="BE94" s="214">
        <f>IF(N94="základní",J94,0)</f>
        <v>0</v>
      </c>
      <c r="BF94" s="214">
        <f>IF(N94="snížená",J94,0)</f>
        <v>0</v>
      </c>
      <c r="BG94" s="214">
        <f>IF(N94="zákl. přenesená",J94,0)</f>
        <v>0</v>
      </c>
      <c r="BH94" s="214">
        <f>IF(N94="sníž. přenesená",J94,0)</f>
        <v>0</v>
      </c>
      <c r="BI94" s="214">
        <f>IF(N94="nulová",J94,0)</f>
        <v>0</v>
      </c>
      <c r="BJ94" s="19" t="s">
        <v>79</v>
      </c>
      <c r="BK94" s="214">
        <f>ROUND(I94*H94,2)</f>
        <v>0</v>
      </c>
      <c r="BL94" s="19" t="s">
        <v>123</v>
      </c>
      <c r="BM94" s="213" t="s">
        <v>124</v>
      </c>
    </row>
    <row r="95" spans="1:47" s="2" customFormat="1" ht="12">
      <c r="A95" s="40"/>
      <c r="B95" s="41"/>
      <c r="C95" s="42"/>
      <c r="D95" s="215" t="s">
        <v>125</v>
      </c>
      <c r="E95" s="42"/>
      <c r="F95" s="216" t="s">
        <v>126</v>
      </c>
      <c r="G95" s="42"/>
      <c r="H95" s="42"/>
      <c r="I95" s="217"/>
      <c r="J95" s="42"/>
      <c r="K95" s="42"/>
      <c r="L95" s="46"/>
      <c r="M95" s="218"/>
      <c r="N95" s="219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125</v>
      </c>
      <c r="AU95" s="19" t="s">
        <v>81</v>
      </c>
    </row>
    <row r="96" spans="1:51" s="13" customFormat="1" ht="12">
      <c r="A96" s="13"/>
      <c r="B96" s="220"/>
      <c r="C96" s="221"/>
      <c r="D96" s="222" t="s">
        <v>127</v>
      </c>
      <c r="E96" s="223" t="s">
        <v>19</v>
      </c>
      <c r="F96" s="224" t="s">
        <v>128</v>
      </c>
      <c r="G96" s="221"/>
      <c r="H96" s="223" t="s">
        <v>19</v>
      </c>
      <c r="I96" s="225"/>
      <c r="J96" s="221"/>
      <c r="K96" s="221"/>
      <c r="L96" s="226"/>
      <c r="M96" s="227"/>
      <c r="N96" s="228"/>
      <c r="O96" s="228"/>
      <c r="P96" s="228"/>
      <c r="Q96" s="228"/>
      <c r="R96" s="228"/>
      <c r="S96" s="228"/>
      <c r="T96" s="229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0" t="s">
        <v>127</v>
      </c>
      <c r="AU96" s="230" t="s">
        <v>81</v>
      </c>
      <c r="AV96" s="13" t="s">
        <v>79</v>
      </c>
      <c r="AW96" s="13" t="s">
        <v>33</v>
      </c>
      <c r="AX96" s="13" t="s">
        <v>71</v>
      </c>
      <c r="AY96" s="230" t="s">
        <v>116</v>
      </c>
    </row>
    <row r="97" spans="1:51" s="14" customFormat="1" ht="12">
      <c r="A97" s="14"/>
      <c r="B97" s="231"/>
      <c r="C97" s="232"/>
      <c r="D97" s="222" t="s">
        <v>127</v>
      </c>
      <c r="E97" s="233" t="s">
        <v>19</v>
      </c>
      <c r="F97" s="234" t="s">
        <v>129</v>
      </c>
      <c r="G97" s="232"/>
      <c r="H97" s="235">
        <v>4.05</v>
      </c>
      <c r="I97" s="236"/>
      <c r="J97" s="232"/>
      <c r="K97" s="232"/>
      <c r="L97" s="237"/>
      <c r="M97" s="238"/>
      <c r="N97" s="239"/>
      <c r="O97" s="239"/>
      <c r="P97" s="239"/>
      <c r="Q97" s="239"/>
      <c r="R97" s="239"/>
      <c r="S97" s="239"/>
      <c r="T97" s="240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1" t="s">
        <v>127</v>
      </c>
      <c r="AU97" s="241" t="s">
        <v>81</v>
      </c>
      <c r="AV97" s="14" t="s">
        <v>81</v>
      </c>
      <c r="AW97" s="14" t="s">
        <v>33</v>
      </c>
      <c r="AX97" s="14" t="s">
        <v>71</v>
      </c>
      <c r="AY97" s="241" t="s">
        <v>116</v>
      </c>
    </row>
    <row r="98" spans="1:51" s="15" customFormat="1" ht="12">
      <c r="A98" s="15"/>
      <c r="B98" s="242"/>
      <c r="C98" s="243"/>
      <c r="D98" s="222" t="s">
        <v>127</v>
      </c>
      <c r="E98" s="244" t="s">
        <v>19</v>
      </c>
      <c r="F98" s="245" t="s">
        <v>130</v>
      </c>
      <c r="G98" s="243"/>
      <c r="H98" s="246">
        <v>4.05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2" t="s">
        <v>127</v>
      </c>
      <c r="AU98" s="252" t="s">
        <v>81</v>
      </c>
      <c r="AV98" s="15" t="s">
        <v>123</v>
      </c>
      <c r="AW98" s="15" t="s">
        <v>33</v>
      </c>
      <c r="AX98" s="15" t="s">
        <v>79</v>
      </c>
      <c r="AY98" s="252" t="s">
        <v>116</v>
      </c>
    </row>
    <row r="99" spans="1:65" s="2" customFormat="1" ht="33" customHeight="1">
      <c r="A99" s="40"/>
      <c r="B99" s="41"/>
      <c r="C99" s="202" t="s">
        <v>81</v>
      </c>
      <c r="D99" s="202" t="s">
        <v>118</v>
      </c>
      <c r="E99" s="203" t="s">
        <v>131</v>
      </c>
      <c r="F99" s="204" t="s">
        <v>132</v>
      </c>
      <c r="G99" s="205" t="s">
        <v>121</v>
      </c>
      <c r="H99" s="206">
        <v>4.05</v>
      </c>
      <c r="I99" s="207"/>
      <c r="J99" s="208">
        <f>ROUND(I99*H99,2)</f>
        <v>0</v>
      </c>
      <c r="K99" s="204" t="s">
        <v>122</v>
      </c>
      <c r="L99" s="46"/>
      <c r="M99" s="209" t="s">
        <v>19</v>
      </c>
      <c r="N99" s="210" t="s">
        <v>42</v>
      </c>
      <c r="O99" s="86"/>
      <c r="P99" s="211">
        <f>O99*H99</f>
        <v>0</v>
      </c>
      <c r="Q99" s="211">
        <v>0</v>
      </c>
      <c r="R99" s="211">
        <f>Q99*H99</f>
        <v>0</v>
      </c>
      <c r="S99" s="211">
        <v>0</v>
      </c>
      <c r="T99" s="212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3" t="s">
        <v>123</v>
      </c>
      <c r="AT99" s="213" t="s">
        <v>118</v>
      </c>
      <c r="AU99" s="213" t="s">
        <v>81</v>
      </c>
      <c r="AY99" s="19" t="s">
        <v>116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19" t="s">
        <v>79</v>
      </c>
      <c r="BK99" s="214">
        <f>ROUND(I99*H99,2)</f>
        <v>0</v>
      </c>
      <c r="BL99" s="19" t="s">
        <v>123</v>
      </c>
      <c r="BM99" s="213" t="s">
        <v>133</v>
      </c>
    </row>
    <row r="100" spans="1:47" s="2" customFormat="1" ht="12">
      <c r="A100" s="40"/>
      <c r="B100" s="41"/>
      <c r="C100" s="42"/>
      <c r="D100" s="215" t="s">
        <v>125</v>
      </c>
      <c r="E100" s="42"/>
      <c r="F100" s="216" t="s">
        <v>134</v>
      </c>
      <c r="G100" s="42"/>
      <c r="H100" s="42"/>
      <c r="I100" s="217"/>
      <c r="J100" s="42"/>
      <c r="K100" s="42"/>
      <c r="L100" s="46"/>
      <c r="M100" s="218"/>
      <c r="N100" s="219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125</v>
      </c>
      <c r="AU100" s="19" t="s">
        <v>81</v>
      </c>
    </row>
    <row r="101" spans="1:51" s="13" customFormat="1" ht="12">
      <c r="A101" s="13"/>
      <c r="B101" s="220"/>
      <c r="C101" s="221"/>
      <c r="D101" s="222" t="s">
        <v>127</v>
      </c>
      <c r="E101" s="223" t="s">
        <v>19</v>
      </c>
      <c r="F101" s="224" t="s">
        <v>128</v>
      </c>
      <c r="G101" s="221"/>
      <c r="H101" s="223" t="s">
        <v>19</v>
      </c>
      <c r="I101" s="225"/>
      <c r="J101" s="221"/>
      <c r="K101" s="221"/>
      <c r="L101" s="226"/>
      <c r="M101" s="227"/>
      <c r="N101" s="228"/>
      <c r="O101" s="228"/>
      <c r="P101" s="228"/>
      <c r="Q101" s="228"/>
      <c r="R101" s="228"/>
      <c r="S101" s="228"/>
      <c r="T101" s="22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0" t="s">
        <v>127</v>
      </c>
      <c r="AU101" s="230" t="s">
        <v>81</v>
      </c>
      <c r="AV101" s="13" t="s">
        <v>79</v>
      </c>
      <c r="AW101" s="13" t="s">
        <v>33</v>
      </c>
      <c r="AX101" s="13" t="s">
        <v>71</v>
      </c>
      <c r="AY101" s="230" t="s">
        <v>116</v>
      </c>
    </row>
    <row r="102" spans="1:51" s="14" customFormat="1" ht="12">
      <c r="A102" s="14"/>
      <c r="B102" s="231"/>
      <c r="C102" s="232"/>
      <c r="D102" s="222" t="s">
        <v>127</v>
      </c>
      <c r="E102" s="233" t="s">
        <v>19</v>
      </c>
      <c r="F102" s="234" t="s">
        <v>129</v>
      </c>
      <c r="G102" s="232"/>
      <c r="H102" s="235">
        <v>4.05</v>
      </c>
      <c r="I102" s="236"/>
      <c r="J102" s="232"/>
      <c r="K102" s="232"/>
      <c r="L102" s="237"/>
      <c r="M102" s="238"/>
      <c r="N102" s="239"/>
      <c r="O102" s="239"/>
      <c r="P102" s="239"/>
      <c r="Q102" s="239"/>
      <c r="R102" s="239"/>
      <c r="S102" s="239"/>
      <c r="T102" s="240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1" t="s">
        <v>127</v>
      </c>
      <c r="AU102" s="241" t="s">
        <v>81</v>
      </c>
      <c r="AV102" s="14" t="s">
        <v>81</v>
      </c>
      <c r="AW102" s="14" t="s">
        <v>33</v>
      </c>
      <c r="AX102" s="14" t="s">
        <v>71</v>
      </c>
      <c r="AY102" s="241" t="s">
        <v>116</v>
      </c>
    </row>
    <row r="103" spans="1:51" s="15" customFormat="1" ht="12">
      <c r="A103" s="15"/>
      <c r="B103" s="242"/>
      <c r="C103" s="243"/>
      <c r="D103" s="222" t="s">
        <v>127</v>
      </c>
      <c r="E103" s="244" t="s">
        <v>19</v>
      </c>
      <c r="F103" s="245" t="s">
        <v>130</v>
      </c>
      <c r="G103" s="243"/>
      <c r="H103" s="246">
        <v>4.05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2" t="s">
        <v>127</v>
      </c>
      <c r="AU103" s="252" t="s">
        <v>81</v>
      </c>
      <c r="AV103" s="15" t="s">
        <v>123</v>
      </c>
      <c r="AW103" s="15" t="s">
        <v>33</v>
      </c>
      <c r="AX103" s="15" t="s">
        <v>79</v>
      </c>
      <c r="AY103" s="252" t="s">
        <v>116</v>
      </c>
    </row>
    <row r="104" spans="1:65" s="2" customFormat="1" ht="33" customHeight="1">
      <c r="A104" s="40"/>
      <c r="B104" s="41"/>
      <c r="C104" s="202" t="s">
        <v>135</v>
      </c>
      <c r="D104" s="202" t="s">
        <v>118</v>
      </c>
      <c r="E104" s="203" t="s">
        <v>136</v>
      </c>
      <c r="F104" s="204" t="s">
        <v>137</v>
      </c>
      <c r="G104" s="205" t="s">
        <v>121</v>
      </c>
      <c r="H104" s="206">
        <v>4.05</v>
      </c>
      <c r="I104" s="207"/>
      <c r="J104" s="208">
        <f>ROUND(I104*H104,2)</f>
        <v>0</v>
      </c>
      <c r="K104" s="204" t="s">
        <v>122</v>
      </c>
      <c r="L104" s="46"/>
      <c r="M104" s="209" t="s">
        <v>19</v>
      </c>
      <c r="N104" s="210" t="s">
        <v>42</v>
      </c>
      <c r="O104" s="86"/>
      <c r="P104" s="211">
        <f>O104*H104</f>
        <v>0</v>
      </c>
      <c r="Q104" s="211">
        <v>0</v>
      </c>
      <c r="R104" s="211">
        <f>Q104*H104</f>
        <v>0</v>
      </c>
      <c r="S104" s="211">
        <v>0</v>
      </c>
      <c r="T104" s="212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3" t="s">
        <v>123</v>
      </c>
      <c r="AT104" s="213" t="s">
        <v>118</v>
      </c>
      <c r="AU104" s="213" t="s">
        <v>81</v>
      </c>
      <c r="AY104" s="19" t="s">
        <v>116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19" t="s">
        <v>79</v>
      </c>
      <c r="BK104" s="214">
        <f>ROUND(I104*H104,2)</f>
        <v>0</v>
      </c>
      <c r="BL104" s="19" t="s">
        <v>123</v>
      </c>
      <c r="BM104" s="213" t="s">
        <v>138</v>
      </c>
    </row>
    <row r="105" spans="1:47" s="2" customFormat="1" ht="12">
      <c r="A105" s="40"/>
      <c r="B105" s="41"/>
      <c r="C105" s="42"/>
      <c r="D105" s="215" t="s">
        <v>125</v>
      </c>
      <c r="E105" s="42"/>
      <c r="F105" s="216" t="s">
        <v>139</v>
      </c>
      <c r="G105" s="42"/>
      <c r="H105" s="42"/>
      <c r="I105" s="217"/>
      <c r="J105" s="42"/>
      <c r="K105" s="42"/>
      <c r="L105" s="46"/>
      <c r="M105" s="218"/>
      <c r="N105" s="219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125</v>
      </c>
      <c r="AU105" s="19" t="s">
        <v>81</v>
      </c>
    </row>
    <row r="106" spans="1:51" s="13" customFormat="1" ht="12">
      <c r="A106" s="13"/>
      <c r="B106" s="220"/>
      <c r="C106" s="221"/>
      <c r="D106" s="222" t="s">
        <v>127</v>
      </c>
      <c r="E106" s="223" t="s">
        <v>19</v>
      </c>
      <c r="F106" s="224" t="s">
        <v>128</v>
      </c>
      <c r="G106" s="221"/>
      <c r="H106" s="223" t="s">
        <v>19</v>
      </c>
      <c r="I106" s="225"/>
      <c r="J106" s="221"/>
      <c r="K106" s="221"/>
      <c r="L106" s="226"/>
      <c r="M106" s="227"/>
      <c r="N106" s="228"/>
      <c r="O106" s="228"/>
      <c r="P106" s="228"/>
      <c r="Q106" s="228"/>
      <c r="R106" s="228"/>
      <c r="S106" s="228"/>
      <c r="T106" s="229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0" t="s">
        <v>127</v>
      </c>
      <c r="AU106" s="230" t="s">
        <v>81</v>
      </c>
      <c r="AV106" s="13" t="s">
        <v>79</v>
      </c>
      <c r="AW106" s="13" t="s">
        <v>33</v>
      </c>
      <c r="AX106" s="13" t="s">
        <v>71</v>
      </c>
      <c r="AY106" s="230" t="s">
        <v>116</v>
      </c>
    </row>
    <row r="107" spans="1:51" s="14" customFormat="1" ht="12">
      <c r="A107" s="14"/>
      <c r="B107" s="231"/>
      <c r="C107" s="232"/>
      <c r="D107" s="222" t="s">
        <v>127</v>
      </c>
      <c r="E107" s="233" t="s">
        <v>19</v>
      </c>
      <c r="F107" s="234" t="s">
        <v>129</v>
      </c>
      <c r="G107" s="232"/>
      <c r="H107" s="235">
        <v>4.05</v>
      </c>
      <c r="I107" s="236"/>
      <c r="J107" s="232"/>
      <c r="K107" s="232"/>
      <c r="L107" s="237"/>
      <c r="M107" s="238"/>
      <c r="N107" s="239"/>
      <c r="O107" s="239"/>
      <c r="P107" s="239"/>
      <c r="Q107" s="239"/>
      <c r="R107" s="239"/>
      <c r="S107" s="239"/>
      <c r="T107" s="240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1" t="s">
        <v>127</v>
      </c>
      <c r="AU107" s="241" t="s">
        <v>81</v>
      </c>
      <c r="AV107" s="14" t="s">
        <v>81</v>
      </c>
      <c r="AW107" s="14" t="s">
        <v>33</v>
      </c>
      <c r="AX107" s="14" t="s">
        <v>71</v>
      </c>
      <c r="AY107" s="241" t="s">
        <v>116</v>
      </c>
    </row>
    <row r="108" spans="1:51" s="15" customFormat="1" ht="12">
      <c r="A108" s="15"/>
      <c r="B108" s="242"/>
      <c r="C108" s="243"/>
      <c r="D108" s="222" t="s">
        <v>127</v>
      </c>
      <c r="E108" s="244" t="s">
        <v>19</v>
      </c>
      <c r="F108" s="245" t="s">
        <v>130</v>
      </c>
      <c r="G108" s="243"/>
      <c r="H108" s="246">
        <v>4.05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2" t="s">
        <v>127</v>
      </c>
      <c r="AU108" s="252" t="s">
        <v>81</v>
      </c>
      <c r="AV108" s="15" t="s">
        <v>123</v>
      </c>
      <c r="AW108" s="15" t="s">
        <v>33</v>
      </c>
      <c r="AX108" s="15" t="s">
        <v>79</v>
      </c>
      <c r="AY108" s="252" t="s">
        <v>116</v>
      </c>
    </row>
    <row r="109" spans="1:65" s="2" customFormat="1" ht="37.8" customHeight="1">
      <c r="A109" s="40"/>
      <c r="B109" s="41"/>
      <c r="C109" s="202" t="s">
        <v>123</v>
      </c>
      <c r="D109" s="202" t="s">
        <v>118</v>
      </c>
      <c r="E109" s="203" t="s">
        <v>140</v>
      </c>
      <c r="F109" s="204" t="s">
        <v>141</v>
      </c>
      <c r="G109" s="205" t="s">
        <v>121</v>
      </c>
      <c r="H109" s="206">
        <v>4.05</v>
      </c>
      <c r="I109" s="207"/>
      <c r="J109" s="208">
        <f>ROUND(I109*H109,2)</f>
        <v>0</v>
      </c>
      <c r="K109" s="204" t="s">
        <v>122</v>
      </c>
      <c r="L109" s="46"/>
      <c r="M109" s="209" t="s">
        <v>19</v>
      </c>
      <c r="N109" s="210" t="s">
        <v>42</v>
      </c>
      <c r="O109" s="86"/>
      <c r="P109" s="211">
        <f>O109*H109</f>
        <v>0</v>
      </c>
      <c r="Q109" s="211">
        <v>0</v>
      </c>
      <c r="R109" s="211">
        <f>Q109*H109</f>
        <v>0</v>
      </c>
      <c r="S109" s="211">
        <v>0</v>
      </c>
      <c r="T109" s="212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3" t="s">
        <v>123</v>
      </c>
      <c r="AT109" s="213" t="s">
        <v>118</v>
      </c>
      <c r="AU109" s="213" t="s">
        <v>81</v>
      </c>
      <c r="AY109" s="19" t="s">
        <v>116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19" t="s">
        <v>79</v>
      </c>
      <c r="BK109" s="214">
        <f>ROUND(I109*H109,2)</f>
        <v>0</v>
      </c>
      <c r="BL109" s="19" t="s">
        <v>123</v>
      </c>
      <c r="BM109" s="213" t="s">
        <v>142</v>
      </c>
    </row>
    <row r="110" spans="1:47" s="2" customFormat="1" ht="12">
      <c r="A110" s="40"/>
      <c r="B110" s="41"/>
      <c r="C110" s="42"/>
      <c r="D110" s="215" t="s">
        <v>125</v>
      </c>
      <c r="E110" s="42"/>
      <c r="F110" s="216" t="s">
        <v>143</v>
      </c>
      <c r="G110" s="42"/>
      <c r="H110" s="42"/>
      <c r="I110" s="217"/>
      <c r="J110" s="42"/>
      <c r="K110" s="42"/>
      <c r="L110" s="46"/>
      <c r="M110" s="218"/>
      <c r="N110" s="219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125</v>
      </c>
      <c r="AU110" s="19" t="s">
        <v>81</v>
      </c>
    </row>
    <row r="111" spans="1:51" s="13" customFormat="1" ht="12">
      <c r="A111" s="13"/>
      <c r="B111" s="220"/>
      <c r="C111" s="221"/>
      <c r="D111" s="222" t="s">
        <v>127</v>
      </c>
      <c r="E111" s="223" t="s">
        <v>19</v>
      </c>
      <c r="F111" s="224" t="s">
        <v>128</v>
      </c>
      <c r="G111" s="221"/>
      <c r="H111" s="223" t="s">
        <v>19</v>
      </c>
      <c r="I111" s="225"/>
      <c r="J111" s="221"/>
      <c r="K111" s="221"/>
      <c r="L111" s="226"/>
      <c r="M111" s="227"/>
      <c r="N111" s="228"/>
      <c r="O111" s="228"/>
      <c r="P111" s="228"/>
      <c r="Q111" s="228"/>
      <c r="R111" s="228"/>
      <c r="S111" s="228"/>
      <c r="T111" s="22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0" t="s">
        <v>127</v>
      </c>
      <c r="AU111" s="230" t="s">
        <v>81</v>
      </c>
      <c r="AV111" s="13" t="s">
        <v>79</v>
      </c>
      <c r="AW111" s="13" t="s">
        <v>33</v>
      </c>
      <c r="AX111" s="13" t="s">
        <v>71</v>
      </c>
      <c r="AY111" s="230" t="s">
        <v>116</v>
      </c>
    </row>
    <row r="112" spans="1:51" s="14" customFormat="1" ht="12">
      <c r="A112" s="14"/>
      <c r="B112" s="231"/>
      <c r="C112" s="232"/>
      <c r="D112" s="222" t="s">
        <v>127</v>
      </c>
      <c r="E112" s="233" t="s">
        <v>19</v>
      </c>
      <c r="F112" s="234" t="s">
        <v>129</v>
      </c>
      <c r="G112" s="232"/>
      <c r="H112" s="235">
        <v>4.05</v>
      </c>
      <c r="I112" s="236"/>
      <c r="J112" s="232"/>
      <c r="K112" s="232"/>
      <c r="L112" s="237"/>
      <c r="M112" s="238"/>
      <c r="N112" s="239"/>
      <c r="O112" s="239"/>
      <c r="P112" s="239"/>
      <c r="Q112" s="239"/>
      <c r="R112" s="239"/>
      <c r="S112" s="239"/>
      <c r="T112" s="240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1" t="s">
        <v>127</v>
      </c>
      <c r="AU112" s="241" t="s">
        <v>81</v>
      </c>
      <c r="AV112" s="14" t="s">
        <v>81</v>
      </c>
      <c r="AW112" s="14" t="s">
        <v>33</v>
      </c>
      <c r="AX112" s="14" t="s">
        <v>71</v>
      </c>
      <c r="AY112" s="241" t="s">
        <v>116</v>
      </c>
    </row>
    <row r="113" spans="1:51" s="15" customFormat="1" ht="12">
      <c r="A113" s="15"/>
      <c r="B113" s="242"/>
      <c r="C113" s="243"/>
      <c r="D113" s="222" t="s">
        <v>127</v>
      </c>
      <c r="E113" s="244" t="s">
        <v>19</v>
      </c>
      <c r="F113" s="245" t="s">
        <v>130</v>
      </c>
      <c r="G113" s="243"/>
      <c r="H113" s="246">
        <v>4.05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2" t="s">
        <v>127</v>
      </c>
      <c r="AU113" s="252" t="s">
        <v>81</v>
      </c>
      <c r="AV113" s="15" t="s">
        <v>123</v>
      </c>
      <c r="AW113" s="15" t="s">
        <v>33</v>
      </c>
      <c r="AX113" s="15" t="s">
        <v>79</v>
      </c>
      <c r="AY113" s="252" t="s">
        <v>116</v>
      </c>
    </row>
    <row r="114" spans="1:65" s="2" customFormat="1" ht="37.8" customHeight="1">
      <c r="A114" s="40"/>
      <c r="B114" s="41"/>
      <c r="C114" s="202" t="s">
        <v>144</v>
      </c>
      <c r="D114" s="202" t="s">
        <v>118</v>
      </c>
      <c r="E114" s="203" t="s">
        <v>145</v>
      </c>
      <c r="F114" s="204" t="s">
        <v>146</v>
      </c>
      <c r="G114" s="205" t="s">
        <v>121</v>
      </c>
      <c r="H114" s="206">
        <v>20.25</v>
      </c>
      <c r="I114" s="207"/>
      <c r="J114" s="208">
        <f>ROUND(I114*H114,2)</f>
        <v>0</v>
      </c>
      <c r="K114" s="204" t="s">
        <v>122</v>
      </c>
      <c r="L114" s="46"/>
      <c r="M114" s="209" t="s">
        <v>19</v>
      </c>
      <c r="N114" s="210" t="s">
        <v>42</v>
      </c>
      <c r="O114" s="86"/>
      <c r="P114" s="211">
        <f>O114*H114</f>
        <v>0</v>
      </c>
      <c r="Q114" s="211">
        <v>0</v>
      </c>
      <c r="R114" s="211">
        <f>Q114*H114</f>
        <v>0</v>
      </c>
      <c r="S114" s="211">
        <v>0</v>
      </c>
      <c r="T114" s="212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3" t="s">
        <v>123</v>
      </c>
      <c r="AT114" s="213" t="s">
        <v>118</v>
      </c>
      <c r="AU114" s="213" t="s">
        <v>81</v>
      </c>
      <c r="AY114" s="19" t="s">
        <v>116</v>
      </c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19" t="s">
        <v>79</v>
      </c>
      <c r="BK114" s="214">
        <f>ROUND(I114*H114,2)</f>
        <v>0</v>
      </c>
      <c r="BL114" s="19" t="s">
        <v>123</v>
      </c>
      <c r="BM114" s="213" t="s">
        <v>147</v>
      </c>
    </row>
    <row r="115" spans="1:47" s="2" customFormat="1" ht="12">
      <c r="A115" s="40"/>
      <c r="B115" s="41"/>
      <c r="C115" s="42"/>
      <c r="D115" s="215" t="s">
        <v>125</v>
      </c>
      <c r="E115" s="42"/>
      <c r="F115" s="216" t="s">
        <v>148</v>
      </c>
      <c r="G115" s="42"/>
      <c r="H115" s="42"/>
      <c r="I115" s="217"/>
      <c r="J115" s="42"/>
      <c r="K115" s="42"/>
      <c r="L115" s="46"/>
      <c r="M115" s="218"/>
      <c r="N115" s="219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125</v>
      </c>
      <c r="AU115" s="19" t="s">
        <v>81</v>
      </c>
    </row>
    <row r="116" spans="1:51" s="14" customFormat="1" ht="12">
      <c r="A116" s="14"/>
      <c r="B116" s="231"/>
      <c r="C116" s="232"/>
      <c r="D116" s="222" t="s">
        <v>127</v>
      </c>
      <c r="E116" s="233" t="s">
        <v>19</v>
      </c>
      <c r="F116" s="234" t="s">
        <v>149</v>
      </c>
      <c r="G116" s="232"/>
      <c r="H116" s="235">
        <v>20.25</v>
      </c>
      <c r="I116" s="236"/>
      <c r="J116" s="232"/>
      <c r="K116" s="232"/>
      <c r="L116" s="237"/>
      <c r="M116" s="238"/>
      <c r="N116" s="239"/>
      <c r="O116" s="239"/>
      <c r="P116" s="239"/>
      <c r="Q116" s="239"/>
      <c r="R116" s="239"/>
      <c r="S116" s="239"/>
      <c r="T116" s="240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1" t="s">
        <v>127</v>
      </c>
      <c r="AU116" s="241" t="s">
        <v>81</v>
      </c>
      <c r="AV116" s="14" t="s">
        <v>81</v>
      </c>
      <c r="AW116" s="14" t="s">
        <v>33</v>
      </c>
      <c r="AX116" s="14" t="s">
        <v>71</v>
      </c>
      <c r="AY116" s="241" t="s">
        <v>116</v>
      </c>
    </row>
    <row r="117" spans="1:51" s="15" customFormat="1" ht="12">
      <c r="A117" s="15"/>
      <c r="B117" s="242"/>
      <c r="C117" s="243"/>
      <c r="D117" s="222" t="s">
        <v>127</v>
      </c>
      <c r="E117" s="244" t="s">
        <v>19</v>
      </c>
      <c r="F117" s="245" t="s">
        <v>130</v>
      </c>
      <c r="G117" s="243"/>
      <c r="H117" s="246">
        <v>20.25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2" t="s">
        <v>127</v>
      </c>
      <c r="AU117" s="252" t="s">
        <v>81</v>
      </c>
      <c r="AV117" s="15" t="s">
        <v>123</v>
      </c>
      <c r="AW117" s="15" t="s">
        <v>33</v>
      </c>
      <c r="AX117" s="15" t="s">
        <v>79</v>
      </c>
      <c r="AY117" s="252" t="s">
        <v>116</v>
      </c>
    </row>
    <row r="118" spans="1:65" s="2" customFormat="1" ht="24.15" customHeight="1">
      <c r="A118" s="40"/>
      <c r="B118" s="41"/>
      <c r="C118" s="202" t="s">
        <v>150</v>
      </c>
      <c r="D118" s="202" t="s">
        <v>118</v>
      </c>
      <c r="E118" s="203" t="s">
        <v>151</v>
      </c>
      <c r="F118" s="204" t="s">
        <v>152</v>
      </c>
      <c r="G118" s="205" t="s">
        <v>153</v>
      </c>
      <c r="H118" s="206">
        <v>8.1</v>
      </c>
      <c r="I118" s="207"/>
      <c r="J118" s="208">
        <f>ROUND(I118*H118,2)</f>
        <v>0</v>
      </c>
      <c r="K118" s="204" t="s">
        <v>122</v>
      </c>
      <c r="L118" s="46"/>
      <c r="M118" s="209" t="s">
        <v>19</v>
      </c>
      <c r="N118" s="210" t="s">
        <v>42</v>
      </c>
      <c r="O118" s="86"/>
      <c r="P118" s="211">
        <f>O118*H118</f>
        <v>0</v>
      </c>
      <c r="Q118" s="211">
        <v>0</v>
      </c>
      <c r="R118" s="211">
        <f>Q118*H118</f>
        <v>0</v>
      </c>
      <c r="S118" s="211">
        <v>0</v>
      </c>
      <c r="T118" s="212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3" t="s">
        <v>123</v>
      </c>
      <c r="AT118" s="213" t="s">
        <v>118</v>
      </c>
      <c r="AU118" s="213" t="s">
        <v>81</v>
      </c>
      <c r="AY118" s="19" t="s">
        <v>116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19" t="s">
        <v>79</v>
      </c>
      <c r="BK118" s="214">
        <f>ROUND(I118*H118,2)</f>
        <v>0</v>
      </c>
      <c r="BL118" s="19" t="s">
        <v>123</v>
      </c>
      <c r="BM118" s="213" t="s">
        <v>154</v>
      </c>
    </row>
    <row r="119" spans="1:47" s="2" customFormat="1" ht="12">
      <c r="A119" s="40"/>
      <c r="B119" s="41"/>
      <c r="C119" s="42"/>
      <c r="D119" s="215" t="s">
        <v>125</v>
      </c>
      <c r="E119" s="42"/>
      <c r="F119" s="216" t="s">
        <v>155</v>
      </c>
      <c r="G119" s="42"/>
      <c r="H119" s="42"/>
      <c r="I119" s="217"/>
      <c r="J119" s="42"/>
      <c r="K119" s="42"/>
      <c r="L119" s="46"/>
      <c r="M119" s="218"/>
      <c r="N119" s="219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125</v>
      </c>
      <c r="AU119" s="19" t="s">
        <v>81</v>
      </c>
    </row>
    <row r="120" spans="1:51" s="13" customFormat="1" ht="12">
      <c r="A120" s="13"/>
      <c r="B120" s="220"/>
      <c r="C120" s="221"/>
      <c r="D120" s="222" t="s">
        <v>127</v>
      </c>
      <c r="E120" s="223" t="s">
        <v>19</v>
      </c>
      <c r="F120" s="224" t="s">
        <v>128</v>
      </c>
      <c r="G120" s="221"/>
      <c r="H120" s="223" t="s">
        <v>19</v>
      </c>
      <c r="I120" s="225"/>
      <c r="J120" s="221"/>
      <c r="K120" s="221"/>
      <c r="L120" s="226"/>
      <c r="M120" s="227"/>
      <c r="N120" s="228"/>
      <c r="O120" s="228"/>
      <c r="P120" s="228"/>
      <c r="Q120" s="228"/>
      <c r="R120" s="228"/>
      <c r="S120" s="228"/>
      <c r="T120" s="22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0" t="s">
        <v>127</v>
      </c>
      <c r="AU120" s="230" t="s">
        <v>81</v>
      </c>
      <c r="AV120" s="13" t="s">
        <v>79</v>
      </c>
      <c r="AW120" s="13" t="s">
        <v>33</v>
      </c>
      <c r="AX120" s="13" t="s">
        <v>71</v>
      </c>
      <c r="AY120" s="230" t="s">
        <v>116</v>
      </c>
    </row>
    <row r="121" spans="1:51" s="14" customFormat="1" ht="12">
      <c r="A121" s="14"/>
      <c r="B121" s="231"/>
      <c r="C121" s="232"/>
      <c r="D121" s="222" t="s">
        <v>127</v>
      </c>
      <c r="E121" s="233" t="s">
        <v>19</v>
      </c>
      <c r="F121" s="234" t="s">
        <v>129</v>
      </c>
      <c r="G121" s="232"/>
      <c r="H121" s="235">
        <v>4.05</v>
      </c>
      <c r="I121" s="236"/>
      <c r="J121" s="232"/>
      <c r="K121" s="232"/>
      <c r="L121" s="237"/>
      <c r="M121" s="238"/>
      <c r="N121" s="239"/>
      <c r="O121" s="239"/>
      <c r="P121" s="239"/>
      <c r="Q121" s="239"/>
      <c r="R121" s="239"/>
      <c r="S121" s="239"/>
      <c r="T121" s="240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1" t="s">
        <v>127</v>
      </c>
      <c r="AU121" s="241" t="s">
        <v>81</v>
      </c>
      <c r="AV121" s="14" t="s">
        <v>81</v>
      </c>
      <c r="AW121" s="14" t="s">
        <v>33</v>
      </c>
      <c r="AX121" s="14" t="s">
        <v>71</v>
      </c>
      <c r="AY121" s="241" t="s">
        <v>116</v>
      </c>
    </row>
    <row r="122" spans="1:51" s="15" customFormat="1" ht="12">
      <c r="A122" s="15"/>
      <c r="B122" s="242"/>
      <c r="C122" s="243"/>
      <c r="D122" s="222" t="s">
        <v>127</v>
      </c>
      <c r="E122" s="244" t="s">
        <v>19</v>
      </c>
      <c r="F122" s="245" t="s">
        <v>130</v>
      </c>
      <c r="G122" s="243"/>
      <c r="H122" s="246">
        <v>4.05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2" t="s">
        <v>127</v>
      </c>
      <c r="AU122" s="252" t="s">
        <v>81</v>
      </c>
      <c r="AV122" s="15" t="s">
        <v>123</v>
      </c>
      <c r="AW122" s="15" t="s">
        <v>33</v>
      </c>
      <c r="AX122" s="15" t="s">
        <v>79</v>
      </c>
      <c r="AY122" s="252" t="s">
        <v>116</v>
      </c>
    </row>
    <row r="123" spans="1:51" s="14" customFormat="1" ht="12">
      <c r="A123" s="14"/>
      <c r="B123" s="231"/>
      <c r="C123" s="232"/>
      <c r="D123" s="222" t="s">
        <v>127</v>
      </c>
      <c r="E123" s="232"/>
      <c r="F123" s="234" t="s">
        <v>156</v>
      </c>
      <c r="G123" s="232"/>
      <c r="H123" s="235">
        <v>8.1</v>
      </c>
      <c r="I123" s="236"/>
      <c r="J123" s="232"/>
      <c r="K123" s="232"/>
      <c r="L123" s="237"/>
      <c r="M123" s="238"/>
      <c r="N123" s="239"/>
      <c r="O123" s="239"/>
      <c r="P123" s="239"/>
      <c r="Q123" s="239"/>
      <c r="R123" s="239"/>
      <c r="S123" s="239"/>
      <c r="T123" s="240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1" t="s">
        <v>127</v>
      </c>
      <c r="AU123" s="241" t="s">
        <v>81</v>
      </c>
      <c r="AV123" s="14" t="s">
        <v>81</v>
      </c>
      <c r="AW123" s="14" t="s">
        <v>4</v>
      </c>
      <c r="AX123" s="14" t="s">
        <v>79</v>
      </c>
      <c r="AY123" s="241" t="s">
        <v>116</v>
      </c>
    </row>
    <row r="124" spans="1:65" s="2" customFormat="1" ht="24.15" customHeight="1">
      <c r="A124" s="40"/>
      <c r="B124" s="41"/>
      <c r="C124" s="202" t="s">
        <v>157</v>
      </c>
      <c r="D124" s="202" t="s">
        <v>118</v>
      </c>
      <c r="E124" s="203" t="s">
        <v>158</v>
      </c>
      <c r="F124" s="204" t="s">
        <v>159</v>
      </c>
      <c r="G124" s="205" t="s">
        <v>121</v>
      </c>
      <c r="H124" s="206">
        <v>4.05</v>
      </c>
      <c r="I124" s="207"/>
      <c r="J124" s="208">
        <f>ROUND(I124*H124,2)</f>
        <v>0</v>
      </c>
      <c r="K124" s="204" t="s">
        <v>122</v>
      </c>
      <c r="L124" s="46"/>
      <c r="M124" s="209" t="s">
        <v>19</v>
      </c>
      <c r="N124" s="210" t="s">
        <v>42</v>
      </c>
      <c r="O124" s="86"/>
      <c r="P124" s="211">
        <f>O124*H124</f>
        <v>0</v>
      </c>
      <c r="Q124" s="211">
        <v>0</v>
      </c>
      <c r="R124" s="211">
        <f>Q124*H124</f>
        <v>0</v>
      </c>
      <c r="S124" s="211">
        <v>0</v>
      </c>
      <c r="T124" s="212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3" t="s">
        <v>123</v>
      </c>
      <c r="AT124" s="213" t="s">
        <v>118</v>
      </c>
      <c r="AU124" s="213" t="s">
        <v>81</v>
      </c>
      <c r="AY124" s="19" t="s">
        <v>116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19" t="s">
        <v>79</v>
      </c>
      <c r="BK124" s="214">
        <f>ROUND(I124*H124,2)</f>
        <v>0</v>
      </c>
      <c r="BL124" s="19" t="s">
        <v>123</v>
      </c>
      <c r="BM124" s="213" t="s">
        <v>160</v>
      </c>
    </row>
    <row r="125" spans="1:47" s="2" customFormat="1" ht="12">
      <c r="A125" s="40"/>
      <c r="B125" s="41"/>
      <c r="C125" s="42"/>
      <c r="D125" s="215" t="s">
        <v>125</v>
      </c>
      <c r="E125" s="42"/>
      <c r="F125" s="216" t="s">
        <v>161</v>
      </c>
      <c r="G125" s="42"/>
      <c r="H125" s="42"/>
      <c r="I125" s="217"/>
      <c r="J125" s="42"/>
      <c r="K125" s="42"/>
      <c r="L125" s="46"/>
      <c r="M125" s="218"/>
      <c r="N125" s="219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125</v>
      </c>
      <c r="AU125" s="19" t="s">
        <v>81</v>
      </c>
    </row>
    <row r="126" spans="1:51" s="13" customFormat="1" ht="12">
      <c r="A126" s="13"/>
      <c r="B126" s="220"/>
      <c r="C126" s="221"/>
      <c r="D126" s="222" t="s">
        <v>127</v>
      </c>
      <c r="E126" s="223" t="s">
        <v>19</v>
      </c>
      <c r="F126" s="224" t="s">
        <v>128</v>
      </c>
      <c r="G126" s="221"/>
      <c r="H126" s="223" t="s">
        <v>19</v>
      </c>
      <c r="I126" s="225"/>
      <c r="J126" s="221"/>
      <c r="K126" s="221"/>
      <c r="L126" s="226"/>
      <c r="M126" s="227"/>
      <c r="N126" s="228"/>
      <c r="O126" s="228"/>
      <c r="P126" s="228"/>
      <c r="Q126" s="228"/>
      <c r="R126" s="228"/>
      <c r="S126" s="228"/>
      <c r="T126" s="22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0" t="s">
        <v>127</v>
      </c>
      <c r="AU126" s="230" t="s">
        <v>81</v>
      </c>
      <c r="AV126" s="13" t="s">
        <v>79</v>
      </c>
      <c r="AW126" s="13" t="s">
        <v>33</v>
      </c>
      <c r="AX126" s="13" t="s">
        <v>71</v>
      </c>
      <c r="AY126" s="230" t="s">
        <v>116</v>
      </c>
    </row>
    <row r="127" spans="1:51" s="14" customFormat="1" ht="12">
      <c r="A127" s="14"/>
      <c r="B127" s="231"/>
      <c r="C127" s="232"/>
      <c r="D127" s="222" t="s">
        <v>127</v>
      </c>
      <c r="E127" s="233" t="s">
        <v>19</v>
      </c>
      <c r="F127" s="234" t="s">
        <v>129</v>
      </c>
      <c r="G127" s="232"/>
      <c r="H127" s="235">
        <v>4.05</v>
      </c>
      <c r="I127" s="236"/>
      <c r="J127" s="232"/>
      <c r="K127" s="232"/>
      <c r="L127" s="237"/>
      <c r="M127" s="238"/>
      <c r="N127" s="239"/>
      <c r="O127" s="239"/>
      <c r="P127" s="239"/>
      <c r="Q127" s="239"/>
      <c r="R127" s="239"/>
      <c r="S127" s="239"/>
      <c r="T127" s="24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1" t="s">
        <v>127</v>
      </c>
      <c r="AU127" s="241" t="s">
        <v>81</v>
      </c>
      <c r="AV127" s="14" t="s">
        <v>81</v>
      </c>
      <c r="AW127" s="14" t="s">
        <v>33</v>
      </c>
      <c r="AX127" s="14" t="s">
        <v>71</v>
      </c>
      <c r="AY127" s="241" t="s">
        <v>116</v>
      </c>
    </row>
    <row r="128" spans="1:51" s="15" customFormat="1" ht="12">
      <c r="A128" s="15"/>
      <c r="B128" s="242"/>
      <c r="C128" s="243"/>
      <c r="D128" s="222" t="s">
        <v>127</v>
      </c>
      <c r="E128" s="244" t="s">
        <v>19</v>
      </c>
      <c r="F128" s="245" t="s">
        <v>130</v>
      </c>
      <c r="G128" s="243"/>
      <c r="H128" s="246">
        <v>4.05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2" t="s">
        <v>127</v>
      </c>
      <c r="AU128" s="252" t="s">
        <v>81</v>
      </c>
      <c r="AV128" s="15" t="s">
        <v>123</v>
      </c>
      <c r="AW128" s="15" t="s">
        <v>33</v>
      </c>
      <c r="AX128" s="15" t="s">
        <v>79</v>
      </c>
      <c r="AY128" s="252" t="s">
        <v>116</v>
      </c>
    </row>
    <row r="129" spans="1:63" s="12" customFormat="1" ht="22.8" customHeight="1">
      <c r="A129" s="12"/>
      <c r="B129" s="186"/>
      <c r="C129" s="187"/>
      <c r="D129" s="188" t="s">
        <v>70</v>
      </c>
      <c r="E129" s="200" t="s">
        <v>81</v>
      </c>
      <c r="F129" s="200" t="s">
        <v>162</v>
      </c>
      <c r="G129" s="187"/>
      <c r="H129" s="187"/>
      <c r="I129" s="190"/>
      <c r="J129" s="201">
        <f>BK129</f>
        <v>0</v>
      </c>
      <c r="K129" s="187"/>
      <c r="L129" s="192"/>
      <c r="M129" s="193"/>
      <c r="N129" s="194"/>
      <c r="O129" s="194"/>
      <c r="P129" s="195">
        <f>SUM(P130:P134)</f>
        <v>0</v>
      </c>
      <c r="Q129" s="194"/>
      <c r="R129" s="195">
        <f>SUM(R130:R134)</f>
        <v>10.487839039999999</v>
      </c>
      <c r="S129" s="194"/>
      <c r="T129" s="196">
        <f>SUM(T130:T134)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97" t="s">
        <v>79</v>
      </c>
      <c r="AT129" s="198" t="s">
        <v>70</v>
      </c>
      <c r="AU129" s="198" t="s">
        <v>79</v>
      </c>
      <c r="AY129" s="197" t="s">
        <v>116</v>
      </c>
      <c r="BK129" s="199">
        <f>SUM(BK130:BK134)</f>
        <v>0</v>
      </c>
    </row>
    <row r="130" spans="1:65" s="2" customFormat="1" ht="16.5" customHeight="1">
      <c r="A130" s="40"/>
      <c r="B130" s="41"/>
      <c r="C130" s="202" t="s">
        <v>163</v>
      </c>
      <c r="D130" s="202" t="s">
        <v>118</v>
      </c>
      <c r="E130" s="203" t="s">
        <v>164</v>
      </c>
      <c r="F130" s="204" t="s">
        <v>165</v>
      </c>
      <c r="G130" s="205" t="s">
        <v>121</v>
      </c>
      <c r="H130" s="206">
        <v>4.192</v>
      </c>
      <c r="I130" s="207"/>
      <c r="J130" s="208">
        <f>ROUND(I130*H130,2)</f>
        <v>0</v>
      </c>
      <c r="K130" s="204" t="s">
        <v>122</v>
      </c>
      <c r="L130" s="46"/>
      <c r="M130" s="209" t="s">
        <v>19</v>
      </c>
      <c r="N130" s="210" t="s">
        <v>42</v>
      </c>
      <c r="O130" s="86"/>
      <c r="P130" s="211">
        <f>O130*H130</f>
        <v>0</v>
      </c>
      <c r="Q130" s="211">
        <v>2.50187</v>
      </c>
      <c r="R130" s="211">
        <f>Q130*H130</f>
        <v>10.487839039999999</v>
      </c>
      <c r="S130" s="211">
        <v>0</v>
      </c>
      <c r="T130" s="212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3" t="s">
        <v>123</v>
      </c>
      <c r="AT130" s="213" t="s">
        <v>118</v>
      </c>
      <c r="AU130" s="213" t="s">
        <v>81</v>
      </c>
      <c r="AY130" s="19" t="s">
        <v>116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19" t="s">
        <v>79</v>
      </c>
      <c r="BK130" s="214">
        <f>ROUND(I130*H130,2)</f>
        <v>0</v>
      </c>
      <c r="BL130" s="19" t="s">
        <v>123</v>
      </c>
      <c r="BM130" s="213" t="s">
        <v>166</v>
      </c>
    </row>
    <row r="131" spans="1:47" s="2" customFormat="1" ht="12">
      <c r="A131" s="40"/>
      <c r="B131" s="41"/>
      <c r="C131" s="42"/>
      <c r="D131" s="215" t="s">
        <v>125</v>
      </c>
      <c r="E131" s="42"/>
      <c r="F131" s="216" t="s">
        <v>167</v>
      </c>
      <c r="G131" s="42"/>
      <c r="H131" s="42"/>
      <c r="I131" s="217"/>
      <c r="J131" s="42"/>
      <c r="K131" s="42"/>
      <c r="L131" s="46"/>
      <c r="M131" s="218"/>
      <c r="N131" s="219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125</v>
      </c>
      <c r="AU131" s="19" t="s">
        <v>81</v>
      </c>
    </row>
    <row r="132" spans="1:51" s="13" customFormat="1" ht="12">
      <c r="A132" s="13"/>
      <c r="B132" s="220"/>
      <c r="C132" s="221"/>
      <c r="D132" s="222" t="s">
        <v>127</v>
      </c>
      <c r="E132" s="223" t="s">
        <v>19</v>
      </c>
      <c r="F132" s="224" t="s">
        <v>128</v>
      </c>
      <c r="G132" s="221"/>
      <c r="H132" s="223" t="s">
        <v>19</v>
      </c>
      <c r="I132" s="225"/>
      <c r="J132" s="221"/>
      <c r="K132" s="221"/>
      <c r="L132" s="226"/>
      <c r="M132" s="227"/>
      <c r="N132" s="228"/>
      <c r="O132" s="228"/>
      <c r="P132" s="228"/>
      <c r="Q132" s="228"/>
      <c r="R132" s="228"/>
      <c r="S132" s="228"/>
      <c r="T132" s="22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0" t="s">
        <v>127</v>
      </c>
      <c r="AU132" s="230" t="s">
        <v>81</v>
      </c>
      <c r="AV132" s="13" t="s">
        <v>79</v>
      </c>
      <c r="AW132" s="13" t="s">
        <v>33</v>
      </c>
      <c r="AX132" s="13" t="s">
        <v>71</v>
      </c>
      <c r="AY132" s="230" t="s">
        <v>116</v>
      </c>
    </row>
    <row r="133" spans="1:51" s="14" customFormat="1" ht="12">
      <c r="A133" s="14"/>
      <c r="B133" s="231"/>
      <c r="C133" s="232"/>
      <c r="D133" s="222" t="s">
        <v>127</v>
      </c>
      <c r="E133" s="233" t="s">
        <v>19</v>
      </c>
      <c r="F133" s="234" t="s">
        <v>168</v>
      </c>
      <c r="G133" s="232"/>
      <c r="H133" s="235">
        <v>4.192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1" t="s">
        <v>127</v>
      </c>
      <c r="AU133" s="241" t="s">
        <v>81</v>
      </c>
      <c r="AV133" s="14" t="s">
        <v>81</v>
      </c>
      <c r="AW133" s="14" t="s">
        <v>33</v>
      </c>
      <c r="AX133" s="14" t="s">
        <v>71</v>
      </c>
      <c r="AY133" s="241" t="s">
        <v>116</v>
      </c>
    </row>
    <row r="134" spans="1:51" s="15" customFormat="1" ht="12">
      <c r="A134" s="15"/>
      <c r="B134" s="242"/>
      <c r="C134" s="243"/>
      <c r="D134" s="222" t="s">
        <v>127</v>
      </c>
      <c r="E134" s="244" t="s">
        <v>19</v>
      </c>
      <c r="F134" s="245" t="s">
        <v>130</v>
      </c>
      <c r="G134" s="243"/>
      <c r="H134" s="246">
        <v>4.192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52" t="s">
        <v>127</v>
      </c>
      <c r="AU134" s="252" t="s">
        <v>81</v>
      </c>
      <c r="AV134" s="15" t="s">
        <v>123</v>
      </c>
      <c r="AW134" s="15" t="s">
        <v>33</v>
      </c>
      <c r="AX134" s="15" t="s">
        <v>79</v>
      </c>
      <c r="AY134" s="252" t="s">
        <v>116</v>
      </c>
    </row>
    <row r="135" spans="1:63" s="12" customFormat="1" ht="22.8" customHeight="1">
      <c r="A135" s="12"/>
      <c r="B135" s="186"/>
      <c r="C135" s="187"/>
      <c r="D135" s="188" t="s">
        <v>70</v>
      </c>
      <c r="E135" s="200" t="s">
        <v>169</v>
      </c>
      <c r="F135" s="200" t="s">
        <v>170</v>
      </c>
      <c r="G135" s="187"/>
      <c r="H135" s="187"/>
      <c r="I135" s="190"/>
      <c r="J135" s="201">
        <f>BK135</f>
        <v>0</v>
      </c>
      <c r="K135" s="187"/>
      <c r="L135" s="192"/>
      <c r="M135" s="193"/>
      <c r="N135" s="194"/>
      <c r="O135" s="194"/>
      <c r="P135" s="195">
        <f>SUM(P136:P165)</f>
        <v>0</v>
      </c>
      <c r="Q135" s="194"/>
      <c r="R135" s="195">
        <f>SUM(R136:R165)</f>
        <v>0.021359999999999997</v>
      </c>
      <c r="S135" s="194"/>
      <c r="T135" s="196">
        <f>SUM(T136:T165)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97" t="s">
        <v>79</v>
      </c>
      <c r="AT135" s="198" t="s">
        <v>70</v>
      </c>
      <c r="AU135" s="198" t="s">
        <v>79</v>
      </c>
      <c r="AY135" s="197" t="s">
        <v>116</v>
      </c>
      <c r="BK135" s="199">
        <f>SUM(BK136:BK165)</f>
        <v>0</v>
      </c>
    </row>
    <row r="136" spans="1:65" s="2" customFormat="1" ht="24.15" customHeight="1">
      <c r="A136" s="40"/>
      <c r="B136" s="41"/>
      <c r="C136" s="202" t="s">
        <v>169</v>
      </c>
      <c r="D136" s="202" t="s">
        <v>118</v>
      </c>
      <c r="E136" s="203" t="s">
        <v>171</v>
      </c>
      <c r="F136" s="204" t="s">
        <v>172</v>
      </c>
      <c r="G136" s="205" t="s">
        <v>173</v>
      </c>
      <c r="H136" s="206">
        <v>130.58</v>
      </c>
      <c r="I136" s="207"/>
      <c r="J136" s="208">
        <f>ROUND(I136*H136,2)</f>
        <v>0</v>
      </c>
      <c r="K136" s="204" t="s">
        <v>122</v>
      </c>
      <c r="L136" s="46"/>
      <c r="M136" s="209" t="s">
        <v>19</v>
      </c>
      <c r="N136" s="210" t="s">
        <v>42</v>
      </c>
      <c r="O136" s="86"/>
      <c r="P136" s="211">
        <f>O136*H136</f>
        <v>0</v>
      </c>
      <c r="Q136" s="211">
        <v>0</v>
      </c>
      <c r="R136" s="211">
        <f>Q136*H136</f>
        <v>0</v>
      </c>
      <c r="S136" s="211">
        <v>0</v>
      </c>
      <c r="T136" s="212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3" t="s">
        <v>123</v>
      </c>
      <c r="AT136" s="213" t="s">
        <v>118</v>
      </c>
      <c r="AU136" s="213" t="s">
        <v>81</v>
      </c>
      <c r="AY136" s="19" t="s">
        <v>116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19" t="s">
        <v>79</v>
      </c>
      <c r="BK136" s="214">
        <f>ROUND(I136*H136,2)</f>
        <v>0</v>
      </c>
      <c r="BL136" s="19" t="s">
        <v>123</v>
      </c>
      <c r="BM136" s="213" t="s">
        <v>174</v>
      </c>
    </row>
    <row r="137" spans="1:47" s="2" customFormat="1" ht="12">
      <c r="A137" s="40"/>
      <c r="B137" s="41"/>
      <c r="C137" s="42"/>
      <c r="D137" s="215" t="s">
        <v>125</v>
      </c>
      <c r="E137" s="42"/>
      <c r="F137" s="216" t="s">
        <v>175</v>
      </c>
      <c r="G137" s="42"/>
      <c r="H137" s="42"/>
      <c r="I137" s="217"/>
      <c r="J137" s="42"/>
      <c r="K137" s="42"/>
      <c r="L137" s="46"/>
      <c r="M137" s="218"/>
      <c r="N137" s="219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125</v>
      </c>
      <c r="AU137" s="19" t="s">
        <v>81</v>
      </c>
    </row>
    <row r="138" spans="1:51" s="14" customFormat="1" ht="12">
      <c r="A138" s="14"/>
      <c r="B138" s="231"/>
      <c r="C138" s="232"/>
      <c r="D138" s="222" t="s">
        <v>127</v>
      </c>
      <c r="E138" s="233" t="s">
        <v>19</v>
      </c>
      <c r="F138" s="234" t="s">
        <v>176</v>
      </c>
      <c r="G138" s="232"/>
      <c r="H138" s="235">
        <v>118.26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1" t="s">
        <v>127</v>
      </c>
      <c r="AU138" s="241" t="s">
        <v>81</v>
      </c>
      <c r="AV138" s="14" t="s">
        <v>81</v>
      </c>
      <c r="AW138" s="14" t="s">
        <v>33</v>
      </c>
      <c r="AX138" s="14" t="s">
        <v>71</v>
      </c>
      <c r="AY138" s="241" t="s">
        <v>116</v>
      </c>
    </row>
    <row r="139" spans="1:51" s="14" customFormat="1" ht="12">
      <c r="A139" s="14"/>
      <c r="B139" s="231"/>
      <c r="C139" s="232"/>
      <c r="D139" s="222" t="s">
        <v>127</v>
      </c>
      <c r="E139" s="233" t="s">
        <v>19</v>
      </c>
      <c r="F139" s="234" t="s">
        <v>177</v>
      </c>
      <c r="G139" s="232"/>
      <c r="H139" s="235">
        <v>6.16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1" t="s">
        <v>127</v>
      </c>
      <c r="AU139" s="241" t="s">
        <v>81</v>
      </c>
      <c r="AV139" s="14" t="s">
        <v>81</v>
      </c>
      <c r="AW139" s="14" t="s">
        <v>33</v>
      </c>
      <c r="AX139" s="14" t="s">
        <v>71</v>
      </c>
      <c r="AY139" s="241" t="s">
        <v>116</v>
      </c>
    </row>
    <row r="140" spans="1:51" s="14" customFormat="1" ht="12">
      <c r="A140" s="14"/>
      <c r="B140" s="231"/>
      <c r="C140" s="232"/>
      <c r="D140" s="222" t="s">
        <v>127</v>
      </c>
      <c r="E140" s="233" t="s">
        <v>19</v>
      </c>
      <c r="F140" s="234" t="s">
        <v>177</v>
      </c>
      <c r="G140" s="232"/>
      <c r="H140" s="235">
        <v>6.16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1" t="s">
        <v>127</v>
      </c>
      <c r="AU140" s="241" t="s">
        <v>81</v>
      </c>
      <c r="AV140" s="14" t="s">
        <v>81</v>
      </c>
      <c r="AW140" s="14" t="s">
        <v>33</v>
      </c>
      <c r="AX140" s="14" t="s">
        <v>71</v>
      </c>
      <c r="AY140" s="241" t="s">
        <v>116</v>
      </c>
    </row>
    <row r="141" spans="1:51" s="15" customFormat="1" ht="12">
      <c r="A141" s="15"/>
      <c r="B141" s="242"/>
      <c r="C141" s="243"/>
      <c r="D141" s="222" t="s">
        <v>127</v>
      </c>
      <c r="E141" s="244" t="s">
        <v>19</v>
      </c>
      <c r="F141" s="245" t="s">
        <v>130</v>
      </c>
      <c r="G141" s="243"/>
      <c r="H141" s="246">
        <v>130.58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2" t="s">
        <v>127</v>
      </c>
      <c r="AU141" s="252" t="s">
        <v>81</v>
      </c>
      <c r="AV141" s="15" t="s">
        <v>123</v>
      </c>
      <c r="AW141" s="15" t="s">
        <v>33</v>
      </c>
      <c r="AX141" s="15" t="s">
        <v>79</v>
      </c>
      <c r="AY141" s="252" t="s">
        <v>116</v>
      </c>
    </row>
    <row r="142" spans="1:65" s="2" customFormat="1" ht="24.15" customHeight="1">
      <c r="A142" s="40"/>
      <c r="B142" s="41"/>
      <c r="C142" s="202" t="s">
        <v>178</v>
      </c>
      <c r="D142" s="202" t="s">
        <v>118</v>
      </c>
      <c r="E142" s="203" t="s">
        <v>179</v>
      </c>
      <c r="F142" s="204" t="s">
        <v>180</v>
      </c>
      <c r="G142" s="205" t="s">
        <v>173</v>
      </c>
      <c r="H142" s="206">
        <v>7834.8</v>
      </c>
      <c r="I142" s="207"/>
      <c r="J142" s="208">
        <f>ROUND(I142*H142,2)</f>
        <v>0</v>
      </c>
      <c r="K142" s="204" t="s">
        <v>122</v>
      </c>
      <c r="L142" s="46"/>
      <c r="M142" s="209" t="s">
        <v>19</v>
      </c>
      <c r="N142" s="210" t="s">
        <v>42</v>
      </c>
      <c r="O142" s="86"/>
      <c r="P142" s="211">
        <f>O142*H142</f>
        <v>0</v>
      </c>
      <c r="Q142" s="211">
        <v>0</v>
      </c>
      <c r="R142" s="211">
        <f>Q142*H142</f>
        <v>0</v>
      </c>
      <c r="S142" s="211">
        <v>0</v>
      </c>
      <c r="T142" s="212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3" t="s">
        <v>123</v>
      </c>
      <c r="AT142" s="213" t="s">
        <v>118</v>
      </c>
      <c r="AU142" s="213" t="s">
        <v>81</v>
      </c>
      <c r="AY142" s="19" t="s">
        <v>116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19" t="s">
        <v>79</v>
      </c>
      <c r="BK142" s="214">
        <f>ROUND(I142*H142,2)</f>
        <v>0</v>
      </c>
      <c r="BL142" s="19" t="s">
        <v>123</v>
      </c>
      <c r="BM142" s="213" t="s">
        <v>181</v>
      </c>
    </row>
    <row r="143" spans="1:47" s="2" customFormat="1" ht="12">
      <c r="A143" s="40"/>
      <c r="B143" s="41"/>
      <c r="C143" s="42"/>
      <c r="D143" s="215" t="s">
        <v>125</v>
      </c>
      <c r="E143" s="42"/>
      <c r="F143" s="216" t="s">
        <v>182</v>
      </c>
      <c r="G143" s="42"/>
      <c r="H143" s="42"/>
      <c r="I143" s="217"/>
      <c r="J143" s="42"/>
      <c r="K143" s="42"/>
      <c r="L143" s="46"/>
      <c r="M143" s="218"/>
      <c r="N143" s="219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125</v>
      </c>
      <c r="AU143" s="19" t="s">
        <v>81</v>
      </c>
    </row>
    <row r="144" spans="1:51" s="14" customFormat="1" ht="12">
      <c r="A144" s="14"/>
      <c r="B144" s="231"/>
      <c r="C144" s="232"/>
      <c r="D144" s="222" t="s">
        <v>127</v>
      </c>
      <c r="E144" s="233" t="s">
        <v>19</v>
      </c>
      <c r="F144" s="234" t="s">
        <v>183</v>
      </c>
      <c r="G144" s="232"/>
      <c r="H144" s="235">
        <v>7834.8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1" t="s">
        <v>127</v>
      </c>
      <c r="AU144" s="241" t="s">
        <v>81</v>
      </c>
      <c r="AV144" s="14" t="s">
        <v>81</v>
      </c>
      <c r="AW144" s="14" t="s">
        <v>33</v>
      </c>
      <c r="AX144" s="14" t="s">
        <v>71</v>
      </c>
      <c r="AY144" s="241" t="s">
        <v>116</v>
      </c>
    </row>
    <row r="145" spans="1:51" s="15" customFormat="1" ht="12">
      <c r="A145" s="15"/>
      <c r="B145" s="242"/>
      <c r="C145" s="243"/>
      <c r="D145" s="222" t="s">
        <v>127</v>
      </c>
      <c r="E145" s="244" t="s">
        <v>19</v>
      </c>
      <c r="F145" s="245" t="s">
        <v>130</v>
      </c>
      <c r="G145" s="243"/>
      <c r="H145" s="246">
        <v>7834.8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52" t="s">
        <v>127</v>
      </c>
      <c r="AU145" s="252" t="s">
        <v>81</v>
      </c>
      <c r="AV145" s="15" t="s">
        <v>123</v>
      </c>
      <c r="AW145" s="15" t="s">
        <v>33</v>
      </c>
      <c r="AX145" s="15" t="s">
        <v>79</v>
      </c>
      <c r="AY145" s="252" t="s">
        <v>116</v>
      </c>
    </row>
    <row r="146" spans="1:65" s="2" customFormat="1" ht="24.15" customHeight="1">
      <c r="A146" s="40"/>
      <c r="B146" s="41"/>
      <c r="C146" s="202" t="s">
        <v>184</v>
      </c>
      <c r="D146" s="202" t="s">
        <v>118</v>
      </c>
      <c r="E146" s="203" t="s">
        <v>185</v>
      </c>
      <c r="F146" s="204" t="s">
        <v>186</v>
      </c>
      <c r="G146" s="205" t="s">
        <v>173</v>
      </c>
      <c r="H146" s="206">
        <v>130.58</v>
      </c>
      <c r="I146" s="207"/>
      <c r="J146" s="208">
        <f>ROUND(I146*H146,2)</f>
        <v>0</v>
      </c>
      <c r="K146" s="204" t="s">
        <v>122</v>
      </c>
      <c r="L146" s="46"/>
      <c r="M146" s="209" t="s">
        <v>19</v>
      </c>
      <c r="N146" s="210" t="s">
        <v>42</v>
      </c>
      <c r="O146" s="86"/>
      <c r="P146" s="211">
        <f>O146*H146</f>
        <v>0</v>
      </c>
      <c r="Q146" s="211">
        <v>0</v>
      </c>
      <c r="R146" s="211">
        <f>Q146*H146</f>
        <v>0</v>
      </c>
      <c r="S146" s="211">
        <v>0</v>
      </c>
      <c r="T146" s="212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3" t="s">
        <v>123</v>
      </c>
      <c r="AT146" s="213" t="s">
        <v>118</v>
      </c>
      <c r="AU146" s="213" t="s">
        <v>81</v>
      </c>
      <c r="AY146" s="19" t="s">
        <v>116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19" t="s">
        <v>79</v>
      </c>
      <c r="BK146" s="214">
        <f>ROUND(I146*H146,2)</f>
        <v>0</v>
      </c>
      <c r="BL146" s="19" t="s">
        <v>123</v>
      </c>
      <c r="BM146" s="213" t="s">
        <v>187</v>
      </c>
    </row>
    <row r="147" spans="1:47" s="2" customFormat="1" ht="12">
      <c r="A147" s="40"/>
      <c r="B147" s="41"/>
      <c r="C147" s="42"/>
      <c r="D147" s="215" t="s">
        <v>125</v>
      </c>
      <c r="E147" s="42"/>
      <c r="F147" s="216" t="s">
        <v>188</v>
      </c>
      <c r="G147" s="42"/>
      <c r="H147" s="42"/>
      <c r="I147" s="217"/>
      <c r="J147" s="42"/>
      <c r="K147" s="42"/>
      <c r="L147" s="46"/>
      <c r="M147" s="218"/>
      <c r="N147" s="219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125</v>
      </c>
      <c r="AU147" s="19" t="s">
        <v>81</v>
      </c>
    </row>
    <row r="148" spans="1:51" s="14" customFormat="1" ht="12">
      <c r="A148" s="14"/>
      <c r="B148" s="231"/>
      <c r="C148" s="232"/>
      <c r="D148" s="222" t="s">
        <v>127</v>
      </c>
      <c r="E148" s="233" t="s">
        <v>19</v>
      </c>
      <c r="F148" s="234" t="s">
        <v>176</v>
      </c>
      <c r="G148" s="232"/>
      <c r="H148" s="235">
        <v>118.26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1" t="s">
        <v>127</v>
      </c>
      <c r="AU148" s="241" t="s">
        <v>81</v>
      </c>
      <c r="AV148" s="14" t="s">
        <v>81</v>
      </c>
      <c r="AW148" s="14" t="s">
        <v>33</v>
      </c>
      <c r="AX148" s="14" t="s">
        <v>71</v>
      </c>
      <c r="AY148" s="241" t="s">
        <v>116</v>
      </c>
    </row>
    <row r="149" spans="1:51" s="14" customFormat="1" ht="12">
      <c r="A149" s="14"/>
      <c r="B149" s="231"/>
      <c r="C149" s="232"/>
      <c r="D149" s="222" t="s">
        <v>127</v>
      </c>
      <c r="E149" s="233" t="s">
        <v>19</v>
      </c>
      <c r="F149" s="234" t="s">
        <v>177</v>
      </c>
      <c r="G149" s="232"/>
      <c r="H149" s="235">
        <v>6.16</v>
      </c>
      <c r="I149" s="236"/>
      <c r="J149" s="232"/>
      <c r="K149" s="232"/>
      <c r="L149" s="237"/>
      <c r="M149" s="238"/>
      <c r="N149" s="239"/>
      <c r="O149" s="239"/>
      <c r="P149" s="239"/>
      <c r="Q149" s="239"/>
      <c r="R149" s="239"/>
      <c r="S149" s="239"/>
      <c r="T149" s="24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1" t="s">
        <v>127</v>
      </c>
      <c r="AU149" s="241" t="s">
        <v>81</v>
      </c>
      <c r="AV149" s="14" t="s">
        <v>81</v>
      </c>
      <c r="AW149" s="14" t="s">
        <v>33</v>
      </c>
      <c r="AX149" s="14" t="s">
        <v>71</v>
      </c>
      <c r="AY149" s="241" t="s">
        <v>116</v>
      </c>
    </row>
    <row r="150" spans="1:51" s="14" customFormat="1" ht="12">
      <c r="A150" s="14"/>
      <c r="B150" s="231"/>
      <c r="C150" s="232"/>
      <c r="D150" s="222" t="s">
        <v>127</v>
      </c>
      <c r="E150" s="233" t="s">
        <v>19</v>
      </c>
      <c r="F150" s="234" t="s">
        <v>177</v>
      </c>
      <c r="G150" s="232"/>
      <c r="H150" s="235">
        <v>6.16</v>
      </c>
      <c r="I150" s="236"/>
      <c r="J150" s="232"/>
      <c r="K150" s="232"/>
      <c r="L150" s="237"/>
      <c r="M150" s="238"/>
      <c r="N150" s="239"/>
      <c r="O150" s="239"/>
      <c r="P150" s="239"/>
      <c r="Q150" s="239"/>
      <c r="R150" s="239"/>
      <c r="S150" s="239"/>
      <c r="T150" s="24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1" t="s">
        <v>127</v>
      </c>
      <c r="AU150" s="241" t="s">
        <v>81</v>
      </c>
      <c r="AV150" s="14" t="s">
        <v>81</v>
      </c>
      <c r="AW150" s="14" t="s">
        <v>33</v>
      </c>
      <c r="AX150" s="14" t="s">
        <v>71</v>
      </c>
      <c r="AY150" s="241" t="s">
        <v>116</v>
      </c>
    </row>
    <row r="151" spans="1:51" s="15" customFormat="1" ht="12">
      <c r="A151" s="15"/>
      <c r="B151" s="242"/>
      <c r="C151" s="243"/>
      <c r="D151" s="222" t="s">
        <v>127</v>
      </c>
      <c r="E151" s="244" t="s">
        <v>19</v>
      </c>
      <c r="F151" s="245" t="s">
        <v>130</v>
      </c>
      <c r="G151" s="243"/>
      <c r="H151" s="246">
        <v>130.58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2" t="s">
        <v>127</v>
      </c>
      <c r="AU151" s="252" t="s">
        <v>81</v>
      </c>
      <c r="AV151" s="15" t="s">
        <v>123</v>
      </c>
      <c r="AW151" s="15" t="s">
        <v>33</v>
      </c>
      <c r="AX151" s="15" t="s">
        <v>79</v>
      </c>
      <c r="AY151" s="252" t="s">
        <v>116</v>
      </c>
    </row>
    <row r="152" spans="1:65" s="2" customFormat="1" ht="24.15" customHeight="1">
      <c r="A152" s="40"/>
      <c r="B152" s="41"/>
      <c r="C152" s="202" t="s">
        <v>189</v>
      </c>
      <c r="D152" s="202" t="s">
        <v>118</v>
      </c>
      <c r="E152" s="203" t="s">
        <v>190</v>
      </c>
      <c r="F152" s="204" t="s">
        <v>191</v>
      </c>
      <c r="G152" s="205" t="s">
        <v>173</v>
      </c>
      <c r="H152" s="206">
        <v>72</v>
      </c>
      <c r="I152" s="207"/>
      <c r="J152" s="208">
        <f>ROUND(I152*H152,2)</f>
        <v>0</v>
      </c>
      <c r="K152" s="204" t="s">
        <v>122</v>
      </c>
      <c r="L152" s="46"/>
      <c r="M152" s="209" t="s">
        <v>19</v>
      </c>
      <c r="N152" s="210" t="s">
        <v>42</v>
      </c>
      <c r="O152" s="86"/>
      <c r="P152" s="211">
        <f>O152*H152</f>
        <v>0</v>
      </c>
      <c r="Q152" s="211">
        <v>0.00013</v>
      </c>
      <c r="R152" s="211">
        <f>Q152*H152</f>
        <v>0.009359999999999999</v>
      </c>
      <c r="S152" s="211">
        <v>0</v>
      </c>
      <c r="T152" s="212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3" t="s">
        <v>123</v>
      </c>
      <c r="AT152" s="213" t="s">
        <v>118</v>
      </c>
      <c r="AU152" s="213" t="s">
        <v>81</v>
      </c>
      <c r="AY152" s="19" t="s">
        <v>116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19" t="s">
        <v>79</v>
      </c>
      <c r="BK152" s="214">
        <f>ROUND(I152*H152,2)</f>
        <v>0</v>
      </c>
      <c r="BL152" s="19" t="s">
        <v>123</v>
      </c>
      <c r="BM152" s="213" t="s">
        <v>192</v>
      </c>
    </row>
    <row r="153" spans="1:47" s="2" customFormat="1" ht="12">
      <c r="A153" s="40"/>
      <c r="B153" s="41"/>
      <c r="C153" s="42"/>
      <c r="D153" s="215" t="s">
        <v>125</v>
      </c>
      <c r="E153" s="42"/>
      <c r="F153" s="216" t="s">
        <v>193</v>
      </c>
      <c r="G153" s="42"/>
      <c r="H153" s="42"/>
      <c r="I153" s="217"/>
      <c r="J153" s="42"/>
      <c r="K153" s="42"/>
      <c r="L153" s="46"/>
      <c r="M153" s="218"/>
      <c r="N153" s="219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125</v>
      </c>
      <c r="AU153" s="19" t="s">
        <v>81</v>
      </c>
    </row>
    <row r="154" spans="1:51" s="14" customFormat="1" ht="12">
      <c r="A154" s="14"/>
      <c r="B154" s="231"/>
      <c r="C154" s="232"/>
      <c r="D154" s="222" t="s">
        <v>127</v>
      </c>
      <c r="E154" s="233" t="s">
        <v>19</v>
      </c>
      <c r="F154" s="234" t="s">
        <v>194</v>
      </c>
      <c r="G154" s="232"/>
      <c r="H154" s="235">
        <v>72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1" t="s">
        <v>127</v>
      </c>
      <c r="AU154" s="241" t="s">
        <v>81</v>
      </c>
      <c r="AV154" s="14" t="s">
        <v>81</v>
      </c>
      <c r="AW154" s="14" t="s">
        <v>33</v>
      </c>
      <c r="AX154" s="14" t="s">
        <v>71</v>
      </c>
      <c r="AY154" s="241" t="s">
        <v>116</v>
      </c>
    </row>
    <row r="155" spans="1:51" s="15" customFormat="1" ht="12">
      <c r="A155" s="15"/>
      <c r="B155" s="242"/>
      <c r="C155" s="243"/>
      <c r="D155" s="222" t="s">
        <v>127</v>
      </c>
      <c r="E155" s="244" t="s">
        <v>19</v>
      </c>
      <c r="F155" s="245" t="s">
        <v>130</v>
      </c>
      <c r="G155" s="243"/>
      <c r="H155" s="246">
        <v>72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52" t="s">
        <v>127</v>
      </c>
      <c r="AU155" s="252" t="s">
        <v>81</v>
      </c>
      <c r="AV155" s="15" t="s">
        <v>123</v>
      </c>
      <c r="AW155" s="15" t="s">
        <v>33</v>
      </c>
      <c r="AX155" s="15" t="s">
        <v>79</v>
      </c>
      <c r="AY155" s="252" t="s">
        <v>116</v>
      </c>
    </row>
    <row r="156" spans="1:65" s="2" customFormat="1" ht="24.15" customHeight="1">
      <c r="A156" s="40"/>
      <c r="B156" s="41"/>
      <c r="C156" s="202" t="s">
        <v>195</v>
      </c>
      <c r="D156" s="202" t="s">
        <v>118</v>
      </c>
      <c r="E156" s="203" t="s">
        <v>196</v>
      </c>
      <c r="F156" s="204" t="s">
        <v>197</v>
      </c>
      <c r="G156" s="205" t="s">
        <v>198</v>
      </c>
      <c r="H156" s="206">
        <v>40</v>
      </c>
      <c r="I156" s="207"/>
      <c r="J156" s="208">
        <f>ROUND(I156*H156,2)</f>
        <v>0</v>
      </c>
      <c r="K156" s="204" t="s">
        <v>122</v>
      </c>
      <c r="L156" s="46"/>
      <c r="M156" s="209" t="s">
        <v>19</v>
      </c>
      <c r="N156" s="210" t="s">
        <v>42</v>
      </c>
      <c r="O156" s="86"/>
      <c r="P156" s="211">
        <f>O156*H156</f>
        <v>0</v>
      </c>
      <c r="Q156" s="211">
        <v>2E-05</v>
      </c>
      <c r="R156" s="211">
        <f>Q156*H156</f>
        <v>0.0008</v>
      </c>
      <c r="S156" s="211">
        <v>0</v>
      </c>
      <c r="T156" s="212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3" t="s">
        <v>123</v>
      </c>
      <c r="AT156" s="213" t="s">
        <v>118</v>
      </c>
      <c r="AU156" s="213" t="s">
        <v>81</v>
      </c>
      <c r="AY156" s="19" t="s">
        <v>116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19" t="s">
        <v>79</v>
      </c>
      <c r="BK156" s="214">
        <f>ROUND(I156*H156,2)</f>
        <v>0</v>
      </c>
      <c r="BL156" s="19" t="s">
        <v>123</v>
      </c>
      <c r="BM156" s="213" t="s">
        <v>199</v>
      </c>
    </row>
    <row r="157" spans="1:47" s="2" customFormat="1" ht="12">
      <c r="A157" s="40"/>
      <c r="B157" s="41"/>
      <c r="C157" s="42"/>
      <c r="D157" s="215" t="s">
        <v>125</v>
      </c>
      <c r="E157" s="42"/>
      <c r="F157" s="216" t="s">
        <v>200</v>
      </c>
      <c r="G157" s="42"/>
      <c r="H157" s="42"/>
      <c r="I157" s="217"/>
      <c r="J157" s="42"/>
      <c r="K157" s="42"/>
      <c r="L157" s="46"/>
      <c r="M157" s="218"/>
      <c r="N157" s="219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125</v>
      </c>
      <c r="AU157" s="19" t="s">
        <v>81</v>
      </c>
    </row>
    <row r="158" spans="1:51" s="13" customFormat="1" ht="12">
      <c r="A158" s="13"/>
      <c r="B158" s="220"/>
      <c r="C158" s="221"/>
      <c r="D158" s="222" t="s">
        <v>127</v>
      </c>
      <c r="E158" s="223" t="s">
        <v>19</v>
      </c>
      <c r="F158" s="224" t="s">
        <v>201</v>
      </c>
      <c r="G158" s="221"/>
      <c r="H158" s="223" t="s">
        <v>19</v>
      </c>
      <c r="I158" s="225"/>
      <c r="J158" s="221"/>
      <c r="K158" s="221"/>
      <c r="L158" s="226"/>
      <c r="M158" s="227"/>
      <c r="N158" s="228"/>
      <c r="O158" s="228"/>
      <c r="P158" s="228"/>
      <c r="Q158" s="228"/>
      <c r="R158" s="228"/>
      <c r="S158" s="228"/>
      <c r="T158" s="22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0" t="s">
        <v>127</v>
      </c>
      <c r="AU158" s="230" t="s">
        <v>81</v>
      </c>
      <c r="AV158" s="13" t="s">
        <v>79</v>
      </c>
      <c r="AW158" s="13" t="s">
        <v>33</v>
      </c>
      <c r="AX158" s="13" t="s">
        <v>71</v>
      </c>
      <c r="AY158" s="230" t="s">
        <v>116</v>
      </c>
    </row>
    <row r="159" spans="1:51" s="14" customFormat="1" ht="12">
      <c r="A159" s="14"/>
      <c r="B159" s="231"/>
      <c r="C159" s="232"/>
      <c r="D159" s="222" t="s">
        <v>127</v>
      </c>
      <c r="E159" s="233" t="s">
        <v>19</v>
      </c>
      <c r="F159" s="234" t="s">
        <v>202</v>
      </c>
      <c r="G159" s="232"/>
      <c r="H159" s="235">
        <v>40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1" t="s">
        <v>127</v>
      </c>
      <c r="AU159" s="241" t="s">
        <v>81</v>
      </c>
      <c r="AV159" s="14" t="s">
        <v>81</v>
      </c>
      <c r="AW159" s="14" t="s">
        <v>33</v>
      </c>
      <c r="AX159" s="14" t="s">
        <v>71</v>
      </c>
      <c r="AY159" s="241" t="s">
        <v>116</v>
      </c>
    </row>
    <row r="160" spans="1:51" s="15" customFormat="1" ht="12">
      <c r="A160" s="15"/>
      <c r="B160" s="242"/>
      <c r="C160" s="243"/>
      <c r="D160" s="222" t="s">
        <v>127</v>
      </c>
      <c r="E160" s="244" t="s">
        <v>19</v>
      </c>
      <c r="F160" s="245" t="s">
        <v>130</v>
      </c>
      <c r="G160" s="243"/>
      <c r="H160" s="246">
        <v>40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2" t="s">
        <v>127</v>
      </c>
      <c r="AU160" s="252" t="s">
        <v>81</v>
      </c>
      <c r="AV160" s="15" t="s">
        <v>123</v>
      </c>
      <c r="AW160" s="15" t="s">
        <v>33</v>
      </c>
      <c r="AX160" s="15" t="s">
        <v>79</v>
      </c>
      <c r="AY160" s="252" t="s">
        <v>116</v>
      </c>
    </row>
    <row r="161" spans="1:65" s="2" customFormat="1" ht="21.75" customHeight="1">
      <c r="A161" s="40"/>
      <c r="B161" s="41"/>
      <c r="C161" s="202" t="s">
        <v>203</v>
      </c>
      <c r="D161" s="202" t="s">
        <v>118</v>
      </c>
      <c r="E161" s="203" t="s">
        <v>204</v>
      </c>
      <c r="F161" s="204" t="s">
        <v>205</v>
      </c>
      <c r="G161" s="205" t="s">
        <v>198</v>
      </c>
      <c r="H161" s="206">
        <v>40</v>
      </c>
      <c r="I161" s="207"/>
      <c r="J161" s="208">
        <f>ROUND(I161*H161,2)</f>
        <v>0</v>
      </c>
      <c r="K161" s="204" t="s">
        <v>122</v>
      </c>
      <c r="L161" s="46"/>
      <c r="M161" s="209" t="s">
        <v>19</v>
      </c>
      <c r="N161" s="210" t="s">
        <v>42</v>
      </c>
      <c r="O161" s="86"/>
      <c r="P161" s="211">
        <f>O161*H161</f>
        <v>0</v>
      </c>
      <c r="Q161" s="211">
        <v>0.00028</v>
      </c>
      <c r="R161" s="211">
        <f>Q161*H161</f>
        <v>0.011199999999999998</v>
      </c>
      <c r="S161" s="211">
        <v>0</v>
      </c>
      <c r="T161" s="212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3" t="s">
        <v>123</v>
      </c>
      <c r="AT161" s="213" t="s">
        <v>118</v>
      </c>
      <c r="AU161" s="213" t="s">
        <v>81</v>
      </c>
      <c r="AY161" s="19" t="s">
        <v>116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19" t="s">
        <v>79</v>
      </c>
      <c r="BK161" s="214">
        <f>ROUND(I161*H161,2)</f>
        <v>0</v>
      </c>
      <c r="BL161" s="19" t="s">
        <v>123</v>
      </c>
      <c r="BM161" s="213" t="s">
        <v>206</v>
      </c>
    </row>
    <row r="162" spans="1:47" s="2" customFormat="1" ht="12">
      <c r="A162" s="40"/>
      <c r="B162" s="41"/>
      <c r="C162" s="42"/>
      <c r="D162" s="215" t="s">
        <v>125</v>
      </c>
      <c r="E162" s="42"/>
      <c r="F162" s="216" t="s">
        <v>207</v>
      </c>
      <c r="G162" s="42"/>
      <c r="H162" s="42"/>
      <c r="I162" s="217"/>
      <c r="J162" s="42"/>
      <c r="K162" s="42"/>
      <c r="L162" s="46"/>
      <c r="M162" s="218"/>
      <c r="N162" s="219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125</v>
      </c>
      <c r="AU162" s="19" t="s">
        <v>81</v>
      </c>
    </row>
    <row r="163" spans="1:51" s="13" customFormat="1" ht="12">
      <c r="A163" s="13"/>
      <c r="B163" s="220"/>
      <c r="C163" s="221"/>
      <c r="D163" s="222" t="s">
        <v>127</v>
      </c>
      <c r="E163" s="223" t="s">
        <v>19</v>
      </c>
      <c r="F163" s="224" t="s">
        <v>201</v>
      </c>
      <c r="G163" s="221"/>
      <c r="H163" s="223" t="s">
        <v>19</v>
      </c>
      <c r="I163" s="225"/>
      <c r="J163" s="221"/>
      <c r="K163" s="221"/>
      <c r="L163" s="226"/>
      <c r="M163" s="227"/>
      <c r="N163" s="228"/>
      <c r="O163" s="228"/>
      <c r="P163" s="228"/>
      <c r="Q163" s="228"/>
      <c r="R163" s="228"/>
      <c r="S163" s="228"/>
      <c r="T163" s="22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0" t="s">
        <v>127</v>
      </c>
      <c r="AU163" s="230" t="s">
        <v>81</v>
      </c>
      <c r="AV163" s="13" t="s">
        <v>79</v>
      </c>
      <c r="AW163" s="13" t="s">
        <v>33</v>
      </c>
      <c r="AX163" s="13" t="s">
        <v>71</v>
      </c>
      <c r="AY163" s="230" t="s">
        <v>116</v>
      </c>
    </row>
    <row r="164" spans="1:51" s="14" customFormat="1" ht="12">
      <c r="A164" s="14"/>
      <c r="B164" s="231"/>
      <c r="C164" s="232"/>
      <c r="D164" s="222" t="s">
        <v>127</v>
      </c>
      <c r="E164" s="233" t="s">
        <v>19</v>
      </c>
      <c r="F164" s="234" t="s">
        <v>202</v>
      </c>
      <c r="G164" s="232"/>
      <c r="H164" s="235">
        <v>40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1" t="s">
        <v>127</v>
      </c>
      <c r="AU164" s="241" t="s">
        <v>81</v>
      </c>
      <c r="AV164" s="14" t="s">
        <v>81</v>
      </c>
      <c r="AW164" s="14" t="s">
        <v>33</v>
      </c>
      <c r="AX164" s="14" t="s">
        <v>71</v>
      </c>
      <c r="AY164" s="241" t="s">
        <v>116</v>
      </c>
    </row>
    <row r="165" spans="1:51" s="15" customFormat="1" ht="12">
      <c r="A165" s="15"/>
      <c r="B165" s="242"/>
      <c r="C165" s="243"/>
      <c r="D165" s="222" t="s">
        <v>127</v>
      </c>
      <c r="E165" s="244" t="s">
        <v>19</v>
      </c>
      <c r="F165" s="245" t="s">
        <v>130</v>
      </c>
      <c r="G165" s="243"/>
      <c r="H165" s="246">
        <v>40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2" t="s">
        <v>127</v>
      </c>
      <c r="AU165" s="252" t="s">
        <v>81</v>
      </c>
      <c r="AV165" s="15" t="s">
        <v>123</v>
      </c>
      <c r="AW165" s="15" t="s">
        <v>33</v>
      </c>
      <c r="AX165" s="15" t="s">
        <v>79</v>
      </c>
      <c r="AY165" s="252" t="s">
        <v>116</v>
      </c>
    </row>
    <row r="166" spans="1:63" s="12" customFormat="1" ht="22.8" customHeight="1">
      <c r="A166" s="12"/>
      <c r="B166" s="186"/>
      <c r="C166" s="187"/>
      <c r="D166" s="188" t="s">
        <v>70</v>
      </c>
      <c r="E166" s="200" t="s">
        <v>208</v>
      </c>
      <c r="F166" s="200" t="s">
        <v>209</v>
      </c>
      <c r="G166" s="187"/>
      <c r="H166" s="187"/>
      <c r="I166" s="190"/>
      <c r="J166" s="201">
        <f>BK166</f>
        <v>0</v>
      </c>
      <c r="K166" s="187"/>
      <c r="L166" s="192"/>
      <c r="M166" s="193"/>
      <c r="N166" s="194"/>
      <c r="O166" s="194"/>
      <c r="P166" s="195">
        <f>SUM(P167:P168)</f>
        <v>0</v>
      </c>
      <c r="Q166" s="194"/>
      <c r="R166" s="195">
        <f>SUM(R167:R168)</f>
        <v>0</v>
      </c>
      <c r="S166" s="194"/>
      <c r="T166" s="196">
        <f>SUM(T167:T168)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97" t="s">
        <v>79</v>
      </c>
      <c r="AT166" s="198" t="s">
        <v>70</v>
      </c>
      <c r="AU166" s="198" t="s">
        <v>79</v>
      </c>
      <c r="AY166" s="197" t="s">
        <v>116</v>
      </c>
      <c r="BK166" s="199">
        <f>SUM(BK167:BK168)</f>
        <v>0</v>
      </c>
    </row>
    <row r="167" spans="1:65" s="2" customFormat="1" ht="33" customHeight="1">
      <c r="A167" s="40"/>
      <c r="B167" s="41"/>
      <c r="C167" s="202" t="s">
        <v>8</v>
      </c>
      <c r="D167" s="202" t="s">
        <v>118</v>
      </c>
      <c r="E167" s="203" t="s">
        <v>210</v>
      </c>
      <c r="F167" s="204" t="s">
        <v>211</v>
      </c>
      <c r="G167" s="205" t="s">
        <v>153</v>
      </c>
      <c r="H167" s="206">
        <v>10.509</v>
      </c>
      <c r="I167" s="207"/>
      <c r="J167" s="208">
        <f>ROUND(I167*H167,2)</f>
        <v>0</v>
      </c>
      <c r="K167" s="204" t="s">
        <v>122</v>
      </c>
      <c r="L167" s="46"/>
      <c r="M167" s="209" t="s">
        <v>19</v>
      </c>
      <c r="N167" s="210" t="s">
        <v>42</v>
      </c>
      <c r="O167" s="86"/>
      <c r="P167" s="211">
        <f>O167*H167</f>
        <v>0</v>
      </c>
      <c r="Q167" s="211">
        <v>0</v>
      </c>
      <c r="R167" s="211">
        <f>Q167*H167</f>
        <v>0</v>
      </c>
      <c r="S167" s="211">
        <v>0</v>
      </c>
      <c r="T167" s="212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3" t="s">
        <v>123</v>
      </c>
      <c r="AT167" s="213" t="s">
        <v>118</v>
      </c>
      <c r="AU167" s="213" t="s">
        <v>81</v>
      </c>
      <c r="AY167" s="19" t="s">
        <v>116</v>
      </c>
      <c r="BE167" s="214">
        <f>IF(N167="základní",J167,0)</f>
        <v>0</v>
      </c>
      <c r="BF167" s="214">
        <f>IF(N167="snížená",J167,0)</f>
        <v>0</v>
      </c>
      <c r="BG167" s="214">
        <f>IF(N167="zákl. přenesená",J167,0)</f>
        <v>0</v>
      </c>
      <c r="BH167" s="214">
        <f>IF(N167="sníž. přenesená",J167,0)</f>
        <v>0</v>
      </c>
      <c r="BI167" s="214">
        <f>IF(N167="nulová",J167,0)</f>
        <v>0</v>
      </c>
      <c r="BJ167" s="19" t="s">
        <v>79</v>
      </c>
      <c r="BK167" s="214">
        <f>ROUND(I167*H167,2)</f>
        <v>0</v>
      </c>
      <c r="BL167" s="19" t="s">
        <v>123</v>
      </c>
      <c r="BM167" s="213" t="s">
        <v>212</v>
      </c>
    </row>
    <row r="168" spans="1:47" s="2" customFormat="1" ht="12">
      <c r="A168" s="40"/>
      <c r="B168" s="41"/>
      <c r="C168" s="42"/>
      <c r="D168" s="215" t="s">
        <v>125</v>
      </c>
      <c r="E168" s="42"/>
      <c r="F168" s="216" t="s">
        <v>213</v>
      </c>
      <c r="G168" s="42"/>
      <c r="H168" s="42"/>
      <c r="I168" s="217"/>
      <c r="J168" s="42"/>
      <c r="K168" s="42"/>
      <c r="L168" s="46"/>
      <c r="M168" s="218"/>
      <c r="N168" s="219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125</v>
      </c>
      <c r="AU168" s="19" t="s">
        <v>81</v>
      </c>
    </row>
    <row r="169" spans="1:63" s="12" customFormat="1" ht="25.9" customHeight="1">
      <c r="A169" s="12"/>
      <c r="B169" s="186"/>
      <c r="C169" s="187"/>
      <c r="D169" s="188" t="s">
        <v>70</v>
      </c>
      <c r="E169" s="189" t="s">
        <v>214</v>
      </c>
      <c r="F169" s="189" t="s">
        <v>215</v>
      </c>
      <c r="G169" s="187"/>
      <c r="H169" s="187"/>
      <c r="I169" s="190"/>
      <c r="J169" s="191">
        <f>BK169</f>
        <v>0</v>
      </c>
      <c r="K169" s="187"/>
      <c r="L169" s="192"/>
      <c r="M169" s="193"/>
      <c r="N169" s="194"/>
      <c r="O169" s="194"/>
      <c r="P169" s="195">
        <f>P170+P290+P328+P341+P396</f>
        <v>0</v>
      </c>
      <c r="Q169" s="194"/>
      <c r="R169" s="195">
        <f>R170+R290+R328+R341+R396</f>
        <v>7.7111457</v>
      </c>
      <c r="S169" s="194"/>
      <c r="T169" s="196">
        <f>T170+T290+T328+T341+T396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97" t="s">
        <v>81</v>
      </c>
      <c r="AT169" s="198" t="s">
        <v>70</v>
      </c>
      <c r="AU169" s="198" t="s">
        <v>71</v>
      </c>
      <c r="AY169" s="197" t="s">
        <v>116</v>
      </c>
      <c r="BK169" s="199">
        <f>BK170+BK290+BK328+BK341+BK396</f>
        <v>0</v>
      </c>
    </row>
    <row r="170" spans="1:63" s="12" customFormat="1" ht="22.8" customHeight="1">
      <c r="A170" s="12"/>
      <c r="B170" s="186"/>
      <c r="C170" s="187"/>
      <c r="D170" s="188" t="s">
        <v>70</v>
      </c>
      <c r="E170" s="200" t="s">
        <v>216</v>
      </c>
      <c r="F170" s="200" t="s">
        <v>217</v>
      </c>
      <c r="G170" s="187"/>
      <c r="H170" s="187"/>
      <c r="I170" s="190"/>
      <c r="J170" s="201">
        <f>BK170</f>
        <v>0</v>
      </c>
      <c r="K170" s="187"/>
      <c r="L170" s="192"/>
      <c r="M170" s="193"/>
      <c r="N170" s="194"/>
      <c r="O170" s="194"/>
      <c r="P170" s="195">
        <f>SUM(P171:P289)</f>
        <v>0</v>
      </c>
      <c r="Q170" s="194"/>
      <c r="R170" s="195">
        <f>SUM(R171:R289)</f>
        <v>5.57103906</v>
      </c>
      <c r="S170" s="194"/>
      <c r="T170" s="196">
        <f>SUM(T171:T289)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97" t="s">
        <v>81</v>
      </c>
      <c r="AT170" s="198" t="s">
        <v>70</v>
      </c>
      <c r="AU170" s="198" t="s">
        <v>79</v>
      </c>
      <c r="AY170" s="197" t="s">
        <v>116</v>
      </c>
      <c r="BK170" s="199">
        <f>SUM(BK171:BK289)</f>
        <v>0</v>
      </c>
    </row>
    <row r="171" spans="1:65" s="2" customFormat="1" ht="16.5" customHeight="1">
      <c r="A171" s="40"/>
      <c r="B171" s="41"/>
      <c r="C171" s="202" t="s">
        <v>218</v>
      </c>
      <c r="D171" s="202" t="s">
        <v>118</v>
      </c>
      <c r="E171" s="203" t="s">
        <v>219</v>
      </c>
      <c r="F171" s="204" t="s">
        <v>220</v>
      </c>
      <c r="G171" s="205" t="s">
        <v>121</v>
      </c>
      <c r="H171" s="206">
        <v>0.268</v>
      </c>
      <c r="I171" s="207"/>
      <c r="J171" s="208">
        <f>ROUND(I171*H171,2)</f>
        <v>0</v>
      </c>
      <c r="K171" s="204" t="s">
        <v>122</v>
      </c>
      <c r="L171" s="46"/>
      <c r="M171" s="209" t="s">
        <v>19</v>
      </c>
      <c r="N171" s="210" t="s">
        <v>42</v>
      </c>
      <c r="O171" s="86"/>
      <c r="P171" s="211">
        <f>O171*H171</f>
        <v>0</v>
      </c>
      <c r="Q171" s="211">
        <v>0</v>
      </c>
      <c r="R171" s="211">
        <f>Q171*H171</f>
        <v>0</v>
      </c>
      <c r="S171" s="211">
        <v>0</v>
      </c>
      <c r="T171" s="212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3" t="s">
        <v>218</v>
      </c>
      <c r="AT171" s="213" t="s">
        <v>118</v>
      </c>
      <c r="AU171" s="213" t="s">
        <v>81</v>
      </c>
      <c r="AY171" s="19" t="s">
        <v>116</v>
      </c>
      <c r="BE171" s="214">
        <f>IF(N171="základní",J171,0)</f>
        <v>0</v>
      </c>
      <c r="BF171" s="214">
        <f>IF(N171="snížená",J171,0)</f>
        <v>0</v>
      </c>
      <c r="BG171" s="214">
        <f>IF(N171="zákl. přenesená",J171,0)</f>
        <v>0</v>
      </c>
      <c r="BH171" s="214">
        <f>IF(N171="sníž. přenesená",J171,0)</f>
        <v>0</v>
      </c>
      <c r="BI171" s="214">
        <f>IF(N171="nulová",J171,0)</f>
        <v>0</v>
      </c>
      <c r="BJ171" s="19" t="s">
        <v>79</v>
      </c>
      <c r="BK171" s="214">
        <f>ROUND(I171*H171,2)</f>
        <v>0</v>
      </c>
      <c r="BL171" s="19" t="s">
        <v>218</v>
      </c>
      <c r="BM171" s="213" t="s">
        <v>221</v>
      </c>
    </row>
    <row r="172" spans="1:47" s="2" customFormat="1" ht="12">
      <c r="A172" s="40"/>
      <c r="B172" s="41"/>
      <c r="C172" s="42"/>
      <c r="D172" s="215" t="s">
        <v>125</v>
      </c>
      <c r="E172" s="42"/>
      <c r="F172" s="216" t="s">
        <v>222</v>
      </c>
      <c r="G172" s="42"/>
      <c r="H172" s="42"/>
      <c r="I172" s="217"/>
      <c r="J172" s="42"/>
      <c r="K172" s="42"/>
      <c r="L172" s="46"/>
      <c r="M172" s="218"/>
      <c r="N172" s="219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125</v>
      </c>
      <c r="AU172" s="19" t="s">
        <v>81</v>
      </c>
    </row>
    <row r="173" spans="1:51" s="13" customFormat="1" ht="12">
      <c r="A173" s="13"/>
      <c r="B173" s="220"/>
      <c r="C173" s="221"/>
      <c r="D173" s="222" t="s">
        <v>127</v>
      </c>
      <c r="E173" s="223" t="s">
        <v>19</v>
      </c>
      <c r="F173" s="224" t="s">
        <v>223</v>
      </c>
      <c r="G173" s="221"/>
      <c r="H173" s="223" t="s">
        <v>19</v>
      </c>
      <c r="I173" s="225"/>
      <c r="J173" s="221"/>
      <c r="K173" s="221"/>
      <c r="L173" s="226"/>
      <c r="M173" s="227"/>
      <c r="N173" s="228"/>
      <c r="O173" s="228"/>
      <c r="P173" s="228"/>
      <c r="Q173" s="228"/>
      <c r="R173" s="228"/>
      <c r="S173" s="228"/>
      <c r="T173" s="22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0" t="s">
        <v>127</v>
      </c>
      <c r="AU173" s="230" t="s">
        <v>81</v>
      </c>
      <c r="AV173" s="13" t="s">
        <v>79</v>
      </c>
      <c r="AW173" s="13" t="s">
        <v>33</v>
      </c>
      <c r="AX173" s="13" t="s">
        <v>71</v>
      </c>
      <c r="AY173" s="230" t="s">
        <v>116</v>
      </c>
    </row>
    <row r="174" spans="1:51" s="14" customFormat="1" ht="12">
      <c r="A174" s="14"/>
      <c r="B174" s="231"/>
      <c r="C174" s="232"/>
      <c r="D174" s="222" t="s">
        <v>127</v>
      </c>
      <c r="E174" s="233" t="s">
        <v>19</v>
      </c>
      <c r="F174" s="234" t="s">
        <v>224</v>
      </c>
      <c r="G174" s="232"/>
      <c r="H174" s="235">
        <v>0.268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1" t="s">
        <v>127</v>
      </c>
      <c r="AU174" s="241" t="s">
        <v>81</v>
      </c>
      <c r="AV174" s="14" t="s">
        <v>81</v>
      </c>
      <c r="AW174" s="14" t="s">
        <v>33</v>
      </c>
      <c r="AX174" s="14" t="s">
        <v>71</v>
      </c>
      <c r="AY174" s="241" t="s">
        <v>116</v>
      </c>
    </row>
    <row r="175" spans="1:51" s="15" customFormat="1" ht="12">
      <c r="A175" s="15"/>
      <c r="B175" s="242"/>
      <c r="C175" s="243"/>
      <c r="D175" s="222" t="s">
        <v>127</v>
      </c>
      <c r="E175" s="244" t="s">
        <v>19</v>
      </c>
      <c r="F175" s="245" t="s">
        <v>130</v>
      </c>
      <c r="G175" s="243"/>
      <c r="H175" s="246">
        <v>0.268</v>
      </c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2" t="s">
        <v>127</v>
      </c>
      <c r="AU175" s="252" t="s">
        <v>81</v>
      </c>
      <c r="AV175" s="15" t="s">
        <v>123</v>
      </c>
      <c r="AW175" s="15" t="s">
        <v>33</v>
      </c>
      <c r="AX175" s="15" t="s">
        <v>79</v>
      </c>
      <c r="AY175" s="252" t="s">
        <v>116</v>
      </c>
    </row>
    <row r="176" spans="1:65" s="2" customFormat="1" ht="24.15" customHeight="1">
      <c r="A176" s="40"/>
      <c r="B176" s="41"/>
      <c r="C176" s="202" t="s">
        <v>225</v>
      </c>
      <c r="D176" s="202" t="s">
        <v>118</v>
      </c>
      <c r="E176" s="203" t="s">
        <v>226</v>
      </c>
      <c r="F176" s="204" t="s">
        <v>227</v>
      </c>
      <c r="G176" s="205" t="s">
        <v>121</v>
      </c>
      <c r="H176" s="206">
        <v>10.289</v>
      </c>
      <c r="I176" s="207"/>
      <c r="J176" s="208">
        <f>ROUND(I176*H176,2)</f>
        <v>0</v>
      </c>
      <c r="K176" s="204" t="s">
        <v>122</v>
      </c>
      <c r="L176" s="46"/>
      <c r="M176" s="209" t="s">
        <v>19</v>
      </c>
      <c r="N176" s="210" t="s">
        <v>42</v>
      </c>
      <c r="O176" s="86"/>
      <c r="P176" s="211">
        <f>O176*H176</f>
        <v>0</v>
      </c>
      <c r="Q176" s="211">
        <v>0.00189</v>
      </c>
      <c r="R176" s="211">
        <f>Q176*H176</f>
        <v>0.01944621</v>
      </c>
      <c r="S176" s="211">
        <v>0</v>
      </c>
      <c r="T176" s="212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3" t="s">
        <v>218</v>
      </c>
      <c r="AT176" s="213" t="s">
        <v>118</v>
      </c>
      <c r="AU176" s="213" t="s">
        <v>81</v>
      </c>
      <c r="AY176" s="19" t="s">
        <v>116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19" t="s">
        <v>79</v>
      </c>
      <c r="BK176" s="214">
        <f>ROUND(I176*H176,2)</f>
        <v>0</v>
      </c>
      <c r="BL176" s="19" t="s">
        <v>218</v>
      </c>
      <c r="BM176" s="213" t="s">
        <v>228</v>
      </c>
    </row>
    <row r="177" spans="1:47" s="2" customFormat="1" ht="12">
      <c r="A177" s="40"/>
      <c r="B177" s="41"/>
      <c r="C177" s="42"/>
      <c r="D177" s="215" t="s">
        <v>125</v>
      </c>
      <c r="E177" s="42"/>
      <c r="F177" s="216" t="s">
        <v>229</v>
      </c>
      <c r="G177" s="42"/>
      <c r="H177" s="42"/>
      <c r="I177" s="217"/>
      <c r="J177" s="42"/>
      <c r="K177" s="42"/>
      <c r="L177" s="46"/>
      <c r="M177" s="218"/>
      <c r="N177" s="219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125</v>
      </c>
      <c r="AU177" s="19" t="s">
        <v>81</v>
      </c>
    </row>
    <row r="178" spans="1:51" s="13" customFormat="1" ht="12">
      <c r="A178" s="13"/>
      <c r="B178" s="220"/>
      <c r="C178" s="221"/>
      <c r="D178" s="222" t="s">
        <v>127</v>
      </c>
      <c r="E178" s="223" t="s">
        <v>19</v>
      </c>
      <c r="F178" s="224" t="s">
        <v>223</v>
      </c>
      <c r="G178" s="221"/>
      <c r="H178" s="223" t="s">
        <v>19</v>
      </c>
      <c r="I178" s="225"/>
      <c r="J178" s="221"/>
      <c r="K178" s="221"/>
      <c r="L178" s="226"/>
      <c r="M178" s="227"/>
      <c r="N178" s="228"/>
      <c r="O178" s="228"/>
      <c r="P178" s="228"/>
      <c r="Q178" s="228"/>
      <c r="R178" s="228"/>
      <c r="S178" s="228"/>
      <c r="T178" s="22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0" t="s">
        <v>127</v>
      </c>
      <c r="AU178" s="230" t="s">
        <v>81</v>
      </c>
      <c r="AV178" s="13" t="s">
        <v>79</v>
      </c>
      <c r="AW178" s="13" t="s">
        <v>33</v>
      </c>
      <c r="AX178" s="13" t="s">
        <v>71</v>
      </c>
      <c r="AY178" s="230" t="s">
        <v>116</v>
      </c>
    </row>
    <row r="179" spans="1:51" s="14" customFormat="1" ht="12">
      <c r="A179" s="14"/>
      <c r="B179" s="231"/>
      <c r="C179" s="232"/>
      <c r="D179" s="222" t="s">
        <v>127</v>
      </c>
      <c r="E179" s="233" t="s">
        <v>19</v>
      </c>
      <c r="F179" s="234" t="s">
        <v>224</v>
      </c>
      <c r="G179" s="232"/>
      <c r="H179" s="235">
        <v>0.268</v>
      </c>
      <c r="I179" s="236"/>
      <c r="J179" s="232"/>
      <c r="K179" s="232"/>
      <c r="L179" s="237"/>
      <c r="M179" s="238"/>
      <c r="N179" s="239"/>
      <c r="O179" s="239"/>
      <c r="P179" s="239"/>
      <c r="Q179" s="239"/>
      <c r="R179" s="239"/>
      <c r="S179" s="239"/>
      <c r="T179" s="24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1" t="s">
        <v>127</v>
      </c>
      <c r="AU179" s="241" t="s">
        <v>81</v>
      </c>
      <c r="AV179" s="14" t="s">
        <v>81</v>
      </c>
      <c r="AW179" s="14" t="s">
        <v>33</v>
      </c>
      <c r="AX179" s="14" t="s">
        <v>71</v>
      </c>
      <c r="AY179" s="241" t="s">
        <v>116</v>
      </c>
    </row>
    <row r="180" spans="1:51" s="16" customFormat="1" ht="12">
      <c r="A180" s="16"/>
      <c r="B180" s="253"/>
      <c r="C180" s="254"/>
      <c r="D180" s="222" t="s">
        <v>127</v>
      </c>
      <c r="E180" s="255" t="s">
        <v>19</v>
      </c>
      <c r="F180" s="256" t="s">
        <v>230</v>
      </c>
      <c r="G180" s="254"/>
      <c r="H180" s="257">
        <v>0.268</v>
      </c>
      <c r="I180" s="258"/>
      <c r="J180" s="254"/>
      <c r="K180" s="254"/>
      <c r="L180" s="259"/>
      <c r="M180" s="260"/>
      <c r="N180" s="261"/>
      <c r="O180" s="261"/>
      <c r="P180" s="261"/>
      <c r="Q180" s="261"/>
      <c r="R180" s="261"/>
      <c r="S180" s="261"/>
      <c r="T180" s="262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T180" s="263" t="s">
        <v>127</v>
      </c>
      <c r="AU180" s="263" t="s">
        <v>81</v>
      </c>
      <c r="AV180" s="16" t="s">
        <v>135</v>
      </c>
      <c r="AW180" s="16" t="s">
        <v>33</v>
      </c>
      <c r="AX180" s="16" t="s">
        <v>71</v>
      </c>
      <c r="AY180" s="263" t="s">
        <v>116</v>
      </c>
    </row>
    <row r="181" spans="1:51" s="13" customFormat="1" ht="12">
      <c r="A181" s="13"/>
      <c r="B181" s="220"/>
      <c r="C181" s="221"/>
      <c r="D181" s="222" t="s">
        <v>127</v>
      </c>
      <c r="E181" s="223" t="s">
        <v>19</v>
      </c>
      <c r="F181" s="224" t="s">
        <v>231</v>
      </c>
      <c r="G181" s="221"/>
      <c r="H181" s="223" t="s">
        <v>19</v>
      </c>
      <c r="I181" s="225"/>
      <c r="J181" s="221"/>
      <c r="K181" s="221"/>
      <c r="L181" s="226"/>
      <c r="M181" s="227"/>
      <c r="N181" s="228"/>
      <c r="O181" s="228"/>
      <c r="P181" s="228"/>
      <c r="Q181" s="228"/>
      <c r="R181" s="228"/>
      <c r="S181" s="228"/>
      <c r="T181" s="22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0" t="s">
        <v>127</v>
      </c>
      <c r="AU181" s="230" t="s">
        <v>81</v>
      </c>
      <c r="AV181" s="13" t="s">
        <v>79</v>
      </c>
      <c r="AW181" s="13" t="s">
        <v>33</v>
      </c>
      <c r="AX181" s="13" t="s">
        <v>71</v>
      </c>
      <c r="AY181" s="230" t="s">
        <v>116</v>
      </c>
    </row>
    <row r="182" spans="1:51" s="14" customFormat="1" ht="12">
      <c r="A182" s="14"/>
      <c r="B182" s="231"/>
      <c r="C182" s="232"/>
      <c r="D182" s="222" t="s">
        <v>127</v>
      </c>
      <c r="E182" s="233" t="s">
        <v>19</v>
      </c>
      <c r="F182" s="234" t="s">
        <v>232</v>
      </c>
      <c r="G182" s="232"/>
      <c r="H182" s="235">
        <v>2.304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1" t="s">
        <v>127</v>
      </c>
      <c r="AU182" s="241" t="s">
        <v>81</v>
      </c>
      <c r="AV182" s="14" t="s">
        <v>81</v>
      </c>
      <c r="AW182" s="14" t="s">
        <v>33</v>
      </c>
      <c r="AX182" s="14" t="s">
        <v>71</v>
      </c>
      <c r="AY182" s="241" t="s">
        <v>116</v>
      </c>
    </row>
    <row r="183" spans="1:51" s="14" customFormat="1" ht="12">
      <c r="A183" s="14"/>
      <c r="B183" s="231"/>
      <c r="C183" s="232"/>
      <c r="D183" s="222" t="s">
        <v>127</v>
      </c>
      <c r="E183" s="233" t="s">
        <v>19</v>
      </c>
      <c r="F183" s="234" t="s">
        <v>233</v>
      </c>
      <c r="G183" s="232"/>
      <c r="H183" s="235">
        <v>2.037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1" t="s">
        <v>127</v>
      </c>
      <c r="AU183" s="241" t="s">
        <v>81</v>
      </c>
      <c r="AV183" s="14" t="s">
        <v>81</v>
      </c>
      <c r="AW183" s="14" t="s">
        <v>33</v>
      </c>
      <c r="AX183" s="14" t="s">
        <v>71</v>
      </c>
      <c r="AY183" s="241" t="s">
        <v>116</v>
      </c>
    </row>
    <row r="184" spans="1:51" s="16" customFormat="1" ht="12">
      <c r="A184" s="16"/>
      <c r="B184" s="253"/>
      <c r="C184" s="254"/>
      <c r="D184" s="222" t="s">
        <v>127</v>
      </c>
      <c r="E184" s="255" t="s">
        <v>19</v>
      </c>
      <c r="F184" s="256" t="s">
        <v>230</v>
      </c>
      <c r="G184" s="254"/>
      <c r="H184" s="257">
        <v>4.340999999999999</v>
      </c>
      <c r="I184" s="258"/>
      <c r="J184" s="254"/>
      <c r="K184" s="254"/>
      <c r="L184" s="259"/>
      <c r="M184" s="260"/>
      <c r="N184" s="261"/>
      <c r="O184" s="261"/>
      <c r="P184" s="261"/>
      <c r="Q184" s="261"/>
      <c r="R184" s="261"/>
      <c r="S184" s="261"/>
      <c r="T184" s="262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T184" s="263" t="s">
        <v>127</v>
      </c>
      <c r="AU184" s="263" t="s">
        <v>81</v>
      </c>
      <c r="AV184" s="16" t="s">
        <v>135</v>
      </c>
      <c r="AW184" s="16" t="s">
        <v>33</v>
      </c>
      <c r="AX184" s="16" t="s">
        <v>71</v>
      </c>
      <c r="AY184" s="263" t="s">
        <v>116</v>
      </c>
    </row>
    <row r="185" spans="1:51" s="13" customFormat="1" ht="12">
      <c r="A185" s="13"/>
      <c r="B185" s="220"/>
      <c r="C185" s="221"/>
      <c r="D185" s="222" t="s">
        <v>127</v>
      </c>
      <c r="E185" s="223" t="s">
        <v>19</v>
      </c>
      <c r="F185" s="224" t="s">
        <v>234</v>
      </c>
      <c r="G185" s="221"/>
      <c r="H185" s="223" t="s">
        <v>19</v>
      </c>
      <c r="I185" s="225"/>
      <c r="J185" s="221"/>
      <c r="K185" s="221"/>
      <c r="L185" s="226"/>
      <c r="M185" s="227"/>
      <c r="N185" s="228"/>
      <c r="O185" s="228"/>
      <c r="P185" s="228"/>
      <c r="Q185" s="228"/>
      <c r="R185" s="228"/>
      <c r="S185" s="228"/>
      <c r="T185" s="22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0" t="s">
        <v>127</v>
      </c>
      <c r="AU185" s="230" t="s">
        <v>81</v>
      </c>
      <c r="AV185" s="13" t="s">
        <v>79</v>
      </c>
      <c r="AW185" s="13" t="s">
        <v>33</v>
      </c>
      <c r="AX185" s="13" t="s">
        <v>71</v>
      </c>
      <c r="AY185" s="230" t="s">
        <v>116</v>
      </c>
    </row>
    <row r="186" spans="1:51" s="14" customFormat="1" ht="12">
      <c r="A186" s="14"/>
      <c r="B186" s="231"/>
      <c r="C186" s="232"/>
      <c r="D186" s="222" t="s">
        <v>127</v>
      </c>
      <c r="E186" s="233" t="s">
        <v>19</v>
      </c>
      <c r="F186" s="234" t="s">
        <v>235</v>
      </c>
      <c r="G186" s="232"/>
      <c r="H186" s="235">
        <v>2.24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1" t="s">
        <v>127</v>
      </c>
      <c r="AU186" s="241" t="s">
        <v>81</v>
      </c>
      <c r="AV186" s="14" t="s">
        <v>81</v>
      </c>
      <c r="AW186" s="14" t="s">
        <v>33</v>
      </c>
      <c r="AX186" s="14" t="s">
        <v>71</v>
      </c>
      <c r="AY186" s="241" t="s">
        <v>116</v>
      </c>
    </row>
    <row r="187" spans="1:51" s="14" customFormat="1" ht="12">
      <c r="A187" s="14"/>
      <c r="B187" s="231"/>
      <c r="C187" s="232"/>
      <c r="D187" s="222" t="s">
        <v>127</v>
      </c>
      <c r="E187" s="233" t="s">
        <v>19</v>
      </c>
      <c r="F187" s="234" t="s">
        <v>236</v>
      </c>
      <c r="G187" s="232"/>
      <c r="H187" s="235">
        <v>3.44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1" t="s">
        <v>127</v>
      </c>
      <c r="AU187" s="241" t="s">
        <v>81</v>
      </c>
      <c r="AV187" s="14" t="s">
        <v>81</v>
      </c>
      <c r="AW187" s="14" t="s">
        <v>33</v>
      </c>
      <c r="AX187" s="14" t="s">
        <v>71</v>
      </c>
      <c r="AY187" s="241" t="s">
        <v>116</v>
      </c>
    </row>
    <row r="188" spans="1:51" s="16" customFormat="1" ht="12">
      <c r="A188" s="16"/>
      <c r="B188" s="253"/>
      <c r="C188" s="254"/>
      <c r="D188" s="222" t="s">
        <v>127</v>
      </c>
      <c r="E188" s="255" t="s">
        <v>19</v>
      </c>
      <c r="F188" s="256" t="s">
        <v>230</v>
      </c>
      <c r="G188" s="254"/>
      <c r="H188" s="257">
        <v>5.68</v>
      </c>
      <c r="I188" s="258"/>
      <c r="J188" s="254"/>
      <c r="K188" s="254"/>
      <c r="L188" s="259"/>
      <c r="M188" s="260"/>
      <c r="N188" s="261"/>
      <c r="O188" s="261"/>
      <c r="P188" s="261"/>
      <c r="Q188" s="261"/>
      <c r="R188" s="261"/>
      <c r="S188" s="261"/>
      <c r="T188" s="262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T188" s="263" t="s">
        <v>127</v>
      </c>
      <c r="AU188" s="263" t="s">
        <v>81</v>
      </c>
      <c r="AV188" s="16" t="s">
        <v>135</v>
      </c>
      <c r="AW188" s="16" t="s">
        <v>33</v>
      </c>
      <c r="AX188" s="16" t="s">
        <v>71</v>
      </c>
      <c r="AY188" s="263" t="s">
        <v>116</v>
      </c>
    </row>
    <row r="189" spans="1:51" s="15" customFormat="1" ht="12">
      <c r="A189" s="15"/>
      <c r="B189" s="242"/>
      <c r="C189" s="243"/>
      <c r="D189" s="222" t="s">
        <v>127</v>
      </c>
      <c r="E189" s="244" t="s">
        <v>19</v>
      </c>
      <c r="F189" s="245" t="s">
        <v>130</v>
      </c>
      <c r="G189" s="243"/>
      <c r="H189" s="246">
        <v>10.289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52" t="s">
        <v>127</v>
      </c>
      <c r="AU189" s="252" t="s">
        <v>81</v>
      </c>
      <c r="AV189" s="15" t="s">
        <v>123</v>
      </c>
      <c r="AW189" s="15" t="s">
        <v>33</v>
      </c>
      <c r="AX189" s="15" t="s">
        <v>79</v>
      </c>
      <c r="AY189" s="252" t="s">
        <v>116</v>
      </c>
    </row>
    <row r="190" spans="1:65" s="2" customFormat="1" ht="16.5" customHeight="1">
      <c r="A190" s="40"/>
      <c r="B190" s="41"/>
      <c r="C190" s="202" t="s">
        <v>237</v>
      </c>
      <c r="D190" s="202" t="s">
        <v>118</v>
      </c>
      <c r="E190" s="203" t="s">
        <v>238</v>
      </c>
      <c r="F190" s="204" t="s">
        <v>239</v>
      </c>
      <c r="G190" s="205" t="s">
        <v>240</v>
      </c>
      <c r="H190" s="206">
        <v>53.242</v>
      </c>
      <c r="I190" s="207"/>
      <c r="J190" s="208">
        <f>ROUND(I190*H190,2)</f>
        <v>0</v>
      </c>
      <c r="K190" s="204" t="s">
        <v>122</v>
      </c>
      <c r="L190" s="46"/>
      <c r="M190" s="209" t="s">
        <v>19</v>
      </c>
      <c r="N190" s="210" t="s">
        <v>42</v>
      </c>
      <c r="O190" s="86"/>
      <c r="P190" s="211">
        <f>O190*H190</f>
        <v>0</v>
      </c>
      <c r="Q190" s="211">
        <v>0</v>
      </c>
      <c r="R190" s="211">
        <f>Q190*H190</f>
        <v>0</v>
      </c>
      <c r="S190" s="211">
        <v>0</v>
      </c>
      <c r="T190" s="212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3" t="s">
        <v>218</v>
      </c>
      <c r="AT190" s="213" t="s">
        <v>118</v>
      </c>
      <c r="AU190" s="213" t="s">
        <v>81</v>
      </c>
      <c r="AY190" s="19" t="s">
        <v>116</v>
      </c>
      <c r="BE190" s="214">
        <f>IF(N190="základní",J190,0)</f>
        <v>0</v>
      </c>
      <c r="BF190" s="214">
        <f>IF(N190="snížená",J190,0)</f>
        <v>0</v>
      </c>
      <c r="BG190" s="214">
        <f>IF(N190="zákl. přenesená",J190,0)</f>
        <v>0</v>
      </c>
      <c r="BH190" s="214">
        <f>IF(N190="sníž. přenesená",J190,0)</f>
        <v>0</v>
      </c>
      <c r="BI190" s="214">
        <f>IF(N190="nulová",J190,0)</f>
        <v>0</v>
      </c>
      <c r="BJ190" s="19" t="s">
        <v>79</v>
      </c>
      <c r="BK190" s="214">
        <f>ROUND(I190*H190,2)</f>
        <v>0</v>
      </c>
      <c r="BL190" s="19" t="s">
        <v>218</v>
      </c>
      <c r="BM190" s="213" t="s">
        <v>241</v>
      </c>
    </row>
    <row r="191" spans="1:47" s="2" customFormat="1" ht="12">
      <c r="A191" s="40"/>
      <c r="B191" s="41"/>
      <c r="C191" s="42"/>
      <c r="D191" s="215" t="s">
        <v>125</v>
      </c>
      <c r="E191" s="42"/>
      <c r="F191" s="216" t="s">
        <v>242</v>
      </c>
      <c r="G191" s="42"/>
      <c r="H191" s="42"/>
      <c r="I191" s="217"/>
      <c r="J191" s="42"/>
      <c r="K191" s="42"/>
      <c r="L191" s="46"/>
      <c r="M191" s="218"/>
      <c r="N191" s="219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125</v>
      </c>
      <c r="AU191" s="19" t="s">
        <v>81</v>
      </c>
    </row>
    <row r="192" spans="1:51" s="13" customFormat="1" ht="12">
      <c r="A192" s="13"/>
      <c r="B192" s="220"/>
      <c r="C192" s="221"/>
      <c r="D192" s="222" t="s">
        <v>127</v>
      </c>
      <c r="E192" s="223" t="s">
        <v>19</v>
      </c>
      <c r="F192" s="224" t="s">
        <v>243</v>
      </c>
      <c r="G192" s="221"/>
      <c r="H192" s="223" t="s">
        <v>19</v>
      </c>
      <c r="I192" s="225"/>
      <c r="J192" s="221"/>
      <c r="K192" s="221"/>
      <c r="L192" s="226"/>
      <c r="M192" s="227"/>
      <c r="N192" s="228"/>
      <c r="O192" s="228"/>
      <c r="P192" s="228"/>
      <c r="Q192" s="228"/>
      <c r="R192" s="228"/>
      <c r="S192" s="228"/>
      <c r="T192" s="22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0" t="s">
        <v>127</v>
      </c>
      <c r="AU192" s="230" t="s">
        <v>81</v>
      </c>
      <c r="AV192" s="13" t="s">
        <v>79</v>
      </c>
      <c r="AW192" s="13" t="s">
        <v>33</v>
      </c>
      <c r="AX192" s="13" t="s">
        <v>71</v>
      </c>
      <c r="AY192" s="230" t="s">
        <v>116</v>
      </c>
    </row>
    <row r="193" spans="1:51" s="14" customFormat="1" ht="12">
      <c r="A193" s="14"/>
      <c r="B193" s="231"/>
      <c r="C193" s="232"/>
      <c r="D193" s="222" t="s">
        <v>127</v>
      </c>
      <c r="E193" s="233" t="s">
        <v>19</v>
      </c>
      <c r="F193" s="234" t="s">
        <v>244</v>
      </c>
      <c r="G193" s="232"/>
      <c r="H193" s="235">
        <v>33.53</v>
      </c>
      <c r="I193" s="236"/>
      <c r="J193" s="232"/>
      <c r="K193" s="232"/>
      <c r="L193" s="237"/>
      <c r="M193" s="238"/>
      <c r="N193" s="239"/>
      <c r="O193" s="239"/>
      <c r="P193" s="239"/>
      <c r="Q193" s="239"/>
      <c r="R193" s="239"/>
      <c r="S193" s="239"/>
      <c r="T193" s="24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1" t="s">
        <v>127</v>
      </c>
      <c r="AU193" s="241" t="s">
        <v>81</v>
      </c>
      <c r="AV193" s="14" t="s">
        <v>81</v>
      </c>
      <c r="AW193" s="14" t="s">
        <v>33</v>
      </c>
      <c r="AX193" s="14" t="s">
        <v>71</v>
      </c>
      <c r="AY193" s="241" t="s">
        <v>116</v>
      </c>
    </row>
    <row r="194" spans="1:51" s="16" customFormat="1" ht="12">
      <c r="A194" s="16"/>
      <c r="B194" s="253"/>
      <c r="C194" s="254"/>
      <c r="D194" s="222" t="s">
        <v>127</v>
      </c>
      <c r="E194" s="255" t="s">
        <v>19</v>
      </c>
      <c r="F194" s="256" t="s">
        <v>230</v>
      </c>
      <c r="G194" s="254"/>
      <c r="H194" s="257">
        <v>33.53</v>
      </c>
      <c r="I194" s="258"/>
      <c r="J194" s="254"/>
      <c r="K194" s="254"/>
      <c r="L194" s="259"/>
      <c r="M194" s="260"/>
      <c r="N194" s="261"/>
      <c r="O194" s="261"/>
      <c r="P194" s="261"/>
      <c r="Q194" s="261"/>
      <c r="R194" s="261"/>
      <c r="S194" s="261"/>
      <c r="T194" s="262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T194" s="263" t="s">
        <v>127</v>
      </c>
      <c r="AU194" s="263" t="s">
        <v>81</v>
      </c>
      <c r="AV194" s="16" t="s">
        <v>135</v>
      </c>
      <c r="AW194" s="16" t="s">
        <v>33</v>
      </c>
      <c r="AX194" s="16" t="s">
        <v>71</v>
      </c>
      <c r="AY194" s="263" t="s">
        <v>116</v>
      </c>
    </row>
    <row r="195" spans="1:51" s="13" customFormat="1" ht="12">
      <c r="A195" s="13"/>
      <c r="B195" s="220"/>
      <c r="C195" s="221"/>
      <c r="D195" s="222" t="s">
        <v>127</v>
      </c>
      <c r="E195" s="223" t="s">
        <v>19</v>
      </c>
      <c r="F195" s="224" t="s">
        <v>245</v>
      </c>
      <c r="G195" s="221"/>
      <c r="H195" s="223" t="s">
        <v>19</v>
      </c>
      <c r="I195" s="225"/>
      <c r="J195" s="221"/>
      <c r="K195" s="221"/>
      <c r="L195" s="226"/>
      <c r="M195" s="227"/>
      <c r="N195" s="228"/>
      <c r="O195" s="228"/>
      <c r="P195" s="228"/>
      <c r="Q195" s="228"/>
      <c r="R195" s="228"/>
      <c r="S195" s="228"/>
      <c r="T195" s="22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0" t="s">
        <v>127</v>
      </c>
      <c r="AU195" s="230" t="s">
        <v>81</v>
      </c>
      <c r="AV195" s="13" t="s">
        <v>79</v>
      </c>
      <c r="AW195" s="13" t="s">
        <v>33</v>
      </c>
      <c r="AX195" s="13" t="s">
        <v>71</v>
      </c>
      <c r="AY195" s="230" t="s">
        <v>116</v>
      </c>
    </row>
    <row r="196" spans="1:51" s="14" customFormat="1" ht="12">
      <c r="A196" s="14"/>
      <c r="B196" s="231"/>
      <c r="C196" s="232"/>
      <c r="D196" s="222" t="s">
        <v>127</v>
      </c>
      <c r="E196" s="233" t="s">
        <v>19</v>
      </c>
      <c r="F196" s="234" t="s">
        <v>246</v>
      </c>
      <c r="G196" s="232"/>
      <c r="H196" s="235">
        <v>9.048</v>
      </c>
      <c r="I196" s="236"/>
      <c r="J196" s="232"/>
      <c r="K196" s="232"/>
      <c r="L196" s="237"/>
      <c r="M196" s="238"/>
      <c r="N196" s="239"/>
      <c r="O196" s="239"/>
      <c r="P196" s="239"/>
      <c r="Q196" s="239"/>
      <c r="R196" s="239"/>
      <c r="S196" s="239"/>
      <c r="T196" s="24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1" t="s">
        <v>127</v>
      </c>
      <c r="AU196" s="241" t="s">
        <v>81</v>
      </c>
      <c r="AV196" s="14" t="s">
        <v>81</v>
      </c>
      <c r="AW196" s="14" t="s">
        <v>33</v>
      </c>
      <c r="AX196" s="14" t="s">
        <v>71</v>
      </c>
      <c r="AY196" s="241" t="s">
        <v>116</v>
      </c>
    </row>
    <row r="197" spans="1:51" s="16" customFormat="1" ht="12">
      <c r="A197" s="16"/>
      <c r="B197" s="253"/>
      <c r="C197" s="254"/>
      <c r="D197" s="222" t="s">
        <v>127</v>
      </c>
      <c r="E197" s="255" t="s">
        <v>19</v>
      </c>
      <c r="F197" s="256" t="s">
        <v>230</v>
      </c>
      <c r="G197" s="254"/>
      <c r="H197" s="257">
        <v>9.048</v>
      </c>
      <c r="I197" s="258"/>
      <c r="J197" s="254"/>
      <c r="K197" s="254"/>
      <c r="L197" s="259"/>
      <c r="M197" s="260"/>
      <c r="N197" s="261"/>
      <c r="O197" s="261"/>
      <c r="P197" s="261"/>
      <c r="Q197" s="261"/>
      <c r="R197" s="261"/>
      <c r="S197" s="261"/>
      <c r="T197" s="262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T197" s="263" t="s">
        <v>127</v>
      </c>
      <c r="AU197" s="263" t="s">
        <v>81</v>
      </c>
      <c r="AV197" s="16" t="s">
        <v>135</v>
      </c>
      <c r="AW197" s="16" t="s">
        <v>33</v>
      </c>
      <c r="AX197" s="16" t="s">
        <v>71</v>
      </c>
      <c r="AY197" s="263" t="s">
        <v>116</v>
      </c>
    </row>
    <row r="198" spans="1:51" s="13" customFormat="1" ht="12">
      <c r="A198" s="13"/>
      <c r="B198" s="220"/>
      <c r="C198" s="221"/>
      <c r="D198" s="222" t="s">
        <v>127</v>
      </c>
      <c r="E198" s="223" t="s">
        <v>19</v>
      </c>
      <c r="F198" s="224" t="s">
        <v>247</v>
      </c>
      <c r="G198" s="221"/>
      <c r="H198" s="223" t="s">
        <v>19</v>
      </c>
      <c r="I198" s="225"/>
      <c r="J198" s="221"/>
      <c r="K198" s="221"/>
      <c r="L198" s="226"/>
      <c r="M198" s="227"/>
      <c r="N198" s="228"/>
      <c r="O198" s="228"/>
      <c r="P198" s="228"/>
      <c r="Q198" s="228"/>
      <c r="R198" s="228"/>
      <c r="S198" s="228"/>
      <c r="T198" s="22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0" t="s">
        <v>127</v>
      </c>
      <c r="AU198" s="230" t="s">
        <v>81</v>
      </c>
      <c r="AV198" s="13" t="s">
        <v>79</v>
      </c>
      <c r="AW198" s="13" t="s">
        <v>33</v>
      </c>
      <c r="AX198" s="13" t="s">
        <v>71</v>
      </c>
      <c r="AY198" s="230" t="s">
        <v>116</v>
      </c>
    </row>
    <row r="199" spans="1:51" s="14" customFormat="1" ht="12">
      <c r="A199" s="14"/>
      <c r="B199" s="231"/>
      <c r="C199" s="232"/>
      <c r="D199" s="222" t="s">
        <v>127</v>
      </c>
      <c r="E199" s="233" t="s">
        <v>19</v>
      </c>
      <c r="F199" s="234" t="s">
        <v>248</v>
      </c>
      <c r="G199" s="232"/>
      <c r="H199" s="235">
        <v>9.632</v>
      </c>
      <c r="I199" s="236"/>
      <c r="J199" s="232"/>
      <c r="K199" s="232"/>
      <c r="L199" s="237"/>
      <c r="M199" s="238"/>
      <c r="N199" s="239"/>
      <c r="O199" s="239"/>
      <c r="P199" s="239"/>
      <c r="Q199" s="239"/>
      <c r="R199" s="239"/>
      <c r="S199" s="239"/>
      <c r="T199" s="24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1" t="s">
        <v>127</v>
      </c>
      <c r="AU199" s="241" t="s">
        <v>81</v>
      </c>
      <c r="AV199" s="14" t="s">
        <v>81</v>
      </c>
      <c r="AW199" s="14" t="s">
        <v>33</v>
      </c>
      <c r="AX199" s="14" t="s">
        <v>71</v>
      </c>
      <c r="AY199" s="241" t="s">
        <v>116</v>
      </c>
    </row>
    <row r="200" spans="1:51" s="16" customFormat="1" ht="12">
      <c r="A200" s="16"/>
      <c r="B200" s="253"/>
      <c r="C200" s="254"/>
      <c r="D200" s="222" t="s">
        <v>127</v>
      </c>
      <c r="E200" s="255" t="s">
        <v>19</v>
      </c>
      <c r="F200" s="256" t="s">
        <v>230</v>
      </c>
      <c r="G200" s="254"/>
      <c r="H200" s="257">
        <v>9.632</v>
      </c>
      <c r="I200" s="258"/>
      <c r="J200" s="254"/>
      <c r="K200" s="254"/>
      <c r="L200" s="259"/>
      <c r="M200" s="260"/>
      <c r="N200" s="261"/>
      <c r="O200" s="261"/>
      <c r="P200" s="261"/>
      <c r="Q200" s="261"/>
      <c r="R200" s="261"/>
      <c r="S200" s="261"/>
      <c r="T200" s="262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T200" s="263" t="s">
        <v>127</v>
      </c>
      <c r="AU200" s="263" t="s">
        <v>81</v>
      </c>
      <c r="AV200" s="16" t="s">
        <v>135</v>
      </c>
      <c r="AW200" s="16" t="s">
        <v>33</v>
      </c>
      <c r="AX200" s="16" t="s">
        <v>71</v>
      </c>
      <c r="AY200" s="263" t="s">
        <v>116</v>
      </c>
    </row>
    <row r="201" spans="1:51" s="13" customFormat="1" ht="12">
      <c r="A201" s="13"/>
      <c r="B201" s="220"/>
      <c r="C201" s="221"/>
      <c r="D201" s="222" t="s">
        <v>127</v>
      </c>
      <c r="E201" s="223" t="s">
        <v>19</v>
      </c>
      <c r="F201" s="224" t="s">
        <v>249</v>
      </c>
      <c r="G201" s="221"/>
      <c r="H201" s="223" t="s">
        <v>19</v>
      </c>
      <c r="I201" s="225"/>
      <c r="J201" s="221"/>
      <c r="K201" s="221"/>
      <c r="L201" s="226"/>
      <c r="M201" s="227"/>
      <c r="N201" s="228"/>
      <c r="O201" s="228"/>
      <c r="P201" s="228"/>
      <c r="Q201" s="228"/>
      <c r="R201" s="228"/>
      <c r="S201" s="228"/>
      <c r="T201" s="22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0" t="s">
        <v>127</v>
      </c>
      <c r="AU201" s="230" t="s">
        <v>81</v>
      </c>
      <c r="AV201" s="13" t="s">
        <v>79</v>
      </c>
      <c r="AW201" s="13" t="s">
        <v>33</v>
      </c>
      <c r="AX201" s="13" t="s">
        <v>71</v>
      </c>
      <c r="AY201" s="230" t="s">
        <v>116</v>
      </c>
    </row>
    <row r="202" spans="1:51" s="14" customFormat="1" ht="12">
      <c r="A202" s="14"/>
      <c r="B202" s="231"/>
      <c r="C202" s="232"/>
      <c r="D202" s="222" t="s">
        <v>127</v>
      </c>
      <c r="E202" s="233" t="s">
        <v>19</v>
      </c>
      <c r="F202" s="234" t="s">
        <v>250</v>
      </c>
      <c r="G202" s="232"/>
      <c r="H202" s="235">
        <v>1.032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1" t="s">
        <v>127</v>
      </c>
      <c r="AU202" s="241" t="s">
        <v>81</v>
      </c>
      <c r="AV202" s="14" t="s">
        <v>81</v>
      </c>
      <c r="AW202" s="14" t="s">
        <v>33</v>
      </c>
      <c r="AX202" s="14" t="s">
        <v>71</v>
      </c>
      <c r="AY202" s="241" t="s">
        <v>116</v>
      </c>
    </row>
    <row r="203" spans="1:51" s="16" customFormat="1" ht="12">
      <c r="A203" s="16"/>
      <c r="B203" s="253"/>
      <c r="C203" s="254"/>
      <c r="D203" s="222" t="s">
        <v>127</v>
      </c>
      <c r="E203" s="255" t="s">
        <v>19</v>
      </c>
      <c r="F203" s="256" t="s">
        <v>230</v>
      </c>
      <c r="G203" s="254"/>
      <c r="H203" s="257">
        <v>1.032</v>
      </c>
      <c r="I203" s="258"/>
      <c r="J203" s="254"/>
      <c r="K203" s="254"/>
      <c r="L203" s="259"/>
      <c r="M203" s="260"/>
      <c r="N203" s="261"/>
      <c r="O203" s="261"/>
      <c r="P203" s="261"/>
      <c r="Q203" s="261"/>
      <c r="R203" s="261"/>
      <c r="S203" s="261"/>
      <c r="T203" s="262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T203" s="263" t="s">
        <v>127</v>
      </c>
      <c r="AU203" s="263" t="s">
        <v>81</v>
      </c>
      <c r="AV203" s="16" t="s">
        <v>135</v>
      </c>
      <c r="AW203" s="16" t="s">
        <v>33</v>
      </c>
      <c r="AX203" s="16" t="s">
        <v>71</v>
      </c>
      <c r="AY203" s="263" t="s">
        <v>116</v>
      </c>
    </row>
    <row r="204" spans="1:51" s="15" customFormat="1" ht="12">
      <c r="A204" s="15"/>
      <c r="B204" s="242"/>
      <c r="C204" s="243"/>
      <c r="D204" s="222" t="s">
        <v>127</v>
      </c>
      <c r="E204" s="244" t="s">
        <v>19</v>
      </c>
      <c r="F204" s="245" t="s">
        <v>130</v>
      </c>
      <c r="G204" s="243"/>
      <c r="H204" s="246">
        <v>53.242000000000004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52" t="s">
        <v>127</v>
      </c>
      <c r="AU204" s="252" t="s">
        <v>81</v>
      </c>
      <c r="AV204" s="15" t="s">
        <v>123</v>
      </c>
      <c r="AW204" s="15" t="s">
        <v>33</v>
      </c>
      <c r="AX204" s="15" t="s">
        <v>79</v>
      </c>
      <c r="AY204" s="252" t="s">
        <v>116</v>
      </c>
    </row>
    <row r="205" spans="1:65" s="2" customFormat="1" ht="16.5" customHeight="1">
      <c r="A205" s="40"/>
      <c r="B205" s="41"/>
      <c r="C205" s="264" t="s">
        <v>251</v>
      </c>
      <c r="D205" s="264" t="s">
        <v>252</v>
      </c>
      <c r="E205" s="265" t="s">
        <v>253</v>
      </c>
      <c r="F205" s="266" t="s">
        <v>254</v>
      </c>
      <c r="G205" s="267" t="s">
        <v>153</v>
      </c>
      <c r="H205" s="268">
        <v>0.034</v>
      </c>
      <c r="I205" s="269"/>
      <c r="J205" s="270">
        <f>ROUND(I205*H205,2)</f>
        <v>0</v>
      </c>
      <c r="K205" s="266" t="s">
        <v>122</v>
      </c>
      <c r="L205" s="271"/>
      <c r="M205" s="272" t="s">
        <v>19</v>
      </c>
      <c r="N205" s="273" t="s">
        <v>42</v>
      </c>
      <c r="O205" s="86"/>
      <c r="P205" s="211">
        <f>O205*H205</f>
        <v>0</v>
      </c>
      <c r="Q205" s="211">
        <v>1</v>
      </c>
      <c r="R205" s="211">
        <f>Q205*H205</f>
        <v>0.034</v>
      </c>
      <c r="S205" s="211">
        <v>0</v>
      </c>
      <c r="T205" s="212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3" t="s">
        <v>255</v>
      </c>
      <c r="AT205" s="213" t="s">
        <v>252</v>
      </c>
      <c r="AU205" s="213" t="s">
        <v>81</v>
      </c>
      <c r="AY205" s="19" t="s">
        <v>116</v>
      </c>
      <c r="BE205" s="214">
        <f>IF(N205="základní",J205,0)</f>
        <v>0</v>
      </c>
      <c r="BF205" s="214">
        <f>IF(N205="snížená",J205,0)</f>
        <v>0</v>
      </c>
      <c r="BG205" s="214">
        <f>IF(N205="zákl. přenesená",J205,0)</f>
        <v>0</v>
      </c>
      <c r="BH205" s="214">
        <f>IF(N205="sníž. přenesená",J205,0)</f>
        <v>0</v>
      </c>
      <c r="BI205" s="214">
        <f>IF(N205="nulová",J205,0)</f>
        <v>0</v>
      </c>
      <c r="BJ205" s="19" t="s">
        <v>79</v>
      </c>
      <c r="BK205" s="214">
        <f>ROUND(I205*H205,2)</f>
        <v>0</v>
      </c>
      <c r="BL205" s="19" t="s">
        <v>218</v>
      </c>
      <c r="BM205" s="213" t="s">
        <v>256</v>
      </c>
    </row>
    <row r="206" spans="1:51" s="13" customFormat="1" ht="12">
      <c r="A206" s="13"/>
      <c r="B206" s="220"/>
      <c r="C206" s="221"/>
      <c r="D206" s="222" t="s">
        <v>127</v>
      </c>
      <c r="E206" s="223" t="s">
        <v>19</v>
      </c>
      <c r="F206" s="224" t="s">
        <v>223</v>
      </c>
      <c r="G206" s="221"/>
      <c r="H206" s="223" t="s">
        <v>19</v>
      </c>
      <c r="I206" s="225"/>
      <c r="J206" s="221"/>
      <c r="K206" s="221"/>
      <c r="L206" s="226"/>
      <c r="M206" s="227"/>
      <c r="N206" s="228"/>
      <c r="O206" s="228"/>
      <c r="P206" s="228"/>
      <c r="Q206" s="228"/>
      <c r="R206" s="228"/>
      <c r="S206" s="228"/>
      <c r="T206" s="22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0" t="s">
        <v>127</v>
      </c>
      <c r="AU206" s="230" t="s">
        <v>81</v>
      </c>
      <c r="AV206" s="13" t="s">
        <v>79</v>
      </c>
      <c r="AW206" s="13" t="s">
        <v>33</v>
      </c>
      <c r="AX206" s="13" t="s">
        <v>71</v>
      </c>
      <c r="AY206" s="230" t="s">
        <v>116</v>
      </c>
    </row>
    <row r="207" spans="1:51" s="14" customFormat="1" ht="12">
      <c r="A207" s="14"/>
      <c r="B207" s="231"/>
      <c r="C207" s="232"/>
      <c r="D207" s="222" t="s">
        <v>127</v>
      </c>
      <c r="E207" s="233" t="s">
        <v>19</v>
      </c>
      <c r="F207" s="234" t="s">
        <v>257</v>
      </c>
      <c r="G207" s="232"/>
      <c r="H207" s="235">
        <v>0.034</v>
      </c>
      <c r="I207" s="236"/>
      <c r="J207" s="232"/>
      <c r="K207" s="232"/>
      <c r="L207" s="237"/>
      <c r="M207" s="238"/>
      <c r="N207" s="239"/>
      <c r="O207" s="239"/>
      <c r="P207" s="239"/>
      <c r="Q207" s="239"/>
      <c r="R207" s="239"/>
      <c r="S207" s="239"/>
      <c r="T207" s="24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1" t="s">
        <v>127</v>
      </c>
      <c r="AU207" s="241" t="s">
        <v>81</v>
      </c>
      <c r="AV207" s="14" t="s">
        <v>81</v>
      </c>
      <c r="AW207" s="14" t="s">
        <v>33</v>
      </c>
      <c r="AX207" s="14" t="s">
        <v>71</v>
      </c>
      <c r="AY207" s="241" t="s">
        <v>116</v>
      </c>
    </row>
    <row r="208" spans="1:51" s="15" customFormat="1" ht="12">
      <c r="A208" s="15"/>
      <c r="B208" s="242"/>
      <c r="C208" s="243"/>
      <c r="D208" s="222" t="s">
        <v>127</v>
      </c>
      <c r="E208" s="244" t="s">
        <v>19</v>
      </c>
      <c r="F208" s="245" t="s">
        <v>130</v>
      </c>
      <c r="G208" s="243"/>
      <c r="H208" s="246">
        <v>0.034</v>
      </c>
      <c r="I208" s="247"/>
      <c r="J208" s="243"/>
      <c r="K208" s="243"/>
      <c r="L208" s="248"/>
      <c r="M208" s="249"/>
      <c r="N208" s="250"/>
      <c r="O208" s="250"/>
      <c r="P208" s="250"/>
      <c r="Q208" s="250"/>
      <c r="R208" s="250"/>
      <c r="S208" s="250"/>
      <c r="T208" s="251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2" t="s">
        <v>127</v>
      </c>
      <c r="AU208" s="252" t="s">
        <v>81</v>
      </c>
      <c r="AV208" s="15" t="s">
        <v>123</v>
      </c>
      <c r="AW208" s="15" t="s">
        <v>33</v>
      </c>
      <c r="AX208" s="15" t="s">
        <v>79</v>
      </c>
      <c r="AY208" s="252" t="s">
        <v>116</v>
      </c>
    </row>
    <row r="209" spans="1:65" s="2" customFormat="1" ht="24.15" customHeight="1">
      <c r="A209" s="40"/>
      <c r="B209" s="41"/>
      <c r="C209" s="264" t="s">
        <v>258</v>
      </c>
      <c r="D209" s="264" t="s">
        <v>252</v>
      </c>
      <c r="E209" s="265" t="s">
        <v>259</v>
      </c>
      <c r="F209" s="266" t="s">
        <v>260</v>
      </c>
      <c r="G209" s="267" t="s">
        <v>261</v>
      </c>
      <c r="H209" s="268">
        <v>1.04</v>
      </c>
      <c r="I209" s="269"/>
      <c r="J209" s="270">
        <f>ROUND(I209*H209,2)</f>
        <v>0</v>
      </c>
      <c r="K209" s="266" t="s">
        <v>122</v>
      </c>
      <c r="L209" s="271"/>
      <c r="M209" s="272" t="s">
        <v>19</v>
      </c>
      <c r="N209" s="273" t="s">
        <v>42</v>
      </c>
      <c r="O209" s="86"/>
      <c r="P209" s="211">
        <f>O209*H209</f>
        <v>0</v>
      </c>
      <c r="Q209" s="211">
        <v>0.001</v>
      </c>
      <c r="R209" s="211">
        <f>Q209*H209</f>
        <v>0.0010400000000000001</v>
      </c>
      <c r="S209" s="211">
        <v>0</v>
      </c>
      <c r="T209" s="212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3" t="s">
        <v>255</v>
      </c>
      <c r="AT209" s="213" t="s">
        <v>252</v>
      </c>
      <c r="AU209" s="213" t="s">
        <v>81</v>
      </c>
      <c r="AY209" s="19" t="s">
        <v>116</v>
      </c>
      <c r="BE209" s="214">
        <f>IF(N209="základní",J209,0)</f>
        <v>0</v>
      </c>
      <c r="BF209" s="214">
        <f>IF(N209="snížená",J209,0)</f>
        <v>0</v>
      </c>
      <c r="BG209" s="214">
        <f>IF(N209="zákl. přenesená",J209,0)</f>
        <v>0</v>
      </c>
      <c r="BH209" s="214">
        <f>IF(N209="sníž. přenesená",J209,0)</f>
        <v>0</v>
      </c>
      <c r="BI209" s="214">
        <f>IF(N209="nulová",J209,0)</f>
        <v>0</v>
      </c>
      <c r="BJ209" s="19" t="s">
        <v>79</v>
      </c>
      <c r="BK209" s="214">
        <f>ROUND(I209*H209,2)</f>
        <v>0</v>
      </c>
      <c r="BL209" s="19" t="s">
        <v>218</v>
      </c>
      <c r="BM209" s="213" t="s">
        <v>262</v>
      </c>
    </row>
    <row r="210" spans="1:51" s="13" customFormat="1" ht="12">
      <c r="A210" s="13"/>
      <c r="B210" s="220"/>
      <c r="C210" s="221"/>
      <c r="D210" s="222" t="s">
        <v>127</v>
      </c>
      <c r="E210" s="223" t="s">
        <v>19</v>
      </c>
      <c r="F210" s="224" t="s">
        <v>263</v>
      </c>
      <c r="G210" s="221"/>
      <c r="H210" s="223" t="s">
        <v>19</v>
      </c>
      <c r="I210" s="225"/>
      <c r="J210" s="221"/>
      <c r="K210" s="221"/>
      <c r="L210" s="226"/>
      <c r="M210" s="227"/>
      <c r="N210" s="228"/>
      <c r="O210" s="228"/>
      <c r="P210" s="228"/>
      <c r="Q210" s="228"/>
      <c r="R210" s="228"/>
      <c r="S210" s="228"/>
      <c r="T210" s="22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0" t="s">
        <v>127</v>
      </c>
      <c r="AU210" s="230" t="s">
        <v>81</v>
      </c>
      <c r="AV210" s="13" t="s">
        <v>79</v>
      </c>
      <c r="AW210" s="13" t="s">
        <v>33</v>
      </c>
      <c r="AX210" s="13" t="s">
        <v>71</v>
      </c>
      <c r="AY210" s="230" t="s">
        <v>116</v>
      </c>
    </row>
    <row r="211" spans="1:51" s="14" customFormat="1" ht="12">
      <c r="A211" s="14"/>
      <c r="B211" s="231"/>
      <c r="C211" s="232"/>
      <c r="D211" s="222" t="s">
        <v>127</v>
      </c>
      <c r="E211" s="233" t="s">
        <v>19</v>
      </c>
      <c r="F211" s="234" t="s">
        <v>264</v>
      </c>
      <c r="G211" s="232"/>
      <c r="H211" s="235">
        <v>1.04</v>
      </c>
      <c r="I211" s="236"/>
      <c r="J211" s="232"/>
      <c r="K211" s="232"/>
      <c r="L211" s="237"/>
      <c r="M211" s="238"/>
      <c r="N211" s="239"/>
      <c r="O211" s="239"/>
      <c r="P211" s="239"/>
      <c r="Q211" s="239"/>
      <c r="R211" s="239"/>
      <c r="S211" s="239"/>
      <c r="T211" s="24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1" t="s">
        <v>127</v>
      </c>
      <c r="AU211" s="241" t="s">
        <v>81</v>
      </c>
      <c r="AV211" s="14" t="s">
        <v>81</v>
      </c>
      <c r="AW211" s="14" t="s">
        <v>33</v>
      </c>
      <c r="AX211" s="14" t="s">
        <v>71</v>
      </c>
      <c r="AY211" s="241" t="s">
        <v>116</v>
      </c>
    </row>
    <row r="212" spans="1:51" s="15" customFormat="1" ht="12">
      <c r="A212" s="15"/>
      <c r="B212" s="242"/>
      <c r="C212" s="243"/>
      <c r="D212" s="222" t="s">
        <v>127</v>
      </c>
      <c r="E212" s="244" t="s">
        <v>19</v>
      </c>
      <c r="F212" s="245" t="s">
        <v>130</v>
      </c>
      <c r="G212" s="243"/>
      <c r="H212" s="246">
        <v>1.04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2" t="s">
        <v>127</v>
      </c>
      <c r="AU212" s="252" t="s">
        <v>81</v>
      </c>
      <c r="AV212" s="15" t="s">
        <v>123</v>
      </c>
      <c r="AW212" s="15" t="s">
        <v>33</v>
      </c>
      <c r="AX212" s="15" t="s">
        <v>79</v>
      </c>
      <c r="AY212" s="252" t="s">
        <v>116</v>
      </c>
    </row>
    <row r="213" spans="1:65" s="2" customFormat="1" ht="24.15" customHeight="1">
      <c r="A213" s="40"/>
      <c r="B213" s="41"/>
      <c r="C213" s="264" t="s">
        <v>7</v>
      </c>
      <c r="D213" s="264" t="s">
        <v>252</v>
      </c>
      <c r="E213" s="265" t="s">
        <v>265</v>
      </c>
      <c r="F213" s="266" t="s">
        <v>266</v>
      </c>
      <c r="G213" s="267" t="s">
        <v>261</v>
      </c>
      <c r="H213" s="268">
        <v>1.04</v>
      </c>
      <c r="I213" s="269"/>
      <c r="J213" s="270">
        <f>ROUND(I213*H213,2)</f>
        <v>0</v>
      </c>
      <c r="K213" s="266" t="s">
        <v>122</v>
      </c>
      <c r="L213" s="271"/>
      <c r="M213" s="272" t="s">
        <v>19</v>
      </c>
      <c r="N213" s="273" t="s">
        <v>42</v>
      </c>
      <c r="O213" s="86"/>
      <c r="P213" s="211">
        <f>O213*H213</f>
        <v>0</v>
      </c>
      <c r="Q213" s="211">
        <v>0.00028</v>
      </c>
      <c r="R213" s="211">
        <f>Q213*H213</f>
        <v>0.0002912</v>
      </c>
      <c r="S213" s="211">
        <v>0</v>
      </c>
      <c r="T213" s="212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3" t="s">
        <v>255</v>
      </c>
      <c r="AT213" s="213" t="s">
        <v>252</v>
      </c>
      <c r="AU213" s="213" t="s">
        <v>81</v>
      </c>
      <c r="AY213" s="19" t="s">
        <v>116</v>
      </c>
      <c r="BE213" s="214">
        <f>IF(N213="základní",J213,0)</f>
        <v>0</v>
      </c>
      <c r="BF213" s="214">
        <f>IF(N213="snížená",J213,0)</f>
        <v>0</v>
      </c>
      <c r="BG213" s="214">
        <f>IF(N213="zákl. přenesená",J213,0)</f>
        <v>0</v>
      </c>
      <c r="BH213" s="214">
        <f>IF(N213="sníž. přenesená",J213,0)</f>
        <v>0</v>
      </c>
      <c r="BI213" s="214">
        <f>IF(N213="nulová",J213,0)</f>
        <v>0</v>
      </c>
      <c r="BJ213" s="19" t="s">
        <v>79</v>
      </c>
      <c r="BK213" s="214">
        <f>ROUND(I213*H213,2)</f>
        <v>0</v>
      </c>
      <c r="BL213" s="19" t="s">
        <v>218</v>
      </c>
      <c r="BM213" s="213" t="s">
        <v>267</v>
      </c>
    </row>
    <row r="214" spans="1:51" s="13" customFormat="1" ht="12">
      <c r="A214" s="13"/>
      <c r="B214" s="220"/>
      <c r="C214" s="221"/>
      <c r="D214" s="222" t="s">
        <v>127</v>
      </c>
      <c r="E214" s="223" t="s">
        <v>19</v>
      </c>
      <c r="F214" s="224" t="s">
        <v>268</v>
      </c>
      <c r="G214" s="221"/>
      <c r="H214" s="223" t="s">
        <v>19</v>
      </c>
      <c r="I214" s="225"/>
      <c r="J214" s="221"/>
      <c r="K214" s="221"/>
      <c r="L214" s="226"/>
      <c r="M214" s="227"/>
      <c r="N214" s="228"/>
      <c r="O214" s="228"/>
      <c r="P214" s="228"/>
      <c r="Q214" s="228"/>
      <c r="R214" s="228"/>
      <c r="S214" s="228"/>
      <c r="T214" s="22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0" t="s">
        <v>127</v>
      </c>
      <c r="AU214" s="230" t="s">
        <v>81</v>
      </c>
      <c r="AV214" s="13" t="s">
        <v>79</v>
      </c>
      <c r="AW214" s="13" t="s">
        <v>33</v>
      </c>
      <c r="AX214" s="13" t="s">
        <v>71</v>
      </c>
      <c r="AY214" s="230" t="s">
        <v>116</v>
      </c>
    </row>
    <row r="215" spans="1:51" s="14" customFormat="1" ht="12">
      <c r="A215" s="14"/>
      <c r="B215" s="231"/>
      <c r="C215" s="232"/>
      <c r="D215" s="222" t="s">
        <v>127</v>
      </c>
      <c r="E215" s="233" t="s">
        <v>19</v>
      </c>
      <c r="F215" s="234" t="s">
        <v>264</v>
      </c>
      <c r="G215" s="232"/>
      <c r="H215" s="235">
        <v>1.04</v>
      </c>
      <c r="I215" s="236"/>
      <c r="J215" s="232"/>
      <c r="K215" s="232"/>
      <c r="L215" s="237"/>
      <c r="M215" s="238"/>
      <c r="N215" s="239"/>
      <c r="O215" s="239"/>
      <c r="P215" s="239"/>
      <c r="Q215" s="239"/>
      <c r="R215" s="239"/>
      <c r="S215" s="239"/>
      <c r="T215" s="24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1" t="s">
        <v>127</v>
      </c>
      <c r="AU215" s="241" t="s">
        <v>81</v>
      </c>
      <c r="AV215" s="14" t="s">
        <v>81</v>
      </c>
      <c r="AW215" s="14" t="s">
        <v>33</v>
      </c>
      <c r="AX215" s="14" t="s">
        <v>71</v>
      </c>
      <c r="AY215" s="241" t="s">
        <v>116</v>
      </c>
    </row>
    <row r="216" spans="1:51" s="15" customFormat="1" ht="12">
      <c r="A216" s="15"/>
      <c r="B216" s="242"/>
      <c r="C216" s="243"/>
      <c r="D216" s="222" t="s">
        <v>127</v>
      </c>
      <c r="E216" s="244" t="s">
        <v>19</v>
      </c>
      <c r="F216" s="245" t="s">
        <v>130</v>
      </c>
      <c r="G216" s="243"/>
      <c r="H216" s="246">
        <v>1.04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2" t="s">
        <v>127</v>
      </c>
      <c r="AU216" s="252" t="s">
        <v>81</v>
      </c>
      <c r="AV216" s="15" t="s">
        <v>123</v>
      </c>
      <c r="AW216" s="15" t="s">
        <v>33</v>
      </c>
      <c r="AX216" s="15" t="s">
        <v>79</v>
      </c>
      <c r="AY216" s="252" t="s">
        <v>116</v>
      </c>
    </row>
    <row r="217" spans="1:65" s="2" customFormat="1" ht="16.5" customHeight="1">
      <c r="A217" s="40"/>
      <c r="B217" s="41"/>
      <c r="C217" s="264" t="s">
        <v>269</v>
      </c>
      <c r="D217" s="264" t="s">
        <v>252</v>
      </c>
      <c r="E217" s="265" t="s">
        <v>270</v>
      </c>
      <c r="F217" s="266" t="s">
        <v>271</v>
      </c>
      <c r="G217" s="267" t="s">
        <v>153</v>
      </c>
      <c r="H217" s="268">
        <v>0.009</v>
      </c>
      <c r="I217" s="269"/>
      <c r="J217" s="270">
        <f>ROUND(I217*H217,2)</f>
        <v>0</v>
      </c>
      <c r="K217" s="266" t="s">
        <v>122</v>
      </c>
      <c r="L217" s="271"/>
      <c r="M217" s="272" t="s">
        <v>19</v>
      </c>
      <c r="N217" s="273" t="s">
        <v>42</v>
      </c>
      <c r="O217" s="86"/>
      <c r="P217" s="211">
        <f>O217*H217</f>
        <v>0</v>
      </c>
      <c r="Q217" s="211">
        <v>1</v>
      </c>
      <c r="R217" s="211">
        <f>Q217*H217</f>
        <v>0.009</v>
      </c>
      <c r="S217" s="211">
        <v>0</v>
      </c>
      <c r="T217" s="212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3" t="s">
        <v>255</v>
      </c>
      <c r="AT217" s="213" t="s">
        <v>252</v>
      </c>
      <c r="AU217" s="213" t="s">
        <v>81</v>
      </c>
      <c r="AY217" s="19" t="s">
        <v>116</v>
      </c>
      <c r="BE217" s="214">
        <f>IF(N217="základní",J217,0)</f>
        <v>0</v>
      </c>
      <c r="BF217" s="214">
        <f>IF(N217="snížená",J217,0)</f>
        <v>0</v>
      </c>
      <c r="BG217" s="214">
        <f>IF(N217="zákl. přenesená",J217,0)</f>
        <v>0</v>
      </c>
      <c r="BH217" s="214">
        <f>IF(N217="sníž. přenesená",J217,0)</f>
        <v>0</v>
      </c>
      <c r="BI217" s="214">
        <f>IF(N217="nulová",J217,0)</f>
        <v>0</v>
      </c>
      <c r="BJ217" s="19" t="s">
        <v>79</v>
      </c>
      <c r="BK217" s="214">
        <f>ROUND(I217*H217,2)</f>
        <v>0</v>
      </c>
      <c r="BL217" s="19" t="s">
        <v>218</v>
      </c>
      <c r="BM217" s="213" t="s">
        <v>272</v>
      </c>
    </row>
    <row r="218" spans="1:51" s="13" customFormat="1" ht="12">
      <c r="A218" s="13"/>
      <c r="B218" s="220"/>
      <c r="C218" s="221"/>
      <c r="D218" s="222" t="s">
        <v>127</v>
      </c>
      <c r="E218" s="223" t="s">
        <v>19</v>
      </c>
      <c r="F218" s="224" t="s">
        <v>273</v>
      </c>
      <c r="G218" s="221"/>
      <c r="H218" s="223" t="s">
        <v>19</v>
      </c>
      <c r="I218" s="225"/>
      <c r="J218" s="221"/>
      <c r="K218" s="221"/>
      <c r="L218" s="226"/>
      <c r="M218" s="227"/>
      <c r="N218" s="228"/>
      <c r="O218" s="228"/>
      <c r="P218" s="228"/>
      <c r="Q218" s="228"/>
      <c r="R218" s="228"/>
      <c r="S218" s="228"/>
      <c r="T218" s="22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0" t="s">
        <v>127</v>
      </c>
      <c r="AU218" s="230" t="s">
        <v>81</v>
      </c>
      <c r="AV218" s="13" t="s">
        <v>79</v>
      </c>
      <c r="AW218" s="13" t="s">
        <v>33</v>
      </c>
      <c r="AX218" s="13" t="s">
        <v>71</v>
      </c>
      <c r="AY218" s="230" t="s">
        <v>116</v>
      </c>
    </row>
    <row r="219" spans="1:51" s="14" customFormat="1" ht="12">
      <c r="A219" s="14"/>
      <c r="B219" s="231"/>
      <c r="C219" s="232"/>
      <c r="D219" s="222" t="s">
        <v>127</v>
      </c>
      <c r="E219" s="233" t="s">
        <v>19</v>
      </c>
      <c r="F219" s="234" t="s">
        <v>274</v>
      </c>
      <c r="G219" s="232"/>
      <c r="H219" s="235">
        <v>0.009</v>
      </c>
      <c r="I219" s="236"/>
      <c r="J219" s="232"/>
      <c r="K219" s="232"/>
      <c r="L219" s="237"/>
      <c r="M219" s="238"/>
      <c r="N219" s="239"/>
      <c r="O219" s="239"/>
      <c r="P219" s="239"/>
      <c r="Q219" s="239"/>
      <c r="R219" s="239"/>
      <c r="S219" s="239"/>
      <c r="T219" s="24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1" t="s">
        <v>127</v>
      </c>
      <c r="AU219" s="241" t="s">
        <v>81</v>
      </c>
      <c r="AV219" s="14" t="s">
        <v>81</v>
      </c>
      <c r="AW219" s="14" t="s">
        <v>33</v>
      </c>
      <c r="AX219" s="14" t="s">
        <v>71</v>
      </c>
      <c r="AY219" s="241" t="s">
        <v>116</v>
      </c>
    </row>
    <row r="220" spans="1:51" s="15" customFormat="1" ht="12">
      <c r="A220" s="15"/>
      <c r="B220" s="242"/>
      <c r="C220" s="243"/>
      <c r="D220" s="222" t="s">
        <v>127</v>
      </c>
      <c r="E220" s="244" t="s">
        <v>19</v>
      </c>
      <c r="F220" s="245" t="s">
        <v>130</v>
      </c>
      <c r="G220" s="243"/>
      <c r="H220" s="246">
        <v>0.009</v>
      </c>
      <c r="I220" s="247"/>
      <c r="J220" s="243"/>
      <c r="K220" s="243"/>
      <c r="L220" s="248"/>
      <c r="M220" s="249"/>
      <c r="N220" s="250"/>
      <c r="O220" s="250"/>
      <c r="P220" s="250"/>
      <c r="Q220" s="250"/>
      <c r="R220" s="250"/>
      <c r="S220" s="250"/>
      <c r="T220" s="251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2" t="s">
        <v>127</v>
      </c>
      <c r="AU220" s="252" t="s">
        <v>81</v>
      </c>
      <c r="AV220" s="15" t="s">
        <v>123</v>
      </c>
      <c r="AW220" s="15" t="s">
        <v>33</v>
      </c>
      <c r="AX220" s="15" t="s">
        <v>79</v>
      </c>
      <c r="AY220" s="252" t="s">
        <v>116</v>
      </c>
    </row>
    <row r="221" spans="1:65" s="2" customFormat="1" ht="16.5" customHeight="1">
      <c r="A221" s="40"/>
      <c r="B221" s="41"/>
      <c r="C221" s="264" t="s">
        <v>275</v>
      </c>
      <c r="D221" s="264" t="s">
        <v>252</v>
      </c>
      <c r="E221" s="265" t="s">
        <v>276</v>
      </c>
      <c r="F221" s="266" t="s">
        <v>277</v>
      </c>
      <c r="G221" s="267" t="s">
        <v>153</v>
      </c>
      <c r="H221" s="268">
        <v>0.01</v>
      </c>
      <c r="I221" s="269"/>
      <c r="J221" s="270">
        <f>ROUND(I221*H221,2)</f>
        <v>0</v>
      </c>
      <c r="K221" s="266" t="s">
        <v>122</v>
      </c>
      <c r="L221" s="271"/>
      <c r="M221" s="272" t="s">
        <v>19</v>
      </c>
      <c r="N221" s="273" t="s">
        <v>42</v>
      </c>
      <c r="O221" s="86"/>
      <c r="P221" s="211">
        <f>O221*H221</f>
        <v>0</v>
      </c>
      <c r="Q221" s="211">
        <v>1</v>
      </c>
      <c r="R221" s="211">
        <f>Q221*H221</f>
        <v>0.01</v>
      </c>
      <c r="S221" s="211">
        <v>0</v>
      </c>
      <c r="T221" s="212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3" t="s">
        <v>255</v>
      </c>
      <c r="AT221" s="213" t="s">
        <v>252</v>
      </c>
      <c r="AU221" s="213" t="s">
        <v>81</v>
      </c>
      <c r="AY221" s="19" t="s">
        <v>116</v>
      </c>
      <c r="BE221" s="214">
        <f>IF(N221="základní",J221,0)</f>
        <v>0</v>
      </c>
      <c r="BF221" s="214">
        <f>IF(N221="snížená",J221,0)</f>
        <v>0</v>
      </c>
      <c r="BG221" s="214">
        <f>IF(N221="zákl. přenesená",J221,0)</f>
        <v>0</v>
      </c>
      <c r="BH221" s="214">
        <f>IF(N221="sníž. přenesená",J221,0)</f>
        <v>0</v>
      </c>
      <c r="BI221" s="214">
        <f>IF(N221="nulová",J221,0)</f>
        <v>0</v>
      </c>
      <c r="BJ221" s="19" t="s">
        <v>79</v>
      </c>
      <c r="BK221" s="214">
        <f>ROUND(I221*H221,2)</f>
        <v>0</v>
      </c>
      <c r="BL221" s="19" t="s">
        <v>218</v>
      </c>
      <c r="BM221" s="213" t="s">
        <v>278</v>
      </c>
    </row>
    <row r="222" spans="1:51" s="13" customFormat="1" ht="12">
      <c r="A222" s="13"/>
      <c r="B222" s="220"/>
      <c r="C222" s="221"/>
      <c r="D222" s="222" t="s">
        <v>127</v>
      </c>
      <c r="E222" s="223" t="s">
        <v>19</v>
      </c>
      <c r="F222" s="224" t="s">
        <v>273</v>
      </c>
      <c r="G222" s="221"/>
      <c r="H222" s="223" t="s">
        <v>19</v>
      </c>
      <c r="I222" s="225"/>
      <c r="J222" s="221"/>
      <c r="K222" s="221"/>
      <c r="L222" s="226"/>
      <c r="M222" s="227"/>
      <c r="N222" s="228"/>
      <c r="O222" s="228"/>
      <c r="P222" s="228"/>
      <c r="Q222" s="228"/>
      <c r="R222" s="228"/>
      <c r="S222" s="228"/>
      <c r="T222" s="22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0" t="s">
        <v>127</v>
      </c>
      <c r="AU222" s="230" t="s">
        <v>81</v>
      </c>
      <c r="AV222" s="13" t="s">
        <v>79</v>
      </c>
      <c r="AW222" s="13" t="s">
        <v>33</v>
      </c>
      <c r="AX222" s="13" t="s">
        <v>71</v>
      </c>
      <c r="AY222" s="230" t="s">
        <v>116</v>
      </c>
    </row>
    <row r="223" spans="1:51" s="14" customFormat="1" ht="12">
      <c r="A223" s="14"/>
      <c r="B223" s="231"/>
      <c r="C223" s="232"/>
      <c r="D223" s="222" t="s">
        <v>127</v>
      </c>
      <c r="E223" s="233" t="s">
        <v>19</v>
      </c>
      <c r="F223" s="234" t="s">
        <v>279</v>
      </c>
      <c r="G223" s="232"/>
      <c r="H223" s="235">
        <v>0.01</v>
      </c>
      <c r="I223" s="236"/>
      <c r="J223" s="232"/>
      <c r="K223" s="232"/>
      <c r="L223" s="237"/>
      <c r="M223" s="238"/>
      <c r="N223" s="239"/>
      <c r="O223" s="239"/>
      <c r="P223" s="239"/>
      <c r="Q223" s="239"/>
      <c r="R223" s="239"/>
      <c r="S223" s="239"/>
      <c r="T223" s="24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1" t="s">
        <v>127</v>
      </c>
      <c r="AU223" s="241" t="s">
        <v>81</v>
      </c>
      <c r="AV223" s="14" t="s">
        <v>81</v>
      </c>
      <c r="AW223" s="14" t="s">
        <v>33</v>
      </c>
      <c r="AX223" s="14" t="s">
        <v>71</v>
      </c>
      <c r="AY223" s="241" t="s">
        <v>116</v>
      </c>
    </row>
    <row r="224" spans="1:51" s="15" customFormat="1" ht="12">
      <c r="A224" s="15"/>
      <c r="B224" s="242"/>
      <c r="C224" s="243"/>
      <c r="D224" s="222" t="s">
        <v>127</v>
      </c>
      <c r="E224" s="244" t="s">
        <v>19</v>
      </c>
      <c r="F224" s="245" t="s">
        <v>130</v>
      </c>
      <c r="G224" s="243"/>
      <c r="H224" s="246">
        <v>0.01</v>
      </c>
      <c r="I224" s="247"/>
      <c r="J224" s="243"/>
      <c r="K224" s="243"/>
      <c r="L224" s="248"/>
      <c r="M224" s="249"/>
      <c r="N224" s="250"/>
      <c r="O224" s="250"/>
      <c r="P224" s="250"/>
      <c r="Q224" s="250"/>
      <c r="R224" s="250"/>
      <c r="S224" s="250"/>
      <c r="T224" s="251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52" t="s">
        <v>127</v>
      </c>
      <c r="AU224" s="252" t="s">
        <v>81</v>
      </c>
      <c r="AV224" s="15" t="s">
        <v>123</v>
      </c>
      <c r="AW224" s="15" t="s">
        <v>33</v>
      </c>
      <c r="AX224" s="15" t="s">
        <v>79</v>
      </c>
      <c r="AY224" s="252" t="s">
        <v>116</v>
      </c>
    </row>
    <row r="225" spans="1:65" s="2" customFormat="1" ht="16.5" customHeight="1">
      <c r="A225" s="40"/>
      <c r="B225" s="41"/>
      <c r="C225" s="264" t="s">
        <v>280</v>
      </c>
      <c r="D225" s="264" t="s">
        <v>252</v>
      </c>
      <c r="E225" s="265" t="s">
        <v>281</v>
      </c>
      <c r="F225" s="266" t="s">
        <v>282</v>
      </c>
      <c r="G225" s="267" t="s">
        <v>283</v>
      </c>
      <c r="H225" s="268">
        <v>0.6</v>
      </c>
      <c r="I225" s="269"/>
      <c r="J225" s="270">
        <f>ROUND(I225*H225,2)</f>
        <v>0</v>
      </c>
      <c r="K225" s="266" t="s">
        <v>122</v>
      </c>
      <c r="L225" s="271"/>
      <c r="M225" s="272" t="s">
        <v>19</v>
      </c>
      <c r="N225" s="273" t="s">
        <v>42</v>
      </c>
      <c r="O225" s="86"/>
      <c r="P225" s="211">
        <f>O225*H225</f>
        <v>0</v>
      </c>
      <c r="Q225" s="211">
        <v>0.0013</v>
      </c>
      <c r="R225" s="211">
        <f>Q225*H225</f>
        <v>0.00078</v>
      </c>
      <c r="S225" s="211">
        <v>0</v>
      </c>
      <c r="T225" s="212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3" t="s">
        <v>255</v>
      </c>
      <c r="AT225" s="213" t="s">
        <v>252</v>
      </c>
      <c r="AU225" s="213" t="s">
        <v>81</v>
      </c>
      <c r="AY225" s="19" t="s">
        <v>116</v>
      </c>
      <c r="BE225" s="214">
        <f>IF(N225="základní",J225,0)</f>
        <v>0</v>
      </c>
      <c r="BF225" s="214">
        <f>IF(N225="snížená",J225,0)</f>
        <v>0</v>
      </c>
      <c r="BG225" s="214">
        <f>IF(N225="zákl. přenesená",J225,0)</f>
        <v>0</v>
      </c>
      <c r="BH225" s="214">
        <f>IF(N225="sníž. přenesená",J225,0)</f>
        <v>0</v>
      </c>
      <c r="BI225" s="214">
        <f>IF(N225="nulová",J225,0)</f>
        <v>0</v>
      </c>
      <c r="BJ225" s="19" t="s">
        <v>79</v>
      </c>
      <c r="BK225" s="214">
        <f>ROUND(I225*H225,2)</f>
        <v>0</v>
      </c>
      <c r="BL225" s="19" t="s">
        <v>218</v>
      </c>
      <c r="BM225" s="213" t="s">
        <v>284</v>
      </c>
    </row>
    <row r="226" spans="1:51" s="13" customFormat="1" ht="12">
      <c r="A226" s="13"/>
      <c r="B226" s="220"/>
      <c r="C226" s="221"/>
      <c r="D226" s="222" t="s">
        <v>127</v>
      </c>
      <c r="E226" s="223" t="s">
        <v>19</v>
      </c>
      <c r="F226" s="224" t="s">
        <v>273</v>
      </c>
      <c r="G226" s="221"/>
      <c r="H226" s="223" t="s">
        <v>19</v>
      </c>
      <c r="I226" s="225"/>
      <c r="J226" s="221"/>
      <c r="K226" s="221"/>
      <c r="L226" s="226"/>
      <c r="M226" s="227"/>
      <c r="N226" s="228"/>
      <c r="O226" s="228"/>
      <c r="P226" s="228"/>
      <c r="Q226" s="228"/>
      <c r="R226" s="228"/>
      <c r="S226" s="228"/>
      <c r="T226" s="22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0" t="s">
        <v>127</v>
      </c>
      <c r="AU226" s="230" t="s">
        <v>81</v>
      </c>
      <c r="AV226" s="13" t="s">
        <v>79</v>
      </c>
      <c r="AW226" s="13" t="s">
        <v>33</v>
      </c>
      <c r="AX226" s="13" t="s">
        <v>71</v>
      </c>
      <c r="AY226" s="230" t="s">
        <v>116</v>
      </c>
    </row>
    <row r="227" spans="1:51" s="14" customFormat="1" ht="12">
      <c r="A227" s="14"/>
      <c r="B227" s="231"/>
      <c r="C227" s="232"/>
      <c r="D227" s="222" t="s">
        <v>127</v>
      </c>
      <c r="E227" s="233" t="s">
        <v>19</v>
      </c>
      <c r="F227" s="234" t="s">
        <v>285</v>
      </c>
      <c r="G227" s="232"/>
      <c r="H227" s="235">
        <v>0.6</v>
      </c>
      <c r="I227" s="236"/>
      <c r="J227" s="232"/>
      <c r="K227" s="232"/>
      <c r="L227" s="237"/>
      <c r="M227" s="238"/>
      <c r="N227" s="239"/>
      <c r="O227" s="239"/>
      <c r="P227" s="239"/>
      <c r="Q227" s="239"/>
      <c r="R227" s="239"/>
      <c r="S227" s="239"/>
      <c r="T227" s="24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1" t="s">
        <v>127</v>
      </c>
      <c r="AU227" s="241" t="s">
        <v>81</v>
      </c>
      <c r="AV227" s="14" t="s">
        <v>81</v>
      </c>
      <c r="AW227" s="14" t="s">
        <v>33</v>
      </c>
      <c r="AX227" s="14" t="s">
        <v>71</v>
      </c>
      <c r="AY227" s="241" t="s">
        <v>116</v>
      </c>
    </row>
    <row r="228" spans="1:51" s="15" customFormat="1" ht="12">
      <c r="A228" s="15"/>
      <c r="B228" s="242"/>
      <c r="C228" s="243"/>
      <c r="D228" s="222" t="s">
        <v>127</v>
      </c>
      <c r="E228" s="244" t="s">
        <v>19</v>
      </c>
      <c r="F228" s="245" t="s">
        <v>130</v>
      </c>
      <c r="G228" s="243"/>
      <c r="H228" s="246">
        <v>0.6</v>
      </c>
      <c r="I228" s="247"/>
      <c r="J228" s="243"/>
      <c r="K228" s="243"/>
      <c r="L228" s="248"/>
      <c r="M228" s="249"/>
      <c r="N228" s="250"/>
      <c r="O228" s="250"/>
      <c r="P228" s="250"/>
      <c r="Q228" s="250"/>
      <c r="R228" s="250"/>
      <c r="S228" s="250"/>
      <c r="T228" s="251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52" t="s">
        <v>127</v>
      </c>
      <c r="AU228" s="252" t="s">
        <v>81</v>
      </c>
      <c r="AV228" s="15" t="s">
        <v>123</v>
      </c>
      <c r="AW228" s="15" t="s">
        <v>33</v>
      </c>
      <c r="AX228" s="15" t="s">
        <v>79</v>
      </c>
      <c r="AY228" s="252" t="s">
        <v>116</v>
      </c>
    </row>
    <row r="229" spans="1:65" s="2" customFormat="1" ht="16.5" customHeight="1">
      <c r="A229" s="40"/>
      <c r="B229" s="41"/>
      <c r="C229" s="264" t="s">
        <v>286</v>
      </c>
      <c r="D229" s="264" t="s">
        <v>252</v>
      </c>
      <c r="E229" s="265" t="s">
        <v>287</v>
      </c>
      <c r="F229" s="266" t="s">
        <v>288</v>
      </c>
      <c r="G229" s="267" t="s">
        <v>198</v>
      </c>
      <c r="H229" s="268">
        <v>2</v>
      </c>
      <c r="I229" s="269"/>
      <c r="J229" s="270">
        <f>ROUND(I229*H229,2)</f>
        <v>0</v>
      </c>
      <c r="K229" s="266" t="s">
        <v>122</v>
      </c>
      <c r="L229" s="271"/>
      <c r="M229" s="272" t="s">
        <v>19</v>
      </c>
      <c r="N229" s="273" t="s">
        <v>42</v>
      </c>
      <c r="O229" s="86"/>
      <c r="P229" s="211">
        <f>O229*H229</f>
        <v>0</v>
      </c>
      <c r="Q229" s="211">
        <v>0.00042</v>
      </c>
      <c r="R229" s="211">
        <f>Q229*H229</f>
        <v>0.00084</v>
      </c>
      <c r="S229" s="211">
        <v>0</v>
      </c>
      <c r="T229" s="212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3" t="s">
        <v>255</v>
      </c>
      <c r="AT229" s="213" t="s">
        <v>252</v>
      </c>
      <c r="AU229" s="213" t="s">
        <v>81</v>
      </c>
      <c r="AY229" s="19" t="s">
        <v>116</v>
      </c>
      <c r="BE229" s="214">
        <f>IF(N229="základní",J229,0)</f>
        <v>0</v>
      </c>
      <c r="BF229" s="214">
        <f>IF(N229="snížená",J229,0)</f>
        <v>0</v>
      </c>
      <c r="BG229" s="214">
        <f>IF(N229="zákl. přenesená",J229,0)</f>
        <v>0</v>
      </c>
      <c r="BH229" s="214">
        <f>IF(N229="sníž. přenesená",J229,0)</f>
        <v>0</v>
      </c>
      <c r="BI229" s="214">
        <f>IF(N229="nulová",J229,0)</f>
        <v>0</v>
      </c>
      <c r="BJ229" s="19" t="s">
        <v>79</v>
      </c>
      <c r="BK229" s="214">
        <f>ROUND(I229*H229,2)</f>
        <v>0</v>
      </c>
      <c r="BL229" s="19" t="s">
        <v>218</v>
      </c>
      <c r="BM229" s="213" t="s">
        <v>289</v>
      </c>
    </row>
    <row r="230" spans="1:51" s="13" customFormat="1" ht="12">
      <c r="A230" s="13"/>
      <c r="B230" s="220"/>
      <c r="C230" s="221"/>
      <c r="D230" s="222" t="s">
        <v>127</v>
      </c>
      <c r="E230" s="223" t="s">
        <v>19</v>
      </c>
      <c r="F230" s="224" t="s">
        <v>273</v>
      </c>
      <c r="G230" s="221"/>
      <c r="H230" s="223" t="s">
        <v>19</v>
      </c>
      <c r="I230" s="225"/>
      <c r="J230" s="221"/>
      <c r="K230" s="221"/>
      <c r="L230" s="226"/>
      <c r="M230" s="227"/>
      <c r="N230" s="228"/>
      <c r="O230" s="228"/>
      <c r="P230" s="228"/>
      <c r="Q230" s="228"/>
      <c r="R230" s="228"/>
      <c r="S230" s="228"/>
      <c r="T230" s="22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0" t="s">
        <v>127</v>
      </c>
      <c r="AU230" s="230" t="s">
        <v>81</v>
      </c>
      <c r="AV230" s="13" t="s">
        <v>79</v>
      </c>
      <c r="AW230" s="13" t="s">
        <v>33</v>
      </c>
      <c r="AX230" s="13" t="s">
        <v>71</v>
      </c>
      <c r="AY230" s="230" t="s">
        <v>116</v>
      </c>
    </row>
    <row r="231" spans="1:51" s="14" customFormat="1" ht="12">
      <c r="A231" s="14"/>
      <c r="B231" s="231"/>
      <c r="C231" s="232"/>
      <c r="D231" s="222" t="s">
        <v>127</v>
      </c>
      <c r="E231" s="233" t="s">
        <v>19</v>
      </c>
      <c r="F231" s="234" t="s">
        <v>81</v>
      </c>
      <c r="G231" s="232"/>
      <c r="H231" s="235">
        <v>2</v>
      </c>
      <c r="I231" s="236"/>
      <c r="J231" s="232"/>
      <c r="K231" s="232"/>
      <c r="L231" s="237"/>
      <c r="M231" s="238"/>
      <c r="N231" s="239"/>
      <c r="O231" s="239"/>
      <c r="P231" s="239"/>
      <c r="Q231" s="239"/>
      <c r="R231" s="239"/>
      <c r="S231" s="239"/>
      <c r="T231" s="24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1" t="s">
        <v>127</v>
      </c>
      <c r="AU231" s="241" t="s">
        <v>81</v>
      </c>
      <c r="AV231" s="14" t="s">
        <v>81</v>
      </c>
      <c r="AW231" s="14" t="s">
        <v>33</v>
      </c>
      <c r="AX231" s="14" t="s">
        <v>71</v>
      </c>
      <c r="AY231" s="241" t="s">
        <v>116</v>
      </c>
    </row>
    <row r="232" spans="1:51" s="15" customFormat="1" ht="12">
      <c r="A232" s="15"/>
      <c r="B232" s="242"/>
      <c r="C232" s="243"/>
      <c r="D232" s="222" t="s">
        <v>127</v>
      </c>
      <c r="E232" s="244" t="s">
        <v>19</v>
      </c>
      <c r="F232" s="245" t="s">
        <v>130</v>
      </c>
      <c r="G232" s="243"/>
      <c r="H232" s="246">
        <v>2</v>
      </c>
      <c r="I232" s="247"/>
      <c r="J232" s="243"/>
      <c r="K232" s="243"/>
      <c r="L232" s="248"/>
      <c r="M232" s="249"/>
      <c r="N232" s="250"/>
      <c r="O232" s="250"/>
      <c r="P232" s="250"/>
      <c r="Q232" s="250"/>
      <c r="R232" s="250"/>
      <c r="S232" s="250"/>
      <c r="T232" s="251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52" t="s">
        <v>127</v>
      </c>
      <c r="AU232" s="252" t="s">
        <v>81</v>
      </c>
      <c r="AV232" s="15" t="s">
        <v>123</v>
      </c>
      <c r="AW232" s="15" t="s">
        <v>33</v>
      </c>
      <c r="AX232" s="15" t="s">
        <v>79</v>
      </c>
      <c r="AY232" s="252" t="s">
        <v>116</v>
      </c>
    </row>
    <row r="233" spans="1:65" s="2" customFormat="1" ht="24.15" customHeight="1">
      <c r="A233" s="40"/>
      <c r="B233" s="41"/>
      <c r="C233" s="264" t="s">
        <v>290</v>
      </c>
      <c r="D233" s="264" t="s">
        <v>252</v>
      </c>
      <c r="E233" s="265" t="s">
        <v>291</v>
      </c>
      <c r="F233" s="266" t="s">
        <v>292</v>
      </c>
      <c r="G233" s="267" t="s">
        <v>261</v>
      </c>
      <c r="H233" s="268">
        <v>0.04</v>
      </c>
      <c r="I233" s="269"/>
      <c r="J233" s="270">
        <f>ROUND(I233*H233,2)</f>
        <v>0</v>
      </c>
      <c r="K233" s="266" t="s">
        <v>122</v>
      </c>
      <c r="L233" s="271"/>
      <c r="M233" s="272" t="s">
        <v>19</v>
      </c>
      <c r="N233" s="273" t="s">
        <v>42</v>
      </c>
      <c r="O233" s="86"/>
      <c r="P233" s="211">
        <f>O233*H233</f>
        <v>0</v>
      </c>
      <c r="Q233" s="211">
        <v>0.0165</v>
      </c>
      <c r="R233" s="211">
        <f>Q233*H233</f>
        <v>0.00066</v>
      </c>
      <c r="S233" s="211">
        <v>0</v>
      </c>
      <c r="T233" s="212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3" t="s">
        <v>255</v>
      </c>
      <c r="AT233" s="213" t="s">
        <v>252</v>
      </c>
      <c r="AU233" s="213" t="s">
        <v>81</v>
      </c>
      <c r="AY233" s="19" t="s">
        <v>116</v>
      </c>
      <c r="BE233" s="214">
        <f>IF(N233="základní",J233,0)</f>
        <v>0</v>
      </c>
      <c r="BF233" s="214">
        <f>IF(N233="snížená",J233,0)</f>
        <v>0</v>
      </c>
      <c r="BG233" s="214">
        <f>IF(N233="zákl. přenesená",J233,0)</f>
        <v>0</v>
      </c>
      <c r="BH233" s="214">
        <f>IF(N233="sníž. přenesená",J233,0)</f>
        <v>0</v>
      </c>
      <c r="BI233" s="214">
        <f>IF(N233="nulová",J233,0)</f>
        <v>0</v>
      </c>
      <c r="BJ233" s="19" t="s">
        <v>79</v>
      </c>
      <c r="BK233" s="214">
        <f>ROUND(I233*H233,2)</f>
        <v>0</v>
      </c>
      <c r="BL233" s="19" t="s">
        <v>218</v>
      </c>
      <c r="BM233" s="213" t="s">
        <v>293</v>
      </c>
    </row>
    <row r="234" spans="1:51" s="13" customFormat="1" ht="12">
      <c r="A234" s="13"/>
      <c r="B234" s="220"/>
      <c r="C234" s="221"/>
      <c r="D234" s="222" t="s">
        <v>127</v>
      </c>
      <c r="E234" s="223" t="s">
        <v>19</v>
      </c>
      <c r="F234" s="224" t="s">
        <v>273</v>
      </c>
      <c r="G234" s="221"/>
      <c r="H234" s="223" t="s">
        <v>19</v>
      </c>
      <c r="I234" s="225"/>
      <c r="J234" s="221"/>
      <c r="K234" s="221"/>
      <c r="L234" s="226"/>
      <c r="M234" s="227"/>
      <c r="N234" s="228"/>
      <c r="O234" s="228"/>
      <c r="P234" s="228"/>
      <c r="Q234" s="228"/>
      <c r="R234" s="228"/>
      <c r="S234" s="228"/>
      <c r="T234" s="22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0" t="s">
        <v>127</v>
      </c>
      <c r="AU234" s="230" t="s">
        <v>81</v>
      </c>
      <c r="AV234" s="13" t="s">
        <v>79</v>
      </c>
      <c r="AW234" s="13" t="s">
        <v>33</v>
      </c>
      <c r="AX234" s="13" t="s">
        <v>71</v>
      </c>
      <c r="AY234" s="230" t="s">
        <v>116</v>
      </c>
    </row>
    <row r="235" spans="1:51" s="14" customFormat="1" ht="12">
      <c r="A235" s="14"/>
      <c r="B235" s="231"/>
      <c r="C235" s="232"/>
      <c r="D235" s="222" t="s">
        <v>127</v>
      </c>
      <c r="E235" s="233" t="s">
        <v>19</v>
      </c>
      <c r="F235" s="234" t="s">
        <v>294</v>
      </c>
      <c r="G235" s="232"/>
      <c r="H235" s="235">
        <v>0.04</v>
      </c>
      <c r="I235" s="236"/>
      <c r="J235" s="232"/>
      <c r="K235" s="232"/>
      <c r="L235" s="237"/>
      <c r="M235" s="238"/>
      <c r="N235" s="239"/>
      <c r="O235" s="239"/>
      <c r="P235" s="239"/>
      <c r="Q235" s="239"/>
      <c r="R235" s="239"/>
      <c r="S235" s="239"/>
      <c r="T235" s="240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1" t="s">
        <v>127</v>
      </c>
      <c r="AU235" s="241" t="s">
        <v>81</v>
      </c>
      <c r="AV235" s="14" t="s">
        <v>81</v>
      </c>
      <c r="AW235" s="14" t="s">
        <v>33</v>
      </c>
      <c r="AX235" s="14" t="s">
        <v>71</v>
      </c>
      <c r="AY235" s="241" t="s">
        <v>116</v>
      </c>
    </row>
    <row r="236" spans="1:51" s="15" customFormat="1" ht="12">
      <c r="A236" s="15"/>
      <c r="B236" s="242"/>
      <c r="C236" s="243"/>
      <c r="D236" s="222" t="s">
        <v>127</v>
      </c>
      <c r="E236" s="244" t="s">
        <v>19</v>
      </c>
      <c r="F236" s="245" t="s">
        <v>130</v>
      </c>
      <c r="G236" s="243"/>
      <c r="H236" s="246">
        <v>0.04</v>
      </c>
      <c r="I236" s="247"/>
      <c r="J236" s="243"/>
      <c r="K236" s="243"/>
      <c r="L236" s="248"/>
      <c r="M236" s="249"/>
      <c r="N236" s="250"/>
      <c r="O236" s="250"/>
      <c r="P236" s="250"/>
      <c r="Q236" s="250"/>
      <c r="R236" s="250"/>
      <c r="S236" s="250"/>
      <c r="T236" s="251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52" t="s">
        <v>127</v>
      </c>
      <c r="AU236" s="252" t="s">
        <v>81</v>
      </c>
      <c r="AV236" s="15" t="s">
        <v>123</v>
      </c>
      <c r="AW236" s="15" t="s">
        <v>33</v>
      </c>
      <c r="AX236" s="15" t="s">
        <v>79</v>
      </c>
      <c r="AY236" s="252" t="s">
        <v>116</v>
      </c>
    </row>
    <row r="237" spans="1:65" s="2" customFormat="1" ht="24.15" customHeight="1">
      <c r="A237" s="40"/>
      <c r="B237" s="41"/>
      <c r="C237" s="202" t="s">
        <v>295</v>
      </c>
      <c r="D237" s="202" t="s">
        <v>118</v>
      </c>
      <c r="E237" s="203" t="s">
        <v>296</v>
      </c>
      <c r="F237" s="204" t="s">
        <v>297</v>
      </c>
      <c r="G237" s="205" t="s">
        <v>283</v>
      </c>
      <c r="H237" s="206">
        <v>55.9</v>
      </c>
      <c r="I237" s="207"/>
      <c r="J237" s="208">
        <f>ROUND(I237*H237,2)</f>
        <v>0</v>
      </c>
      <c r="K237" s="204" t="s">
        <v>122</v>
      </c>
      <c r="L237" s="46"/>
      <c r="M237" s="209" t="s">
        <v>19</v>
      </c>
      <c r="N237" s="210" t="s">
        <v>42</v>
      </c>
      <c r="O237" s="86"/>
      <c r="P237" s="211">
        <f>O237*H237</f>
        <v>0</v>
      </c>
      <c r="Q237" s="211">
        <v>0</v>
      </c>
      <c r="R237" s="211">
        <f>Q237*H237</f>
        <v>0</v>
      </c>
      <c r="S237" s="211">
        <v>0</v>
      </c>
      <c r="T237" s="212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3" t="s">
        <v>218</v>
      </c>
      <c r="AT237" s="213" t="s">
        <v>118</v>
      </c>
      <c r="AU237" s="213" t="s">
        <v>81</v>
      </c>
      <c r="AY237" s="19" t="s">
        <v>116</v>
      </c>
      <c r="BE237" s="214">
        <f>IF(N237="základní",J237,0)</f>
        <v>0</v>
      </c>
      <c r="BF237" s="214">
        <f>IF(N237="snížená",J237,0)</f>
        <v>0</v>
      </c>
      <c r="BG237" s="214">
        <f>IF(N237="zákl. přenesená",J237,0)</f>
        <v>0</v>
      </c>
      <c r="BH237" s="214">
        <f>IF(N237="sníž. přenesená",J237,0)</f>
        <v>0</v>
      </c>
      <c r="BI237" s="214">
        <f>IF(N237="nulová",J237,0)</f>
        <v>0</v>
      </c>
      <c r="BJ237" s="19" t="s">
        <v>79</v>
      </c>
      <c r="BK237" s="214">
        <f>ROUND(I237*H237,2)</f>
        <v>0</v>
      </c>
      <c r="BL237" s="19" t="s">
        <v>218</v>
      </c>
      <c r="BM237" s="213" t="s">
        <v>298</v>
      </c>
    </row>
    <row r="238" spans="1:47" s="2" customFormat="1" ht="12">
      <c r="A238" s="40"/>
      <c r="B238" s="41"/>
      <c r="C238" s="42"/>
      <c r="D238" s="215" t="s">
        <v>125</v>
      </c>
      <c r="E238" s="42"/>
      <c r="F238" s="216" t="s">
        <v>299</v>
      </c>
      <c r="G238" s="42"/>
      <c r="H238" s="42"/>
      <c r="I238" s="217"/>
      <c r="J238" s="42"/>
      <c r="K238" s="42"/>
      <c r="L238" s="46"/>
      <c r="M238" s="218"/>
      <c r="N238" s="219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125</v>
      </c>
      <c r="AU238" s="19" t="s">
        <v>81</v>
      </c>
    </row>
    <row r="239" spans="1:51" s="13" customFormat="1" ht="12">
      <c r="A239" s="13"/>
      <c r="B239" s="220"/>
      <c r="C239" s="221"/>
      <c r="D239" s="222" t="s">
        <v>127</v>
      </c>
      <c r="E239" s="223" t="s">
        <v>19</v>
      </c>
      <c r="F239" s="224" t="s">
        <v>223</v>
      </c>
      <c r="G239" s="221"/>
      <c r="H239" s="223" t="s">
        <v>19</v>
      </c>
      <c r="I239" s="225"/>
      <c r="J239" s="221"/>
      <c r="K239" s="221"/>
      <c r="L239" s="226"/>
      <c r="M239" s="227"/>
      <c r="N239" s="228"/>
      <c r="O239" s="228"/>
      <c r="P239" s="228"/>
      <c r="Q239" s="228"/>
      <c r="R239" s="228"/>
      <c r="S239" s="228"/>
      <c r="T239" s="22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0" t="s">
        <v>127</v>
      </c>
      <c r="AU239" s="230" t="s">
        <v>81</v>
      </c>
      <c r="AV239" s="13" t="s">
        <v>79</v>
      </c>
      <c r="AW239" s="13" t="s">
        <v>33</v>
      </c>
      <c r="AX239" s="13" t="s">
        <v>71</v>
      </c>
      <c r="AY239" s="230" t="s">
        <v>116</v>
      </c>
    </row>
    <row r="240" spans="1:51" s="14" customFormat="1" ht="12">
      <c r="A240" s="14"/>
      <c r="B240" s="231"/>
      <c r="C240" s="232"/>
      <c r="D240" s="222" t="s">
        <v>127</v>
      </c>
      <c r="E240" s="233" t="s">
        <v>19</v>
      </c>
      <c r="F240" s="234" t="s">
        <v>300</v>
      </c>
      <c r="G240" s="232"/>
      <c r="H240" s="235">
        <v>55.9</v>
      </c>
      <c r="I240" s="236"/>
      <c r="J240" s="232"/>
      <c r="K240" s="232"/>
      <c r="L240" s="237"/>
      <c r="M240" s="238"/>
      <c r="N240" s="239"/>
      <c r="O240" s="239"/>
      <c r="P240" s="239"/>
      <c r="Q240" s="239"/>
      <c r="R240" s="239"/>
      <c r="S240" s="239"/>
      <c r="T240" s="24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1" t="s">
        <v>127</v>
      </c>
      <c r="AU240" s="241" t="s">
        <v>81</v>
      </c>
      <c r="AV240" s="14" t="s">
        <v>81</v>
      </c>
      <c r="AW240" s="14" t="s">
        <v>33</v>
      </c>
      <c r="AX240" s="14" t="s">
        <v>71</v>
      </c>
      <c r="AY240" s="241" t="s">
        <v>116</v>
      </c>
    </row>
    <row r="241" spans="1:51" s="15" customFormat="1" ht="12">
      <c r="A241" s="15"/>
      <c r="B241" s="242"/>
      <c r="C241" s="243"/>
      <c r="D241" s="222" t="s">
        <v>127</v>
      </c>
      <c r="E241" s="244" t="s">
        <v>19</v>
      </c>
      <c r="F241" s="245" t="s">
        <v>130</v>
      </c>
      <c r="G241" s="243"/>
      <c r="H241" s="246">
        <v>55.9</v>
      </c>
      <c r="I241" s="247"/>
      <c r="J241" s="243"/>
      <c r="K241" s="243"/>
      <c r="L241" s="248"/>
      <c r="M241" s="249"/>
      <c r="N241" s="250"/>
      <c r="O241" s="250"/>
      <c r="P241" s="250"/>
      <c r="Q241" s="250"/>
      <c r="R241" s="250"/>
      <c r="S241" s="250"/>
      <c r="T241" s="251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52" t="s">
        <v>127</v>
      </c>
      <c r="AU241" s="252" t="s">
        <v>81</v>
      </c>
      <c r="AV241" s="15" t="s">
        <v>123</v>
      </c>
      <c r="AW241" s="15" t="s">
        <v>33</v>
      </c>
      <c r="AX241" s="15" t="s">
        <v>79</v>
      </c>
      <c r="AY241" s="252" t="s">
        <v>116</v>
      </c>
    </row>
    <row r="242" spans="1:65" s="2" customFormat="1" ht="16.5" customHeight="1">
      <c r="A242" s="40"/>
      <c r="B242" s="41"/>
      <c r="C242" s="264" t="s">
        <v>301</v>
      </c>
      <c r="D242" s="264" t="s">
        <v>252</v>
      </c>
      <c r="E242" s="265" t="s">
        <v>302</v>
      </c>
      <c r="F242" s="266" t="s">
        <v>303</v>
      </c>
      <c r="G242" s="267" t="s">
        <v>121</v>
      </c>
      <c r="H242" s="268">
        <v>0.268</v>
      </c>
      <c r="I242" s="269"/>
      <c r="J242" s="270">
        <f>ROUND(I242*H242,2)</f>
        <v>0</v>
      </c>
      <c r="K242" s="266" t="s">
        <v>122</v>
      </c>
      <c r="L242" s="271"/>
      <c r="M242" s="272" t="s">
        <v>19</v>
      </c>
      <c r="N242" s="273" t="s">
        <v>42</v>
      </c>
      <c r="O242" s="86"/>
      <c r="P242" s="211">
        <f>O242*H242</f>
        <v>0</v>
      </c>
      <c r="Q242" s="211">
        <v>0.5</v>
      </c>
      <c r="R242" s="211">
        <f>Q242*H242</f>
        <v>0.134</v>
      </c>
      <c r="S242" s="211">
        <v>0</v>
      </c>
      <c r="T242" s="212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3" t="s">
        <v>255</v>
      </c>
      <c r="AT242" s="213" t="s">
        <v>252</v>
      </c>
      <c r="AU242" s="213" t="s">
        <v>81</v>
      </c>
      <c r="AY242" s="19" t="s">
        <v>116</v>
      </c>
      <c r="BE242" s="214">
        <f>IF(N242="základní",J242,0)</f>
        <v>0</v>
      </c>
      <c r="BF242" s="214">
        <f>IF(N242="snížená",J242,0)</f>
        <v>0</v>
      </c>
      <c r="BG242" s="214">
        <f>IF(N242="zákl. přenesená",J242,0)</f>
        <v>0</v>
      </c>
      <c r="BH242" s="214">
        <f>IF(N242="sníž. přenesená",J242,0)</f>
        <v>0</v>
      </c>
      <c r="BI242" s="214">
        <f>IF(N242="nulová",J242,0)</f>
        <v>0</v>
      </c>
      <c r="BJ242" s="19" t="s">
        <v>79</v>
      </c>
      <c r="BK242" s="214">
        <f>ROUND(I242*H242,2)</f>
        <v>0</v>
      </c>
      <c r="BL242" s="19" t="s">
        <v>218</v>
      </c>
      <c r="BM242" s="213" t="s">
        <v>304</v>
      </c>
    </row>
    <row r="243" spans="1:51" s="13" customFormat="1" ht="12">
      <c r="A243" s="13"/>
      <c r="B243" s="220"/>
      <c r="C243" s="221"/>
      <c r="D243" s="222" t="s">
        <v>127</v>
      </c>
      <c r="E243" s="223" t="s">
        <v>19</v>
      </c>
      <c r="F243" s="224" t="s">
        <v>223</v>
      </c>
      <c r="G243" s="221"/>
      <c r="H243" s="223" t="s">
        <v>19</v>
      </c>
      <c r="I243" s="225"/>
      <c r="J243" s="221"/>
      <c r="K243" s="221"/>
      <c r="L243" s="226"/>
      <c r="M243" s="227"/>
      <c r="N243" s="228"/>
      <c r="O243" s="228"/>
      <c r="P243" s="228"/>
      <c r="Q243" s="228"/>
      <c r="R243" s="228"/>
      <c r="S243" s="228"/>
      <c r="T243" s="22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0" t="s">
        <v>127</v>
      </c>
      <c r="AU243" s="230" t="s">
        <v>81</v>
      </c>
      <c r="AV243" s="13" t="s">
        <v>79</v>
      </c>
      <c r="AW243" s="13" t="s">
        <v>33</v>
      </c>
      <c r="AX243" s="13" t="s">
        <v>71</v>
      </c>
      <c r="AY243" s="230" t="s">
        <v>116</v>
      </c>
    </row>
    <row r="244" spans="1:51" s="14" customFormat="1" ht="12">
      <c r="A244" s="14"/>
      <c r="B244" s="231"/>
      <c r="C244" s="232"/>
      <c r="D244" s="222" t="s">
        <v>127</v>
      </c>
      <c r="E244" s="233" t="s">
        <v>19</v>
      </c>
      <c r="F244" s="234" t="s">
        <v>224</v>
      </c>
      <c r="G244" s="232"/>
      <c r="H244" s="235">
        <v>0.268</v>
      </c>
      <c r="I244" s="236"/>
      <c r="J244" s="232"/>
      <c r="K244" s="232"/>
      <c r="L244" s="237"/>
      <c r="M244" s="238"/>
      <c r="N244" s="239"/>
      <c r="O244" s="239"/>
      <c r="P244" s="239"/>
      <c r="Q244" s="239"/>
      <c r="R244" s="239"/>
      <c r="S244" s="239"/>
      <c r="T244" s="24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1" t="s">
        <v>127</v>
      </c>
      <c r="AU244" s="241" t="s">
        <v>81</v>
      </c>
      <c r="AV244" s="14" t="s">
        <v>81</v>
      </c>
      <c r="AW244" s="14" t="s">
        <v>33</v>
      </c>
      <c r="AX244" s="14" t="s">
        <v>71</v>
      </c>
      <c r="AY244" s="241" t="s">
        <v>116</v>
      </c>
    </row>
    <row r="245" spans="1:51" s="15" customFormat="1" ht="12">
      <c r="A245" s="15"/>
      <c r="B245" s="242"/>
      <c r="C245" s="243"/>
      <c r="D245" s="222" t="s">
        <v>127</v>
      </c>
      <c r="E245" s="244" t="s">
        <v>19</v>
      </c>
      <c r="F245" s="245" t="s">
        <v>130</v>
      </c>
      <c r="G245" s="243"/>
      <c r="H245" s="246">
        <v>0.268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52" t="s">
        <v>127</v>
      </c>
      <c r="AU245" s="252" t="s">
        <v>81</v>
      </c>
      <c r="AV245" s="15" t="s">
        <v>123</v>
      </c>
      <c r="AW245" s="15" t="s">
        <v>33</v>
      </c>
      <c r="AX245" s="15" t="s">
        <v>79</v>
      </c>
      <c r="AY245" s="252" t="s">
        <v>116</v>
      </c>
    </row>
    <row r="246" spans="1:65" s="2" customFormat="1" ht="16.5" customHeight="1">
      <c r="A246" s="40"/>
      <c r="B246" s="41"/>
      <c r="C246" s="202" t="s">
        <v>305</v>
      </c>
      <c r="D246" s="202" t="s">
        <v>118</v>
      </c>
      <c r="E246" s="203" t="s">
        <v>306</v>
      </c>
      <c r="F246" s="204" t="s">
        <v>307</v>
      </c>
      <c r="G246" s="205" t="s">
        <v>121</v>
      </c>
      <c r="H246" s="206">
        <v>0.268</v>
      </c>
      <c r="I246" s="207"/>
      <c r="J246" s="208">
        <f>ROUND(I246*H246,2)</f>
        <v>0</v>
      </c>
      <c r="K246" s="204" t="s">
        <v>122</v>
      </c>
      <c r="L246" s="46"/>
      <c r="M246" s="209" t="s">
        <v>19</v>
      </c>
      <c r="N246" s="210" t="s">
        <v>42</v>
      </c>
      <c r="O246" s="86"/>
      <c r="P246" s="211">
        <f>O246*H246</f>
        <v>0</v>
      </c>
      <c r="Q246" s="211">
        <v>0.01266</v>
      </c>
      <c r="R246" s="211">
        <f>Q246*H246</f>
        <v>0.00339288</v>
      </c>
      <c r="S246" s="211">
        <v>0</v>
      </c>
      <c r="T246" s="212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3" t="s">
        <v>218</v>
      </c>
      <c r="AT246" s="213" t="s">
        <v>118</v>
      </c>
      <c r="AU246" s="213" t="s">
        <v>81</v>
      </c>
      <c r="AY246" s="19" t="s">
        <v>116</v>
      </c>
      <c r="BE246" s="214">
        <f>IF(N246="základní",J246,0)</f>
        <v>0</v>
      </c>
      <c r="BF246" s="214">
        <f>IF(N246="snížená",J246,0)</f>
        <v>0</v>
      </c>
      <c r="BG246" s="214">
        <f>IF(N246="zákl. přenesená",J246,0)</f>
        <v>0</v>
      </c>
      <c r="BH246" s="214">
        <f>IF(N246="sníž. přenesená",J246,0)</f>
        <v>0</v>
      </c>
      <c r="BI246" s="214">
        <f>IF(N246="nulová",J246,0)</f>
        <v>0</v>
      </c>
      <c r="BJ246" s="19" t="s">
        <v>79</v>
      </c>
      <c r="BK246" s="214">
        <f>ROUND(I246*H246,2)</f>
        <v>0</v>
      </c>
      <c r="BL246" s="19" t="s">
        <v>218</v>
      </c>
      <c r="BM246" s="213" t="s">
        <v>308</v>
      </c>
    </row>
    <row r="247" spans="1:47" s="2" customFormat="1" ht="12">
      <c r="A247" s="40"/>
      <c r="B247" s="41"/>
      <c r="C247" s="42"/>
      <c r="D247" s="215" t="s">
        <v>125</v>
      </c>
      <c r="E247" s="42"/>
      <c r="F247" s="216" t="s">
        <v>309</v>
      </c>
      <c r="G247" s="42"/>
      <c r="H247" s="42"/>
      <c r="I247" s="217"/>
      <c r="J247" s="42"/>
      <c r="K247" s="42"/>
      <c r="L247" s="46"/>
      <c r="M247" s="218"/>
      <c r="N247" s="219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125</v>
      </c>
      <c r="AU247" s="19" t="s">
        <v>81</v>
      </c>
    </row>
    <row r="248" spans="1:51" s="13" customFormat="1" ht="12">
      <c r="A248" s="13"/>
      <c r="B248" s="220"/>
      <c r="C248" s="221"/>
      <c r="D248" s="222" t="s">
        <v>127</v>
      </c>
      <c r="E248" s="223" t="s">
        <v>19</v>
      </c>
      <c r="F248" s="224" t="s">
        <v>223</v>
      </c>
      <c r="G248" s="221"/>
      <c r="H248" s="223" t="s">
        <v>19</v>
      </c>
      <c r="I248" s="225"/>
      <c r="J248" s="221"/>
      <c r="K248" s="221"/>
      <c r="L248" s="226"/>
      <c r="M248" s="227"/>
      <c r="N248" s="228"/>
      <c r="O248" s="228"/>
      <c r="P248" s="228"/>
      <c r="Q248" s="228"/>
      <c r="R248" s="228"/>
      <c r="S248" s="228"/>
      <c r="T248" s="22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0" t="s">
        <v>127</v>
      </c>
      <c r="AU248" s="230" t="s">
        <v>81</v>
      </c>
      <c r="AV248" s="13" t="s">
        <v>79</v>
      </c>
      <c r="AW248" s="13" t="s">
        <v>33</v>
      </c>
      <c r="AX248" s="13" t="s">
        <v>71</v>
      </c>
      <c r="AY248" s="230" t="s">
        <v>116</v>
      </c>
    </row>
    <row r="249" spans="1:51" s="14" customFormat="1" ht="12">
      <c r="A249" s="14"/>
      <c r="B249" s="231"/>
      <c r="C249" s="232"/>
      <c r="D249" s="222" t="s">
        <v>127</v>
      </c>
      <c r="E249" s="233" t="s">
        <v>19</v>
      </c>
      <c r="F249" s="234" t="s">
        <v>224</v>
      </c>
      <c r="G249" s="232"/>
      <c r="H249" s="235">
        <v>0.268</v>
      </c>
      <c r="I249" s="236"/>
      <c r="J249" s="232"/>
      <c r="K249" s="232"/>
      <c r="L249" s="237"/>
      <c r="M249" s="238"/>
      <c r="N249" s="239"/>
      <c r="O249" s="239"/>
      <c r="P249" s="239"/>
      <c r="Q249" s="239"/>
      <c r="R249" s="239"/>
      <c r="S249" s="239"/>
      <c r="T249" s="240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1" t="s">
        <v>127</v>
      </c>
      <c r="AU249" s="241" t="s">
        <v>81</v>
      </c>
      <c r="AV249" s="14" t="s">
        <v>81</v>
      </c>
      <c r="AW249" s="14" t="s">
        <v>33</v>
      </c>
      <c r="AX249" s="14" t="s">
        <v>71</v>
      </c>
      <c r="AY249" s="241" t="s">
        <v>116</v>
      </c>
    </row>
    <row r="250" spans="1:51" s="15" customFormat="1" ht="12">
      <c r="A250" s="15"/>
      <c r="B250" s="242"/>
      <c r="C250" s="243"/>
      <c r="D250" s="222" t="s">
        <v>127</v>
      </c>
      <c r="E250" s="244" t="s">
        <v>19</v>
      </c>
      <c r="F250" s="245" t="s">
        <v>130</v>
      </c>
      <c r="G250" s="243"/>
      <c r="H250" s="246">
        <v>0.268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52" t="s">
        <v>127</v>
      </c>
      <c r="AU250" s="252" t="s">
        <v>81</v>
      </c>
      <c r="AV250" s="15" t="s">
        <v>123</v>
      </c>
      <c r="AW250" s="15" t="s">
        <v>33</v>
      </c>
      <c r="AX250" s="15" t="s">
        <v>79</v>
      </c>
      <c r="AY250" s="252" t="s">
        <v>116</v>
      </c>
    </row>
    <row r="251" spans="1:65" s="2" customFormat="1" ht="24.15" customHeight="1">
      <c r="A251" s="40"/>
      <c r="B251" s="41"/>
      <c r="C251" s="202" t="s">
        <v>310</v>
      </c>
      <c r="D251" s="202" t="s">
        <v>118</v>
      </c>
      <c r="E251" s="203" t="s">
        <v>311</v>
      </c>
      <c r="F251" s="204" t="s">
        <v>312</v>
      </c>
      <c r="G251" s="205" t="s">
        <v>173</v>
      </c>
      <c r="H251" s="206">
        <v>92.16</v>
      </c>
      <c r="I251" s="207"/>
      <c r="J251" s="208">
        <f>ROUND(I251*H251,2)</f>
        <v>0</v>
      </c>
      <c r="K251" s="204" t="s">
        <v>122</v>
      </c>
      <c r="L251" s="46"/>
      <c r="M251" s="209" t="s">
        <v>19</v>
      </c>
      <c r="N251" s="210" t="s">
        <v>42</v>
      </c>
      <c r="O251" s="86"/>
      <c r="P251" s="211">
        <f>O251*H251</f>
        <v>0</v>
      </c>
      <c r="Q251" s="211">
        <v>0.01625</v>
      </c>
      <c r="R251" s="211">
        <f>Q251*H251</f>
        <v>1.4976</v>
      </c>
      <c r="S251" s="211">
        <v>0</v>
      </c>
      <c r="T251" s="212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3" t="s">
        <v>218</v>
      </c>
      <c r="AT251" s="213" t="s">
        <v>118</v>
      </c>
      <c r="AU251" s="213" t="s">
        <v>81</v>
      </c>
      <c r="AY251" s="19" t="s">
        <v>116</v>
      </c>
      <c r="BE251" s="214">
        <f>IF(N251="základní",J251,0)</f>
        <v>0</v>
      </c>
      <c r="BF251" s="214">
        <f>IF(N251="snížená",J251,0)</f>
        <v>0</v>
      </c>
      <c r="BG251" s="214">
        <f>IF(N251="zákl. přenesená",J251,0)</f>
        <v>0</v>
      </c>
      <c r="BH251" s="214">
        <f>IF(N251="sníž. přenesená",J251,0)</f>
        <v>0</v>
      </c>
      <c r="BI251" s="214">
        <f>IF(N251="nulová",J251,0)</f>
        <v>0</v>
      </c>
      <c r="BJ251" s="19" t="s">
        <v>79</v>
      </c>
      <c r="BK251" s="214">
        <f>ROUND(I251*H251,2)</f>
        <v>0</v>
      </c>
      <c r="BL251" s="19" t="s">
        <v>218</v>
      </c>
      <c r="BM251" s="213" t="s">
        <v>313</v>
      </c>
    </row>
    <row r="252" spans="1:47" s="2" customFormat="1" ht="12">
      <c r="A252" s="40"/>
      <c r="B252" s="41"/>
      <c r="C252" s="42"/>
      <c r="D252" s="215" t="s">
        <v>125</v>
      </c>
      <c r="E252" s="42"/>
      <c r="F252" s="216" t="s">
        <v>314</v>
      </c>
      <c r="G252" s="42"/>
      <c r="H252" s="42"/>
      <c r="I252" s="217"/>
      <c r="J252" s="42"/>
      <c r="K252" s="42"/>
      <c r="L252" s="46"/>
      <c r="M252" s="218"/>
      <c r="N252" s="219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125</v>
      </c>
      <c r="AU252" s="19" t="s">
        <v>81</v>
      </c>
    </row>
    <row r="253" spans="1:51" s="14" customFormat="1" ht="12">
      <c r="A253" s="14"/>
      <c r="B253" s="231"/>
      <c r="C253" s="232"/>
      <c r="D253" s="222" t="s">
        <v>127</v>
      </c>
      <c r="E253" s="233" t="s">
        <v>19</v>
      </c>
      <c r="F253" s="234" t="s">
        <v>315</v>
      </c>
      <c r="G253" s="232"/>
      <c r="H253" s="235">
        <v>46.08</v>
      </c>
      <c r="I253" s="236"/>
      <c r="J253" s="232"/>
      <c r="K253" s="232"/>
      <c r="L253" s="237"/>
      <c r="M253" s="238"/>
      <c r="N253" s="239"/>
      <c r="O253" s="239"/>
      <c r="P253" s="239"/>
      <c r="Q253" s="239"/>
      <c r="R253" s="239"/>
      <c r="S253" s="239"/>
      <c r="T253" s="240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1" t="s">
        <v>127</v>
      </c>
      <c r="AU253" s="241" t="s">
        <v>81</v>
      </c>
      <c r="AV253" s="14" t="s">
        <v>81</v>
      </c>
      <c r="AW253" s="14" t="s">
        <v>33</v>
      </c>
      <c r="AX253" s="14" t="s">
        <v>71</v>
      </c>
      <c r="AY253" s="241" t="s">
        <v>116</v>
      </c>
    </row>
    <row r="254" spans="1:51" s="14" customFormat="1" ht="12">
      <c r="A254" s="14"/>
      <c r="B254" s="231"/>
      <c r="C254" s="232"/>
      <c r="D254" s="222" t="s">
        <v>127</v>
      </c>
      <c r="E254" s="233" t="s">
        <v>19</v>
      </c>
      <c r="F254" s="234" t="s">
        <v>315</v>
      </c>
      <c r="G254" s="232"/>
      <c r="H254" s="235">
        <v>46.08</v>
      </c>
      <c r="I254" s="236"/>
      <c r="J254" s="232"/>
      <c r="K254" s="232"/>
      <c r="L254" s="237"/>
      <c r="M254" s="238"/>
      <c r="N254" s="239"/>
      <c r="O254" s="239"/>
      <c r="P254" s="239"/>
      <c r="Q254" s="239"/>
      <c r="R254" s="239"/>
      <c r="S254" s="239"/>
      <c r="T254" s="240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1" t="s">
        <v>127</v>
      </c>
      <c r="AU254" s="241" t="s">
        <v>81</v>
      </c>
      <c r="AV254" s="14" t="s">
        <v>81</v>
      </c>
      <c r="AW254" s="14" t="s">
        <v>33</v>
      </c>
      <c r="AX254" s="14" t="s">
        <v>71</v>
      </c>
      <c r="AY254" s="241" t="s">
        <v>116</v>
      </c>
    </row>
    <row r="255" spans="1:51" s="15" customFormat="1" ht="12">
      <c r="A255" s="15"/>
      <c r="B255" s="242"/>
      <c r="C255" s="243"/>
      <c r="D255" s="222" t="s">
        <v>127</v>
      </c>
      <c r="E255" s="244" t="s">
        <v>19</v>
      </c>
      <c r="F255" s="245" t="s">
        <v>130</v>
      </c>
      <c r="G255" s="243"/>
      <c r="H255" s="246">
        <v>92.16</v>
      </c>
      <c r="I255" s="247"/>
      <c r="J255" s="243"/>
      <c r="K255" s="243"/>
      <c r="L255" s="248"/>
      <c r="M255" s="249"/>
      <c r="N255" s="250"/>
      <c r="O255" s="250"/>
      <c r="P255" s="250"/>
      <c r="Q255" s="250"/>
      <c r="R255" s="250"/>
      <c r="S255" s="250"/>
      <c r="T255" s="251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52" t="s">
        <v>127</v>
      </c>
      <c r="AU255" s="252" t="s">
        <v>81</v>
      </c>
      <c r="AV255" s="15" t="s">
        <v>123</v>
      </c>
      <c r="AW255" s="15" t="s">
        <v>33</v>
      </c>
      <c r="AX255" s="15" t="s">
        <v>79</v>
      </c>
      <c r="AY255" s="252" t="s">
        <v>116</v>
      </c>
    </row>
    <row r="256" spans="1:65" s="2" customFormat="1" ht="16.5" customHeight="1">
      <c r="A256" s="40"/>
      <c r="B256" s="41"/>
      <c r="C256" s="202" t="s">
        <v>316</v>
      </c>
      <c r="D256" s="202" t="s">
        <v>118</v>
      </c>
      <c r="E256" s="203" t="s">
        <v>317</v>
      </c>
      <c r="F256" s="204" t="s">
        <v>318</v>
      </c>
      <c r="G256" s="205" t="s">
        <v>173</v>
      </c>
      <c r="H256" s="206">
        <v>92.16</v>
      </c>
      <c r="I256" s="207"/>
      <c r="J256" s="208">
        <f>ROUND(I256*H256,2)</f>
        <v>0</v>
      </c>
      <c r="K256" s="204" t="s">
        <v>122</v>
      </c>
      <c r="L256" s="46"/>
      <c r="M256" s="209" t="s">
        <v>19</v>
      </c>
      <c r="N256" s="210" t="s">
        <v>42</v>
      </c>
      <c r="O256" s="86"/>
      <c r="P256" s="211">
        <f>O256*H256</f>
        <v>0</v>
      </c>
      <c r="Q256" s="211">
        <v>0</v>
      </c>
      <c r="R256" s="211">
        <f>Q256*H256</f>
        <v>0</v>
      </c>
      <c r="S256" s="211">
        <v>0</v>
      </c>
      <c r="T256" s="212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3" t="s">
        <v>218</v>
      </c>
      <c r="AT256" s="213" t="s">
        <v>118</v>
      </c>
      <c r="AU256" s="213" t="s">
        <v>81</v>
      </c>
      <c r="AY256" s="19" t="s">
        <v>116</v>
      </c>
      <c r="BE256" s="214">
        <f>IF(N256="základní",J256,0)</f>
        <v>0</v>
      </c>
      <c r="BF256" s="214">
        <f>IF(N256="snížená",J256,0)</f>
        <v>0</v>
      </c>
      <c r="BG256" s="214">
        <f>IF(N256="zákl. přenesená",J256,0)</f>
        <v>0</v>
      </c>
      <c r="BH256" s="214">
        <f>IF(N256="sníž. přenesená",J256,0)</f>
        <v>0</v>
      </c>
      <c r="BI256" s="214">
        <f>IF(N256="nulová",J256,0)</f>
        <v>0</v>
      </c>
      <c r="BJ256" s="19" t="s">
        <v>79</v>
      </c>
      <c r="BK256" s="214">
        <f>ROUND(I256*H256,2)</f>
        <v>0</v>
      </c>
      <c r="BL256" s="19" t="s">
        <v>218</v>
      </c>
      <c r="BM256" s="213" t="s">
        <v>319</v>
      </c>
    </row>
    <row r="257" spans="1:47" s="2" customFormat="1" ht="12">
      <c r="A257" s="40"/>
      <c r="B257" s="41"/>
      <c r="C257" s="42"/>
      <c r="D257" s="215" t="s">
        <v>125</v>
      </c>
      <c r="E257" s="42"/>
      <c r="F257" s="216" t="s">
        <v>320</v>
      </c>
      <c r="G257" s="42"/>
      <c r="H257" s="42"/>
      <c r="I257" s="217"/>
      <c r="J257" s="42"/>
      <c r="K257" s="42"/>
      <c r="L257" s="46"/>
      <c r="M257" s="218"/>
      <c r="N257" s="219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125</v>
      </c>
      <c r="AU257" s="19" t="s">
        <v>81</v>
      </c>
    </row>
    <row r="258" spans="1:51" s="14" customFormat="1" ht="12">
      <c r="A258" s="14"/>
      <c r="B258" s="231"/>
      <c r="C258" s="232"/>
      <c r="D258" s="222" t="s">
        <v>127</v>
      </c>
      <c r="E258" s="233" t="s">
        <v>19</v>
      </c>
      <c r="F258" s="234" t="s">
        <v>315</v>
      </c>
      <c r="G258" s="232"/>
      <c r="H258" s="235">
        <v>46.08</v>
      </c>
      <c r="I258" s="236"/>
      <c r="J258" s="232"/>
      <c r="K258" s="232"/>
      <c r="L258" s="237"/>
      <c r="M258" s="238"/>
      <c r="N258" s="239"/>
      <c r="O258" s="239"/>
      <c r="P258" s="239"/>
      <c r="Q258" s="239"/>
      <c r="R258" s="239"/>
      <c r="S258" s="239"/>
      <c r="T258" s="240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1" t="s">
        <v>127</v>
      </c>
      <c r="AU258" s="241" t="s">
        <v>81</v>
      </c>
      <c r="AV258" s="14" t="s">
        <v>81</v>
      </c>
      <c r="AW258" s="14" t="s">
        <v>33</v>
      </c>
      <c r="AX258" s="14" t="s">
        <v>71</v>
      </c>
      <c r="AY258" s="241" t="s">
        <v>116</v>
      </c>
    </row>
    <row r="259" spans="1:51" s="14" customFormat="1" ht="12">
      <c r="A259" s="14"/>
      <c r="B259" s="231"/>
      <c r="C259" s="232"/>
      <c r="D259" s="222" t="s">
        <v>127</v>
      </c>
      <c r="E259" s="233" t="s">
        <v>19</v>
      </c>
      <c r="F259" s="234" t="s">
        <v>315</v>
      </c>
      <c r="G259" s="232"/>
      <c r="H259" s="235">
        <v>46.08</v>
      </c>
      <c r="I259" s="236"/>
      <c r="J259" s="232"/>
      <c r="K259" s="232"/>
      <c r="L259" s="237"/>
      <c r="M259" s="238"/>
      <c r="N259" s="239"/>
      <c r="O259" s="239"/>
      <c r="P259" s="239"/>
      <c r="Q259" s="239"/>
      <c r="R259" s="239"/>
      <c r="S259" s="239"/>
      <c r="T259" s="240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1" t="s">
        <v>127</v>
      </c>
      <c r="AU259" s="241" t="s">
        <v>81</v>
      </c>
      <c r="AV259" s="14" t="s">
        <v>81</v>
      </c>
      <c r="AW259" s="14" t="s">
        <v>33</v>
      </c>
      <c r="AX259" s="14" t="s">
        <v>71</v>
      </c>
      <c r="AY259" s="241" t="s">
        <v>116</v>
      </c>
    </row>
    <row r="260" spans="1:51" s="15" customFormat="1" ht="12">
      <c r="A260" s="15"/>
      <c r="B260" s="242"/>
      <c r="C260" s="243"/>
      <c r="D260" s="222" t="s">
        <v>127</v>
      </c>
      <c r="E260" s="244" t="s">
        <v>19</v>
      </c>
      <c r="F260" s="245" t="s">
        <v>130</v>
      </c>
      <c r="G260" s="243"/>
      <c r="H260" s="246">
        <v>92.16</v>
      </c>
      <c r="I260" s="247"/>
      <c r="J260" s="243"/>
      <c r="K260" s="243"/>
      <c r="L260" s="248"/>
      <c r="M260" s="249"/>
      <c r="N260" s="250"/>
      <c r="O260" s="250"/>
      <c r="P260" s="250"/>
      <c r="Q260" s="250"/>
      <c r="R260" s="250"/>
      <c r="S260" s="250"/>
      <c r="T260" s="251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52" t="s">
        <v>127</v>
      </c>
      <c r="AU260" s="252" t="s">
        <v>81</v>
      </c>
      <c r="AV260" s="15" t="s">
        <v>123</v>
      </c>
      <c r="AW260" s="15" t="s">
        <v>33</v>
      </c>
      <c r="AX260" s="15" t="s">
        <v>79</v>
      </c>
      <c r="AY260" s="252" t="s">
        <v>116</v>
      </c>
    </row>
    <row r="261" spans="1:65" s="2" customFormat="1" ht="16.5" customHeight="1">
      <c r="A261" s="40"/>
      <c r="B261" s="41"/>
      <c r="C261" s="264" t="s">
        <v>255</v>
      </c>
      <c r="D261" s="264" t="s">
        <v>252</v>
      </c>
      <c r="E261" s="265" t="s">
        <v>321</v>
      </c>
      <c r="F261" s="266" t="s">
        <v>322</v>
      </c>
      <c r="G261" s="267" t="s">
        <v>121</v>
      </c>
      <c r="H261" s="268">
        <v>2.037</v>
      </c>
      <c r="I261" s="269"/>
      <c r="J261" s="270">
        <f>ROUND(I261*H261,2)</f>
        <v>0</v>
      </c>
      <c r="K261" s="266" t="s">
        <v>122</v>
      </c>
      <c r="L261" s="271"/>
      <c r="M261" s="272" t="s">
        <v>19</v>
      </c>
      <c r="N261" s="273" t="s">
        <v>42</v>
      </c>
      <c r="O261" s="86"/>
      <c r="P261" s="211">
        <f>O261*H261</f>
        <v>0</v>
      </c>
      <c r="Q261" s="211">
        <v>0.55</v>
      </c>
      <c r="R261" s="211">
        <f>Q261*H261</f>
        <v>1.12035</v>
      </c>
      <c r="S261" s="211">
        <v>0</v>
      </c>
      <c r="T261" s="212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3" t="s">
        <v>255</v>
      </c>
      <c r="AT261" s="213" t="s">
        <v>252</v>
      </c>
      <c r="AU261" s="213" t="s">
        <v>81</v>
      </c>
      <c r="AY261" s="19" t="s">
        <v>116</v>
      </c>
      <c r="BE261" s="214">
        <f>IF(N261="základní",J261,0)</f>
        <v>0</v>
      </c>
      <c r="BF261" s="214">
        <f>IF(N261="snížená",J261,0)</f>
        <v>0</v>
      </c>
      <c r="BG261" s="214">
        <f>IF(N261="zákl. přenesená",J261,0)</f>
        <v>0</v>
      </c>
      <c r="BH261" s="214">
        <f>IF(N261="sníž. přenesená",J261,0)</f>
        <v>0</v>
      </c>
      <c r="BI261" s="214">
        <f>IF(N261="nulová",J261,0)</f>
        <v>0</v>
      </c>
      <c r="BJ261" s="19" t="s">
        <v>79</v>
      </c>
      <c r="BK261" s="214">
        <f>ROUND(I261*H261,2)</f>
        <v>0</v>
      </c>
      <c r="BL261" s="19" t="s">
        <v>218</v>
      </c>
      <c r="BM261" s="213" t="s">
        <v>323</v>
      </c>
    </row>
    <row r="262" spans="1:51" s="13" customFormat="1" ht="12">
      <c r="A262" s="13"/>
      <c r="B262" s="220"/>
      <c r="C262" s="221"/>
      <c r="D262" s="222" t="s">
        <v>127</v>
      </c>
      <c r="E262" s="223" t="s">
        <v>19</v>
      </c>
      <c r="F262" s="224" t="s">
        <v>324</v>
      </c>
      <c r="G262" s="221"/>
      <c r="H262" s="223" t="s">
        <v>19</v>
      </c>
      <c r="I262" s="225"/>
      <c r="J262" s="221"/>
      <c r="K262" s="221"/>
      <c r="L262" s="226"/>
      <c r="M262" s="227"/>
      <c r="N262" s="228"/>
      <c r="O262" s="228"/>
      <c r="P262" s="228"/>
      <c r="Q262" s="228"/>
      <c r="R262" s="228"/>
      <c r="S262" s="228"/>
      <c r="T262" s="22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0" t="s">
        <v>127</v>
      </c>
      <c r="AU262" s="230" t="s">
        <v>81</v>
      </c>
      <c r="AV262" s="13" t="s">
        <v>79</v>
      </c>
      <c r="AW262" s="13" t="s">
        <v>33</v>
      </c>
      <c r="AX262" s="13" t="s">
        <v>71</v>
      </c>
      <c r="AY262" s="230" t="s">
        <v>116</v>
      </c>
    </row>
    <row r="263" spans="1:51" s="14" customFormat="1" ht="12">
      <c r="A263" s="14"/>
      <c r="B263" s="231"/>
      <c r="C263" s="232"/>
      <c r="D263" s="222" t="s">
        <v>127</v>
      </c>
      <c r="E263" s="233" t="s">
        <v>19</v>
      </c>
      <c r="F263" s="234" t="s">
        <v>325</v>
      </c>
      <c r="G263" s="232"/>
      <c r="H263" s="235">
        <v>1.852</v>
      </c>
      <c r="I263" s="236"/>
      <c r="J263" s="232"/>
      <c r="K263" s="232"/>
      <c r="L263" s="237"/>
      <c r="M263" s="238"/>
      <c r="N263" s="239"/>
      <c r="O263" s="239"/>
      <c r="P263" s="239"/>
      <c r="Q263" s="239"/>
      <c r="R263" s="239"/>
      <c r="S263" s="239"/>
      <c r="T263" s="240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1" t="s">
        <v>127</v>
      </c>
      <c r="AU263" s="241" t="s">
        <v>81</v>
      </c>
      <c r="AV263" s="14" t="s">
        <v>81</v>
      </c>
      <c r="AW263" s="14" t="s">
        <v>33</v>
      </c>
      <c r="AX263" s="14" t="s">
        <v>71</v>
      </c>
      <c r="AY263" s="241" t="s">
        <v>116</v>
      </c>
    </row>
    <row r="264" spans="1:51" s="15" customFormat="1" ht="12">
      <c r="A264" s="15"/>
      <c r="B264" s="242"/>
      <c r="C264" s="243"/>
      <c r="D264" s="222" t="s">
        <v>127</v>
      </c>
      <c r="E264" s="244" t="s">
        <v>19</v>
      </c>
      <c r="F264" s="245" t="s">
        <v>130</v>
      </c>
      <c r="G264" s="243"/>
      <c r="H264" s="246">
        <v>1.852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52" t="s">
        <v>127</v>
      </c>
      <c r="AU264" s="252" t="s">
        <v>81</v>
      </c>
      <c r="AV264" s="15" t="s">
        <v>123</v>
      </c>
      <c r="AW264" s="15" t="s">
        <v>33</v>
      </c>
      <c r="AX264" s="15" t="s">
        <v>79</v>
      </c>
      <c r="AY264" s="252" t="s">
        <v>116</v>
      </c>
    </row>
    <row r="265" spans="1:51" s="14" customFormat="1" ht="12">
      <c r="A265" s="14"/>
      <c r="B265" s="231"/>
      <c r="C265" s="232"/>
      <c r="D265" s="222" t="s">
        <v>127</v>
      </c>
      <c r="E265" s="232"/>
      <c r="F265" s="234" t="s">
        <v>326</v>
      </c>
      <c r="G265" s="232"/>
      <c r="H265" s="235">
        <v>2.037</v>
      </c>
      <c r="I265" s="236"/>
      <c r="J265" s="232"/>
      <c r="K265" s="232"/>
      <c r="L265" s="237"/>
      <c r="M265" s="238"/>
      <c r="N265" s="239"/>
      <c r="O265" s="239"/>
      <c r="P265" s="239"/>
      <c r="Q265" s="239"/>
      <c r="R265" s="239"/>
      <c r="S265" s="239"/>
      <c r="T265" s="240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1" t="s">
        <v>127</v>
      </c>
      <c r="AU265" s="241" t="s">
        <v>81</v>
      </c>
      <c r="AV265" s="14" t="s">
        <v>81</v>
      </c>
      <c r="AW265" s="14" t="s">
        <v>4</v>
      </c>
      <c r="AX265" s="14" t="s">
        <v>79</v>
      </c>
      <c r="AY265" s="241" t="s">
        <v>116</v>
      </c>
    </row>
    <row r="266" spans="1:65" s="2" customFormat="1" ht="21.75" customHeight="1">
      <c r="A266" s="40"/>
      <c r="B266" s="41"/>
      <c r="C266" s="202" t="s">
        <v>327</v>
      </c>
      <c r="D266" s="202" t="s">
        <v>118</v>
      </c>
      <c r="E266" s="203" t="s">
        <v>328</v>
      </c>
      <c r="F266" s="204" t="s">
        <v>329</v>
      </c>
      <c r="G266" s="205" t="s">
        <v>121</v>
      </c>
      <c r="H266" s="206">
        <v>4.341</v>
      </c>
      <c r="I266" s="207"/>
      <c r="J266" s="208">
        <f>ROUND(I266*H266,2)</f>
        <v>0</v>
      </c>
      <c r="K266" s="204" t="s">
        <v>122</v>
      </c>
      <c r="L266" s="46"/>
      <c r="M266" s="209" t="s">
        <v>19</v>
      </c>
      <c r="N266" s="210" t="s">
        <v>42</v>
      </c>
      <c r="O266" s="86"/>
      <c r="P266" s="211">
        <f>O266*H266</f>
        <v>0</v>
      </c>
      <c r="Q266" s="211">
        <v>0.02337</v>
      </c>
      <c r="R266" s="211">
        <f>Q266*H266</f>
        <v>0.10144916999999999</v>
      </c>
      <c r="S266" s="211">
        <v>0</v>
      </c>
      <c r="T266" s="212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3" t="s">
        <v>218</v>
      </c>
      <c r="AT266" s="213" t="s">
        <v>118</v>
      </c>
      <c r="AU266" s="213" t="s">
        <v>81</v>
      </c>
      <c r="AY266" s="19" t="s">
        <v>116</v>
      </c>
      <c r="BE266" s="214">
        <f>IF(N266="základní",J266,0)</f>
        <v>0</v>
      </c>
      <c r="BF266" s="214">
        <f>IF(N266="snížená",J266,0)</f>
        <v>0</v>
      </c>
      <c r="BG266" s="214">
        <f>IF(N266="zákl. přenesená",J266,0)</f>
        <v>0</v>
      </c>
      <c r="BH266" s="214">
        <f>IF(N266="sníž. přenesená",J266,0)</f>
        <v>0</v>
      </c>
      <c r="BI266" s="214">
        <f>IF(N266="nulová",J266,0)</f>
        <v>0</v>
      </c>
      <c r="BJ266" s="19" t="s">
        <v>79</v>
      </c>
      <c r="BK266" s="214">
        <f>ROUND(I266*H266,2)</f>
        <v>0</v>
      </c>
      <c r="BL266" s="19" t="s">
        <v>218</v>
      </c>
      <c r="BM266" s="213" t="s">
        <v>330</v>
      </c>
    </row>
    <row r="267" spans="1:47" s="2" customFormat="1" ht="12">
      <c r="A267" s="40"/>
      <c r="B267" s="41"/>
      <c r="C267" s="42"/>
      <c r="D267" s="215" t="s">
        <v>125</v>
      </c>
      <c r="E267" s="42"/>
      <c r="F267" s="216" t="s">
        <v>331</v>
      </c>
      <c r="G267" s="42"/>
      <c r="H267" s="42"/>
      <c r="I267" s="217"/>
      <c r="J267" s="42"/>
      <c r="K267" s="42"/>
      <c r="L267" s="46"/>
      <c r="M267" s="218"/>
      <c r="N267" s="219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125</v>
      </c>
      <c r="AU267" s="19" t="s">
        <v>81</v>
      </c>
    </row>
    <row r="268" spans="1:51" s="14" customFormat="1" ht="12">
      <c r="A268" s="14"/>
      <c r="B268" s="231"/>
      <c r="C268" s="232"/>
      <c r="D268" s="222" t="s">
        <v>127</v>
      </c>
      <c r="E268" s="233" t="s">
        <v>19</v>
      </c>
      <c r="F268" s="234" t="s">
        <v>232</v>
      </c>
      <c r="G268" s="232"/>
      <c r="H268" s="235">
        <v>2.304</v>
      </c>
      <c r="I268" s="236"/>
      <c r="J268" s="232"/>
      <c r="K268" s="232"/>
      <c r="L268" s="237"/>
      <c r="M268" s="238"/>
      <c r="N268" s="239"/>
      <c r="O268" s="239"/>
      <c r="P268" s="239"/>
      <c r="Q268" s="239"/>
      <c r="R268" s="239"/>
      <c r="S268" s="239"/>
      <c r="T268" s="24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1" t="s">
        <v>127</v>
      </c>
      <c r="AU268" s="241" t="s">
        <v>81</v>
      </c>
      <c r="AV268" s="14" t="s">
        <v>81</v>
      </c>
      <c r="AW268" s="14" t="s">
        <v>33</v>
      </c>
      <c r="AX268" s="14" t="s">
        <v>71</v>
      </c>
      <c r="AY268" s="241" t="s">
        <v>116</v>
      </c>
    </row>
    <row r="269" spans="1:51" s="14" customFormat="1" ht="12">
      <c r="A269" s="14"/>
      <c r="B269" s="231"/>
      <c r="C269" s="232"/>
      <c r="D269" s="222" t="s">
        <v>127</v>
      </c>
      <c r="E269" s="233" t="s">
        <v>19</v>
      </c>
      <c r="F269" s="234" t="s">
        <v>233</v>
      </c>
      <c r="G269" s="232"/>
      <c r="H269" s="235">
        <v>2.037</v>
      </c>
      <c r="I269" s="236"/>
      <c r="J269" s="232"/>
      <c r="K269" s="232"/>
      <c r="L269" s="237"/>
      <c r="M269" s="238"/>
      <c r="N269" s="239"/>
      <c r="O269" s="239"/>
      <c r="P269" s="239"/>
      <c r="Q269" s="239"/>
      <c r="R269" s="239"/>
      <c r="S269" s="239"/>
      <c r="T269" s="24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1" t="s">
        <v>127</v>
      </c>
      <c r="AU269" s="241" t="s">
        <v>81</v>
      </c>
      <c r="AV269" s="14" t="s">
        <v>81</v>
      </c>
      <c r="AW269" s="14" t="s">
        <v>33</v>
      </c>
      <c r="AX269" s="14" t="s">
        <v>71</v>
      </c>
      <c r="AY269" s="241" t="s">
        <v>116</v>
      </c>
    </row>
    <row r="270" spans="1:51" s="15" customFormat="1" ht="12">
      <c r="A270" s="15"/>
      <c r="B270" s="242"/>
      <c r="C270" s="243"/>
      <c r="D270" s="222" t="s">
        <v>127</v>
      </c>
      <c r="E270" s="244" t="s">
        <v>19</v>
      </c>
      <c r="F270" s="245" t="s">
        <v>130</v>
      </c>
      <c r="G270" s="243"/>
      <c r="H270" s="246">
        <v>4.340999999999999</v>
      </c>
      <c r="I270" s="247"/>
      <c r="J270" s="243"/>
      <c r="K270" s="243"/>
      <c r="L270" s="248"/>
      <c r="M270" s="249"/>
      <c r="N270" s="250"/>
      <c r="O270" s="250"/>
      <c r="P270" s="250"/>
      <c r="Q270" s="250"/>
      <c r="R270" s="250"/>
      <c r="S270" s="250"/>
      <c r="T270" s="251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52" t="s">
        <v>127</v>
      </c>
      <c r="AU270" s="252" t="s">
        <v>81</v>
      </c>
      <c r="AV270" s="15" t="s">
        <v>123</v>
      </c>
      <c r="AW270" s="15" t="s">
        <v>33</v>
      </c>
      <c r="AX270" s="15" t="s">
        <v>79</v>
      </c>
      <c r="AY270" s="252" t="s">
        <v>116</v>
      </c>
    </row>
    <row r="271" spans="1:65" s="2" customFormat="1" ht="24.15" customHeight="1">
      <c r="A271" s="40"/>
      <c r="B271" s="41"/>
      <c r="C271" s="202" t="s">
        <v>332</v>
      </c>
      <c r="D271" s="202" t="s">
        <v>118</v>
      </c>
      <c r="E271" s="203" t="s">
        <v>333</v>
      </c>
      <c r="F271" s="204" t="s">
        <v>334</v>
      </c>
      <c r="G271" s="205" t="s">
        <v>283</v>
      </c>
      <c r="H271" s="206">
        <v>71</v>
      </c>
      <c r="I271" s="207"/>
      <c r="J271" s="208">
        <f>ROUND(I271*H271,2)</f>
        <v>0</v>
      </c>
      <c r="K271" s="204" t="s">
        <v>122</v>
      </c>
      <c r="L271" s="46"/>
      <c r="M271" s="209" t="s">
        <v>19</v>
      </c>
      <c r="N271" s="210" t="s">
        <v>42</v>
      </c>
      <c r="O271" s="86"/>
      <c r="P271" s="211">
        <f>O271*H271</f>
        <v>0</v>
      </c>
      <c r="Q271" s="211">
        <v>0</v>
      </c>
      <c r="R271" s="211">
        <f>Q271*H271</f>
        <v>0</v>
      </c>
      <c r="S271" s="211">
        <v>0</v>
      </c>
      <c r="T271" s="212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3" t="s">
        <v>218</v>
      </c>
      <c r="AT271" s="213" t="s">
        <v>118</v>
      </c>
      <c r="AU271" s="213" t="s">
        <v>81</v>
      </c>
      <c r="AY271" s="19" t="s">
        <v>116</v>
      </c>
      <c r="BE271" s="214">
        <f>IF(N271="základní",J271,0)</f>
        <v>0</v>
      </c>
      <c r="BF271" s="214">
        <f>IF(N271="snížená",J271,0)</f>
        <v>0</v>
      </c>
      <c r="BG271" s="214">
        <f>IF(N271="zákl. přenesená",J271,0)</f>
        <v>0</v>
      </c>
      <c r="BH271" s="214">
        <f>IF(N271="sníž. přenesená",J271,0)</f>
        <v>0</v>
      </c>
      <c r="BI271" s="214">
        <f>IF(N271="nulová",J271,0)</f>
        <v>0</v>
      </c>
      <c r="BJ271" s="19" t="s">
        <v>79</v>
      </c>
      <c r="BK271" s="214">
        <f>ROUND(I271*H271,2)</f>
        <v>0</v>
      </c>
      <c r="BL271" s="19" t="s">
        <v>218</v>
      </c>
      <c r="BM271" s="213" t="s">
        <v>335</v>
      </c>
    </row>
    <row r="272" spans="1:47" s="2" customFormat="1" ht="12">
      <c r="A272" s="40"/>
      <c r="B272" s="41"/>
      <c r="C272" s="42"/>
      <c r="D272" s="215" t="s">
        <v>125</v>
      </c>
      <c r="E272" s="42"/>
      <c r="F272" s="216" t="s">
        <v>336</v>
      </c>
      <c r="G272" s="42"/>
      <c r="H272" s="42"/>
      <c r="I272" s="217"/>
      <c r="J272" s="42"/>
      <c r="K272" s="42"/>
      <c r="L272" s="46"/>
      <c r="M272" s="218"/>
      <c r="N272" s="219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125</v>
      </c>
      <c r="AU272" s="19" t="s">
        <v>81</v>
      </c>
    </row>
    <row r="273" spans="1:51" s="13" customFormat="1" ht="12">
      <c r="A273" s="13"/>
      <c r="B273" s="220"/>
      <c r="C273" s="221"/>
      <c r="D273" s="222" t="s">
        <v>127</v>
      </c>
      <c r="E273" s="223" t="s">
        <v>19</v>
      </c>
      <c r="F273" s="224" t="s">
        <v>337</v>
      </c>
      <c r="G273" s="221"/>
      <c r="H273" s="223" t="s">
        <v>19</v>
      </c>
      <c r="I273" s="225"/>
      <c r="J273" s="221"/>
      <c r="K273" s="221"/>
      <c r="L273" s="226"/>
      <c r="M273" s="227"/>
      <c r="N273" s="228"/>
      <c r="O273" s="228"/>
      <c r="P273" s="228"/>
      <c r="Q273" s="228"/>
      <c r="R273" s="228"/>
      <c r="S273" s="228"/>
      <c r="T273" s="22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0" t="s">
        <v>127</v>
      </c>
      <c r="AU273" s="230" t="s">
        <v>81</v>
      </c>
      <c r="AV273" s="13" t="s">
        <v>79</v>
      </c>
      <c r="AW273" s="13" t="s">
        <v>33</v>
      </c>
      <c r="AX273" s="13" t="s">
        <v>71</v>
      </c>
      <c r="AY273" s="230" t="s">
        <v>116</v>
      </c>
    </row>
    <row r="274" spans="1:51" s="14" customFormat="1" ht="12">
      <c r="A274" s="14"/>
      <c r="B274" s="231"/>
      <c r="C274" s="232"/>
      <c r="D274" s="222" t="s">
        <v>127</v>
      </c>
      <c r="E274" s="233" t="s">
        <v>19</v>
      </c>
      <c r="F274" s="234" t="s">
        <v>338</v>
      </c>
      <c r="G274" s="232"/>
      <c r="H274" s="235">
        <v>28</v>
      </c>
      <c r="I274" s="236"/>
      <c r="J274" s="232"/>
      <c r="K274" s="232"/>
      <c r="L274" s="237"/>
      <c r="M274" s="238"/>
      <c r="N274" s="239"/>
      <c r="O274" s="239"/>
      <c r="P274" s="239"/>
      <c r="Q274" s="239"/>
      <c r="R274" s="239"/>
      <c r="S274" s="239"/>
      <c r="T274" s="24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1" t="s">
        <v>127</v>
      </c>
      <c r="AU274" s="241" t="s">
        <v>81</v>
      </c>
      <c r="AV274" s="14" t="s">
        <v>81</v>
      </c>
      <c r="AW274" s="14" t="s">
        <v>33</v>
      </c>
      <c r="AX274" s="14" t="s">
        <v>71</v>
      </c>
      <c r="AY274" s="241" t="s">
        <v>116</v>
      </c>
    </row>
    <row r="275" spans="1:51" s="14" customFormat="1" ht="12">
      <c r="A275" s="14"/>
      <c r="B275" s="231"/>
      <c r="C275" s="232"/>
      <c r="D275" s="222" t="s">
        <v>127</v>
      </c>
      <c r="E275" s="233" t="s">
        <v>19</v>
      </c>
      <c r="F275" s="234" t="s">
        <v>339</v>
      </c>
      <c r="G275" s="232"/>
      <c r="H275" s="235">
        <v>43</v>
      </c>
      <c r="I275" s="236"/>
      <c r="J275" s="232"/>
      <c r="K275" s="232"/>
      <c r="L275" s="237"/>
      <c r="M275" s="238"/>
      <c r="N275" s="239"/>
      <c r="O275" s="239"/>
      <c r="P275" s="239"/>
      <c r="Q275" s="239"/>
      <c r="R275" s="239"/>
      <c r="S275" s="239"/>
      <c r="T275" s="24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1" t="s">
        <v>127</v>
      </c>
      <c r="AU275" s="241" t="s">
        <v>81</v>
      </c>
      <c r="AV275" s="14" t="s">
        <v>81</v>
      </c>
      <c r="AW275" s="14" t="s">
        <v>33</v>
      </c>
      <c r="AX275" s="14" t="s">
        <v>71</v>
      </c>
      <c r="AY275" s="241" t="s">
        <v>116</v>
      </c>
    </row>
    <row r="276" spans="1:51" s="15" customFormat="1" ht="12">
      <c r="A276" s="15"/>
      <c r="B276" s="242"/>
      <c r="C276" s="243"/>
      <c r="D276" s="222" t="s">
        <v>127</v>
      </c>
      <c r="E276" s="244" t="s">
        <v>19</v>
      </c>
      <c r="F276" s="245" t="s">
        <v>130</v>
      </c>
      <c r="G276" s="243"/>
      <c r="H276" s="246">
        <v>71</v>
      </c>
      <c r="I276" s="247"/>
      <c r="J276" s="243"/>
      <c r="K276" s="243"/>
      <c r="L276" s="248"/>
      <c r="M276" s="249"/>
      <c r="N276" s="250"/>
      <c r="O276" s="250"/>
      <c r="P276" s="250"/>
      <c r="Q276" s="250"/>
      <c r="R276" s="250"/>
      <c r="S276" s="250"/>
      <c r="T276" s="251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52" t="s">
        <v>127</v>
      </c>
      <c r="AU276" s="252" t="s">
        <v>81</v>
      </c>
      <c r="AV276" s="15" t="s">
        <v>123</v>
      </c>
      <c r="AW276" s="15" t="s">
        <v>33</v>
      </c>
      <c r="AX276" s="15" t="s">
        <v>79</v>
      </c>
      <c r="AY276" s="252" t="s">
        <v>116</v>
      </c>
    </row>
    <row r="277" spans="1:65" s="2" customFormat="1" ht="16.5" customHeight="1">
      <c r="A277" s="40"/>
      <c r="B277" s="41"/>
      <c r="C277" s="264" t="s">
        <v>340</v>
      </c>
      <c r="D277" s="264" t="s">
        <v>252</v>
      </c>
      <c r="E277" s="265" t="s">
        <v>341</v>
      </c>
      <c r="F277" s="266" t="s">
        <v>342</v>
      </c>
      <c r="G277" s="267" t="s">
        <v>121</v>
      </c>
      <c r="H277" s="268">
        <v>5.68</v>
      </c>
      <c r="I277" s="269"/>
      <c r="J277" s="270">
        <f>ROUND(I277*H277,2)</f>
        <v>0</v>
      </c>
      <c r="K277" s="266" t="s">
        <v>122</v>
      </c>
      <c r="L277" s="271"/>
      <c r="M277" s="272" t="s">
        <v>19</v>
      </c>
      <c r="N277" s="273" t="s">
        <v>42</v>
      </c>
      <c r="O277" s="86"/>
      <c r="P277" s="211">
        <f>O277*H277</f>
        <v>0</v>
      </c>
      <c r="Q277" s="211">
        <v>0.44</v>
      </c>
      <c r="R277" s="211">
        <f>Q277*H277</f>
        <v>2.4992</v>
      </c>
      <c r="S277" s="211">
        <v>0</v>
      </c>
      <c r="T277" s="212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3" t="s">
        <v>255</v>
      </c>
      <c r="AT277" s="213" t="s">
        <v>252</v>
      </c>
      <c r="AU277" s="213" t="s">
        <v>81</v>
      </c>
      <c r="AY277" s="19" t="s">
        <v>116</v>
      </c>
      <c r="BE277" s="214">
        <f>IF(N277="základní",J277,0)</f>
        <v>0</v>
      </c>
      <c r="BF277" s="214">
        <f>IF(N277="snížená",J277,0)</f>
        <v>0</v>
      </c>
      <c r="BG277" s="214">
        <f>IF(N277="zákl. přenesená",J277,0)</f>
        <v>0</v>
      </c>
      <c r="BH277" s="214">
        <f>IF(N277="sníž. přenesená",J277,0)</f>
        <v>0</v>
      </c>
      <c r="BI277" s="214">
        <f>IF(N277="nulová",J277,0)</f>
        <v>0</v>
      </c>
      <c r="BJ277" s="19" t="s">
        <v>79</v>
      </c>
      <c r="BK277" s="214">
        <f>ROUND(I277*H277,2)</f>
        <v>0</v>
      </c>
      <c r="BL277" s="19" t="s">
        <v>218</v>
      </c>
      <c r="BM277" s="213" t="s">
        <v>343</v>
      </c>
    </row>
    <row r="278" spans="1:51" s="13" customFormat="1" ht="12">
      <c r="A278" s="13"/>
      <c r="B278" s="220"/>
      <c r="C278" s="221"/>
      <c r="D278" s="222" t="s">
        <v>127</v>
      </c>
      <c r="E278" s="223" t="s">
        <v>19</v>
      </c>
      <c r="F278" s="224" t="s">
        <v>337</v>
      </c>
      <c r="G278" s="221"/>
      <c r="H278" s="223" t="s">
        <v>19</v>
      </c>
      <c r="I278" s="225"/>
      <c r="J278" s="221"/>
      <c r="K278" s="221"/>
      <c r="L278" s="226"/>
      <c r="M278" s="227"/>
      <c r="N278" s="228"/>
      <c r="O278" s="228"/>
      <c r="P278" s="228"/>
      <c r="Q278" s="228"/>
      <c r="R278" s="228"/>
      <c r="S278" s="228"/>
      <c r="T278" s="22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0" t="s">
        <v>127</v>
      </c>
      <c r="AU278" s="230" t="s">
        <v>81</v>
      </c>
      <c r="AV278" s="13" t="s">
        <v>79</v>
      </c>
      <c r="AW278" s="13" t="s">
        <v>33</v>
      </c>
      <c r="AX278" s="13" t="s">
        <v>71</v>
      </c>
      <c r="AY278" s="230" t="s">
        <v>116</v>
      </c>
    </row>
    <row r="279" spans="1:51" s="14" customFormat="1" ht="12">
      <c r="A279" s="14"/>
      <c r="B279" s="231"/>
      <c r="C279" s="232"/>
      <c r="D279" s="222" t="s">
        <v>127</v>
      </c>
      <c r="E279" s="233" t="s">
        <v>19</v>
      </c>
      <c r="F279" s="234" t="s">
        <v>235</v>
      </c>
      <c r="G279" s="232"/>
      <c r="H279" s="235">
        <v>2.24</v>
      </c>
      <c r="I279" s="236"/>
      <c r="J279" s="232"/>
      <c r="K279" s="232"/>
      <c r="L279" s="237"/>
      <c r="M279" s="238"/>
      <c r="N279" s="239"/>
      <c r="O279" s="239"/>
      <c r="P279" s="239"/>
      <c r="Q279" s="239"/>
      <c r="R279" s="239"/>
      <c r="S279" s="239"/>
      <c r="T279" s="24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1" t="s">
        <v>127</v>
      </c>
      <c r="AU279" s="241" t="s">
        <v>81</v>
      </c>
      <c r="AV279" s="14" t="s">
        <v>81</v>
      </c>
      <c r="AW279" s="14" t="s">
        <v>33</v>
      </c>
      <c r="AX279" s="14" t="s">
        <v>71</v>
      </c>
      <c r="AY279" s="241" t="s">
        <v>116</v>
      </c>
    </row>
    <row r="280" spans="1:51" s="14" customFormat="1" ht="12">
      <c r="A280" s="14"/>
      <c r="B280" s="231"/>
      <c r="C280" s="232"/>
      <c r="D280" s="222" t="s">
        <v>127</v>
      </c>
      <c r="E280" s="233" t="s">
        <v>19</v>
      </c>
      <c r="F280" s="234" t="s">
        <v>236</v>
      </c>
      <c r="G280" s="232"/>
      <c r="H280" s="235">
        <v>3.44</v>
      </c>
      <c r="I280" s="236"/>
      <c r="J280" s="232"/>
      <c r="K280" s="232"/>
      <c r="L280" s="237"/>
      <c r="M280" s="238"/>
      <c r="N280" s="239"/>
      <c r="O280" s="239"/>
      <c r="P280" s="239"/>
      <c r="Q280" s="239"/>
      <c r="R280" s="239"/>
      <c r="S280" s="239"/>
      <c r="T280" s="240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1" t="s">
        <v>127</v>
      </c>
      <c r="AU280" s="241" t="s">
        <v>81</v>
      </c>
      <c r="AV280" s="14" t="s">
        <v>81</v>
      </c>
      <c r="AW280" s="14" t="s">
        <v>33</v>
      </c>
      <c r="AX280" s="14" t="s">
        <v>71</v>
      </c>
      <c r="AY280" s="241" t="s">
        <v>116</v>
      </c>
    </row>
    <row r="281" spans="1:51" s="15" customFormat="1" ht="12">
      <c r="A281" s="15"/>
      <c r="B281" s="242"/>
      <c r="C281" s="243"/>
      <c r="D281" s="222" t="s">
        <v>127</v>
      </c>
      <c r="E281" s="244" t="s">
        <v>19</v>
      </c>
      <c r="F281" s="245" t="s">
        <v>130</v>
      </c>
      <c r="G281" s="243"/>
      <c r="H281" s="246">
        <v>5.68</v>
      </c>
      <c r="I281" s="247"/>
      <c r="J281" s="243"/>
      <c r="K281" s="243"/>
      <c r="L281" s="248"/>
      <c r="M281" s="249"/>
      <c r="N281" s="250"/>
      <c r="O281" s="250"/>
      <c r="P281" s="250"/>
      <c r="Q281" s="250"/>
      <c r="R281" s="250"/>
      <c r="S281" s="250"/>
      <c r="T281" s="251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52" t="s">
        <v>127</v>
      </c>
      <c r="AU281" s="252" t="s">
        <v>81</v>
      </c>
      <c r="AV281" s="15" t="s">
        <v>123</v>
      </c>
      <c r="AW281" s="15" t="s">
        <v>33</v>
      </c>
      <c r="AX281" s="15" t="s">
        <v>79</v>
      </c>
      <c r="AY281" s="252" t="s">
        <v>116</v>
      </c>
    </row>
    <row r="282" spans="1:65" s="2" customFormat="1" ht="16.5" customHeight="1">
      <c r="A282" s="40"/>
      <c r="B282" s="41"/>
      <c r="C282" s="202" t="s">
        <v>344</v>
      </c>
      <c r="D282" s="202" t="s">
        <v>118</v>
      </c>
      <c r="E282" s="203" t="s">
        <v>345</v>
      </c>
      <c r="F282" s="204" t="s">
        <v>346</v>
      </c>
      <c r="G282" s="205" t="s">
        <v>121</v>
      </c>
      <c r="H282" s="206">
        <v>5.68</v>
      </c>
      <c r="I282" s="207"/>
      <c r="J282" s="208">
        <f>ROUND(I282*H282,2)</f>
        <v>0</v>
      </c>
      <c r="K282" s="204" t="s">
        <v>122</v>
      </c>
      <c r="L282" s="46"/>
      <c r="M282" s="209" t="s">
        <v>19</v>
      </c>
      <c r="N282" s="210" t="s">
        <v>42</v>
      </c>
      <c r="O282" s="86"/>
      <c r="P282" s="211">
        <f>O282*H282</f>
        <v>0</v>
      </c>
      <c r="Q282" s="211">
        <v>0.02447</v>
      </c>
      <c r="R282" s="211">
        <f>Q282*H282</f>
        <v>0.1389896</v>
      </c>
      <c r="S282" s="211">
        <v>0</v>
      </c>
      <c r="T282" s="212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3" t="s">
        <v>218</v>
      </c>
      <c r="AT282" s="213" t="s">
        <v>118</v>
      </c>
      <c r="AU282" s="213" t="s">
        <v>81</v>
      </c>
      <c r="AY282" s="19" t="s">
        <v>116</v>
      </c>
      <c r="BE282" s="214">
        <f>IF(N282="základní",J282,0)</f>
        <v>0</v>
      </c>
      <c r="BF282" s="214">
        <f>IF(N282="snížená",J282,0)</f>
        <v>0</v>
      </c>
      <c r="BG282" s="214">
        <f>IF(N282="zákl. přenesená",J282,0)</f>
        <v>0</v>
      </c>
      <c r="BH282" s="214">
        <f>IF(N282="sníž. přenesená",J282,0)</f>
        <v>0</v>
      </c>
      <c r="BI282" s="214">
        <f>IF(N282="nulová",J282,0)</f>
        <v>0</v>
      </c>
      <c r="BJ282" s="19" t="s">
        <v>79</v>
      </c>
      <c r="BK282" s="214">
        <f>ROUND(I282*H282,2)</f>
        <v>0</v>
      </c>
      <c r="BL282" s="19" t="s">
        <v>218</v>
      </c>
      <c r="BM282" s="213" t="s">
        <v>347</v>
      </c>
    </row>
    <row r="283" spans="1:47" s="2" customFormat="1" ht="12">
      <c r="A283" s="40"/>
      <c r="B283" s="41"/>
      <c r="C283" s="42"/>
      <c r="D283" s="215" t="s">
        <v>125</v>
      </c>
      <c r="E283" s="42"/>
      <c r="F283" s="216" t="s">
        <v>348</v>
      </c>
      <c r="G283" s="42"/>
      <c r="H283" s="42"/>
      <c r="I283" s="217"/>
      <c r="J283" s="42"/>
      <c r="K283" s="42"/>
      <c r="L283" s="46"/>
      <c r="M283" s="218"/>
      <c r="N283" s="219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125</v>
      </c>
      <c r="AU283" s="19" t="s">
        <v>81</v>
      </c>
    </row>
    <row r="284" spans="1:51" s="13" customFormat="1" ht="12">
      <c r="A284" s="13"/>
      <c r="B284" s="220"/>
      <c r="C284" s="221"/>
      <c r="D284" s="222" t="s">
        <v>127</v>
      </c>
      <c r="E284" s="223" t="s">
        <v>19</v>
      </c>
      <c r="F284" s="224" t="s">
        <v>337</v>
      </c>
      <c r="G284" s="221"/>
      <c r="H284" s="223" t="s">
        <v>19</v>
      </c>
      <c r="I284" s="225"/>
      <c r="J284" s="221"/>
      <c r="K284" s="221"/>
      <c r="L284" s="226"/>
      <c r="M284" s="227"/>
      <c r="N284" s="228"/>
      <c r="O284" s="228"/>
      <c r="P284" s="228"/>
      <c r="Q284" s="228"/>
      <c r="R284" s="228"/>
      <c r="S284" s="228"/>
      <c r="T284" s="22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0" t="s">
        <v>127</v>
      </c>
      <c r="AU284" s="230" t="s">
        <v>81</v>
      </c>
      <c r="AV284" s="13" t="s">
        <v>79</v>
      </c>
      <c r="AW284" s="13" t="s">
        <v>33</v>
      </c>
      <c r="AX284" s="13" t="s">
        <v>71</v>
      </c>
      <c r="AY284" s="230" t="s">
        <v>116</v>
      </c>
    </row>
    <row r="285" spans="1:51" s="14" customFormat="1" ht="12">
      <c r="A285" s="14"/>
      <c r="B285" s="231"/>
      <c r="C285" s="232"/>
      <c r="D285" s="222" t="s">
        <v>127</v>
      </c>
      <c r="E285" s="233" t="s">
        <v>19</v>
      </c>
      <c r="F285" s="234" t="s">
        <v>235</v>
      </c>
      <c r="G285" s="232"/>
      <c r="H285" s="235">
        <v>2.24</v>
      </c>
      <c r="I285" s="236"/>
      <c r="J285" s="232"/>
      <c r="K285" s="232"/>
      <c r="L285" s="237"/>
      <c r="M285" s="238"/>
      <c r="N285" s="239"/>
      <c r="O285" s="239"/>
      <c r="P285" s="239"/>
      <c r="Q285" s="239"/>
      <c r="R285" s="239"/>
      <c r="S285" s="239"/>
      <c r="T285" s="240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1" t="s">
        <v>127</v>
      </c>
      <c r="AU285" s="241" t="s">
        <v>81</v>
      </c>
      <c r="AV285" s="14" t="s">
        <v>81</v>
      </c>
      <c r="AW285" s="14" t="s">
        <v>33</v>
      </c>
      <c r="AX285" s="14" t="s">
        <v>71</v>
      </c>
      <c r="AY285" s="241" t="s">
        <v>116</v>
      </c>
    </row>
    <row r="286" spans="1:51" s="14" customFormat="1" ht="12">
      <c r="A286" s="14"/>
      <c r="B286" s="231"/>
      <c r="C286" s="232"/>
      <c r="D286" s="222" t="s">
        <v>127</v>
      </c>
      <c r="E286" s="233" t="s">
        <v>19</v>
      </c>
      <c r="F286" s="234" t="s">
        <v>236</v>
      </c>
      <c r="G286" s="232"/>
      <c r="H286" s="235">
        <v>3.44</v>
      </c>
      <c r="I286" s="236"/>
      <c r="J286" s="232"/>
      <c r="K286" s="232"/>
      <c r="L286" s="237"/>
      <c r="M286" s="238"/>
      <c r="N286" s="239"/>
      <c r="O286" s="239"/>
      <c r="P286" s="239"/>
      <c r="Q286" s="239"/>
      <c r="R286" s="239"/>
      <c r="S286" s="239"/>
      <c r="T286" s="240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1" t="s">
        <v>127</v>
      </c>
      <c r="AU286" s="241" t="s">
        <v>81</v>
      </c>
      <c r="AV286" s="14" t="s">
        <v>81</v>
      </c>
      <c r="AW286" s="14" t="s">
        <v>33</v>
      </c>
      <c r="AX286" s="14" t="s">
        <v>71</v>
      </c>
      <c r="AY286" s="241" t="s">
        <v>116</v>
      </c>
    </row>
    <row r="287" spans="1:51" s="15" customFormat="1" ht="12">
      <c r="A287" s="15"/>
      <c r="B287" s="242"/>
      <c r="C287" s="243"/>
      <c r="D287" s="222" t="s">
        <v>127</v>
      </c>
      <c r="E287" s="244" t="s">
        <v>19</v>
      </c>
      <c r="F287" s="245" t="s">
        <v>130</v>
      </c>
      <c r="G287" s="243"/>
      <c r="H287" s="246">
        <v>5.68</v>
      </c>
      <c r="I287" s="247"/>
      <c r="J287" s="243"/>
      <c r="K287" s="243"/>
      <c r="L287" s="248"/>
      <c r="M287" s="249"/>
      <c r="N287" s="250"/>
      <c r="O287" s="250"/>
      <c r="P287" s="250"/>
      <c r="Q287" s="250"/>
      <c r="R287" s="250"/>
      <c r="S287" s="250"/>
      <c r="T287" s="251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52" t="s">
        <v>127</v>
      </c>
      <c r="AU287" s="252" t="s">
        <v>81</v>
      </c>
      <c r="AV287" s="15" t="s">
        <v>123</v>
      </c>
      <c r="AW287" s="15" t="s">
        <v>33</v>
      </c>
      <c r="AX287" s="15" t="s">
        <v>79</v>
      </c>
      <c r="AY287" s="252" t="s">
        <v>116</v>
      </c>
    </row>
    <row r="288" spans="1:65" s="2" customFormat="1" ht="24.15" customHeight="1">
      <c r="A288" s="40"/>
      <c r="B288" s="41"/>
      <c r="C288" s="202" t="s">
        <v>349</v>
      </c>
      <c r="D288" s="202" t="s">
        <v>118</v>
      </c>
      <c r="E288" s="203" t="s">
        <v>350</v>
      </c>
      <c r="F288" s="204" t="s">
        <v>351</v>
      </c>
      <c r="G288" s="205" t="s">
        <v>352</v>
      </c>
      <c r="H288" s="274"/>
      <c r="I288" s="207"/>
      <c r="J288" s="208">
        <f>ROUND(I288*H288,2)</f>
        <v>0</v>
      </c>
      <c r="K288" s="204" t="s">
        <v>122</v>
      </c>
      <c r="L288" s="46"/>
      <c r="M288" s="209" t="s">
        <v>19</v>
      </c>
      <c r="N288" s="210" t="s">
        <v>42</v>
      </c>
      <c r="O288" s="86"/>
      <c r="P288" s="211">
        <f>O288*H288</f>
        <v>0</v>
      </c>
      <c r="Q288" s="211">
        <v>0</v>
      </c>
      <c r="R288" s="211">
        <f>Q288*H288</f>
        <v>0</v>
      </c>
      <c r="S288" s="211">
        <v>0</v>
      </c>
      <c r="T288" s="212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3" t="s">
        <v>218</v>
      </c>
      <c r="AT288" s="213" t="s">
        <v>118</v>
      </c>
      <c r="AU288" s="213" t="s">
        <v>81</v>
      </c>
      <c r="AY288" s="19" t="s">
        <v>116</v>
      </c>
      <c r="BE288" s="214">
        <f>IF(N288="základní",J288,0)</f>
        <v>0</v>
      </c>
      <c r="BF288" s="214">
        <f>IF(N288="snížená",J288,0)</f>
        <v>0</v>
      </c>
      <c r="BG288" s="214">
        <f>IF(N288="zákl. přenesená",J288,0)</f>
        <v>0</v>
      </c>
      <c r="BH288" s="214">
        <f>IF(N288="sníž. přenesená",J288,0)</f>
        <v>0</v>
      </c>
      <c r="BI288" s="214">
        <f>IF(N288="nulová",J288,0)</f>
        <v>0</v>
      </c>
      <c r="BJ288" s="19" t="s">
        <v>79</v>
      </c>
      <c r="BK288" s="214">
        <f>ROUND(I288*H288,2)</f>
        <v>0</v>
      </c>
      <c r="BL288" s="19" t="s">
        <v>218</v>
      </c>
      <c r="BM288" s="213" t="s">
        <v>353</v>
      </c>
    </row>
    <row r="289" spans="1:47" s="2" customFormat="1" ht="12">
      <c r="A289" s="40"/>
      <c r="B289" s="41"/>
      <c r="C289" s="42"/>
      <c r="D289" s="215" t="s">
        <v>125</v>
      </c>
      <c r="E289" s="42"/>
      <c r="F289" s="216" t="s">
        <v>354</v>
      </c>
      <c r="G289" s="42"/>
      <c r="H289" s="42"/>
      <c r="I289" s="217"/>
      <c r="J289" s="42"/>
      <c r="K289" s="42"/>
      <c r="L289" s="46"/>
      <c r="M289" s="218"/>
      <c r="N289" s="219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125</v>
      </c>
      <c r="AU289" s="19" t="s">
        <v>81</v>
      </c>
    </row>
    <row r="290" spans="1:63" s="12" customFormat="1" ht="22.8" customHeight="1">
      <c r="A290" s="12"/>
      <c r="B290" s="186"/>
      <c r="C290" s="187"/>
      <c r="D290" s="188" t="s">
        <v>70</v>
      </c>
      <c r="E290" s="200" t="s">
        <v>355</v>
      </c>
      <c r="F290" s="200" t="s">
        <v>356</v>
      </c>
      <c r="G290" s="187"/>
      <c r="H290" s="187"/>
      <c r="I290" s="190"/>
      <c r="J290" s="201">
        <f>BK290</f>
        <v>0</v>
      </c>
      <c r="K290" s="187"/>
      <c r="L290" s="192"/>
      <c r="M290" s="193"/>
      <c r="N290" s="194"/>
      <c r="O290" s="194"/>
      <c r="P290" s="195">
        <f>SUM(P291:P327)</f>
        <v>0</v>
      </c>
      <c r="Q290" s="194"/>
      <c r="R290" s="195">
        <f>SUM(R291:R327)</f>
        <v>0.781494</v>
      </c>
      <c r="S290" s="194"/>
      <c r="T290" s="196">
        <f>SUM(T291:T327)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197" t="s">
        <v>81</v>
      </c>
      <c r="AT290" s="198" t="s">
        <v>70</v>
      </c>
      <c r="AU290" s="198" t="s">
        <v>79</v>
      </c>
      <c r="AY290" s="197" t="s">
        <v>116</v>
      </c>
      <c r="BK290" s="199">
        <f>SUM(BK291:BK327)</f>
        <v>0</v>
      </c>
    </row>
    <row r="291" spans="1:65" s="2" customFormat="1" ht="24.15" customHeight="1">
      <c r="A291" s="40"/>
      <c r="B291" s="41"/>
      <c r="C291" s="202" t="s">
        <v>357</v>
      </c>
      <c r="D291" s="202" t="s">
        <v>118</v>
      </c>
      <c r="E291" s="203" t="s">
        <v>358</v>
      </c>
      <c r="F291" s="204" t="s">
        <v>359</v>
      </c>
      <c r="G291" s="205" t="s">
        <v>173</v>
      </c>
      <c r="H291" s="206">
        <v>92.16</v>
      </c>
      <c r="I291" s="207"/>
      <c r="J291" s="208">
        <f>ROUND(I291*H291,2)</f>
        <v>0</v>
      </c>
      <c r="K291" s="204" t="s">
        <v>122</v>
      </c>
      <c r="L291" s="46"/>
      <c r="M291" s="209" t="s">
        <v>19</v>
      </c>
      <c r="N291" s="210" t="s">
        <v>42</v>
      </c>
      <c r="O291" s="86"/>
      <c r="P291" s="211">
        <f>O291*H291</f>
        <v>0</v>
      </c>
      <c r="Q291" s="211">
        <v>0.0066</v>
      </c>
      <c r="R291" s="211">
        <f>Q291*H291</f>
        <v>0.608256</v>
      </c>
      <c r="S291" s="211">
        <v>0</v>
      </c>
      <c r="T291" s="212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3" t="s">
        <v>218</v>
      </c>
      <c r="AT291" s="213" t="s">
        <v>118</v>
      </c>
      <c r="AU291" s="213" t="s">
        <v>81</v>
      </c>
      <c r="AY291" s="19" t="s">
        <v>116</v>
      </c>
      <c r="BE291" s="214">
        <f>IF(N291="základní",J291,0)</f>
        <v>0</v>
      </c>
      <c r="BF291" s="214">
        <f>IF(N291="snížená",J291,0)</f>
        <v>0</v>
      </c>
      <c r="BG291" s="214">
        <f>IF(N291="zákl. přenesená",J291,0)</f>
        <v>0</v>
      </c>
      <c r="BH291" s="214">
        <f>IF(N291="sníž. přenesená",J291,0)</f>
        <v>0</v>
      </c>
      <c r="BI291" s="214">
        <f>IF(N291="nulová",J291,0)</f>
        <v>0</v>
      </c>
      <c r="BJ291" s="19" t="s">
        <v>79</v>
      </c>
      <c r="BK291" s="214">
        <f>ROUND(I291*H291,2)</f>
        <v>0</v>
      </c>
      <c r="BL291" s="19" t="s">
        <v>218</v>
      </c>
      <c r="BM291" s="213" t="s">
        <v>360</v>
      </c>
    </row>
    <row r="292" spans="1:47" s="2" customFormat="1" ht="12">
      <c r="A292" s="40"/>
      <c r="B292" s="41"/>
      <c r="C292" s="42"/>
      <c r="D292" s="215" t="s">
        <v>125</v>
      </c>
      <c r="E292" s="42"/>
      <c r="F292" s="216" t="s">
        <v>361</v>
      </c>
      <c r="G292" s="42"/>
      <c r="H292" s="42"/>
      <c r="I292" s="217"/>
      <c r="J292" s="42"/>
      <c r="K292" s="42"/>
      <c r="L292" s="46"/>
      <c r="M292" s="218"/>
      <c r="N292" s="219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125</v>
      </c>
      <c r="AU292" s="19" t="s">
        <v>81</v>
      </c>
    </row>
    <row r="293" spans="1:51" s="14" customFormat="1" ht="12">
      <c r="A293" s="14"/>
      <c r="B293" s="231"/>
      <c r="C293" s="232"/>
      <c r="D293" s="222" t="s">
        <v>127</v>
      </c>
      <c r="E293" s="233" t="s">
        <v>19</v>
      </c>
      <c r="F293" s="234" t="s">
        <v>315</v>
      </c>
      <c r="G293" s="232"/>
      <c r="H293" s="235">
        <v>46.08</v>
      </c>
      <c r="I293" s="236"/>
      <c r="J293" s="232"/>
      <c r="K293" s="232"/>
      <c r="L293" s="237"/>
      <c r="M293" s="238"/>
      <c r="N293" s="239"/>
      <c r="O293" s="239"/>
      <c r="P293" s="239"/>
      <c r="Q293" s="239"/>
      <c r="R293" s="239"/>
      <c r="S293" s="239"/>
      <c r="T293" s="240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1" t="s">
        <v>127</v>
      </c>
      <c r="AU293" s="241" t="s">
        <v>81</v>
      </c>
      <c r="AV293" s="14" t="s">
        <v>81</v>
      </c>
      <c r="AW293" s="14" t="s">
        <v>33</v>
      </c>
      <c r="AX293" s="14" t="s">
        <v>71</v>
      </c>
      <c r="AY293" s="241" t="s">
        <v>116</v>
      </c>
    </row>
    <row r="294" spans="1:51" s="14" customFormat="1" ht="12">
      <c r="A294" s="14"/>
      <c r="B294" s="231"/>
      <c r="C294" s="232"/>
      <c r="D294" s="222" t="s">
        <v>127</v>
      </c>
      <c r="E294" s="233" t="s">
        <v>19</v>
      </c>
      <c r="F294" s="234" t="s">
        <v>315</v>
      </c>
      <c r="G294" s="232"/>
      <c r="H294" s="235">
        <v>46.08</v>
      </c>
      <c r="I294" s="236"/>
      <c r="J294" s="232"/>
      <c r="K294" s="232"/>
      <c r="L294" s="237"/>
      <c r="M294" s="238"/>
      <c r="N294" s="239"/>
      <c r="O294" s="239"/>
      <c r="P294" s="239"/>
      <c r="Q294" s="239"/>
      <c r="R294" s="239"/>
      <c r="S294" s="239"/>
      <c r="T294" s="240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1" t="s">
        <v>127</v>
      </c>
      <c r="AU294" s="241" t="s">
        <v>81</v>
      </c>
      <c r="AV294" s="14" t="s">
        <v>81</v>
      </c>
      <c r="AW294" s="14" t="s">
        <v>33</v>
      </c>
      <c r="AX294" s="14" t="s">
        <v>71</v>
      </c>
      <c r="AY294" s="241" t="s">
        <v>116</v>
      </c>
    </row>
    <row r="295" spans="1:51" s="15" customFormat="1" ht="12">
      <c r="A295" s="15"/>
      <c r="B295" s="242"/>
      <c r="C295" s="243"/>
      <c r="D295" s="222" t="s">
        <v>127</v>
      </c>
      <c r="E295" s="244" t="s">
        <v>19</v>
      </c>
      <c r="F295" s="245" t="s">
        <v>130</v>
      </c>
      <c r="G295" s="243"/>
      <c r="H295" s="246">
        <v>92.16</v>
      </c>
      <c r="I295" s="247"/>
      <c r="J295" s="243"/>
      <c r="K295" s="243"/>
      <c r="L295" s="248"/>
      <c r="M295" s="249"/>
      <c r="N295" s="250"/>
      <c r="O295" s="250"/>
      <c r="P295" s="250"/>
      <c r="Q295" s="250"/>
      <c r="R295" s="250"/>
      <c r="S295" s="250"/>
      <c r="T295" s="251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52" t="s">
        <v>127</v>
      </c>
      <c r="AU295" s="252" t="s">
        <v>81</v>
      </c>
      <c r="AV295" s="15" t="s">
        <v>123</v>
      </c>
      <c r="AW295" s="15" t="s">
        <v>33</v>
      </c>
      <c r="AX295" s="15" t="s">
        <v>79</v>
      </c>
      <c r="AY295" s="252" t="s">
        <v>116</v>
      </c>
    </row>
    <row r="296" spans="1:65" s="2" customFormat="1" ht="24.15" customHeight="1">
      <c r="A296" s="40"/>
      <c r="B296" s="41"/>
      <c r="C296" s="202" t="s">
        <v>362</v>
      </c>
      <c r="D296" s="202" t="s">
        <v>118</v>
      </c>
      <c r="E296" s="203" t="s">
        <v>363</v>
      </c>
      <c r="F296" s="204" t="s">
        <v>364</v>
      </c>
      <c r="G296" s="205" t="s">
        <v>283</v>
      </c>
      <c r="H296" s="206">
        <v>9.6</v>
      </c>
      <c r="I296" s="207"/>
      <c r="J296" s="208">
        <f>ROUND(I296*H296,2)</f>
        <v>0</v>
      </c>
      <c r="K296" s="204" t="s">
        <v>122</v>
      </c>
      <c r="L296" s="46"/>
      <c r="M296" s="209" t="s">
        <v>19</v>
      </c>
      <c r="N296" s="210" t="s">
        <v>42</v>
      </c>
      <c r="O296" s="86"/>
      <c r="P296" s="211">
        <f>O296*H296</f>
        <v>0</v>
      </c>
      <c r="Q296" s="211">
        <v>0.00445</v>
      </c>
      <c r="R296" s="211">
        <f>Q296*H296</f>
        <v>0.04272</v>
      </c>
      <c r="S296" s="211">
        <v>0</v>
      </c>
      <c r="T296" s="212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3" t="s">
        <v>218</v>
      </c>
      <c r="AT296" s="213" t="s">
        <v>118</v>
      </c>
      <c r="AU296" s="213" t="s">
        <v>81</v>
      </c>
      <c r="AY296" s="19" t="s">
        <v>116</v>
      </c>
      <c r="BE296" s="214">
        <f>IF(N296="základní",J296,0)</f>
        <v>0</v>
      </c>
      <c r="BF296" s="214">
        <f>IF(N296="snížená",J296,0)</f>
        <v>0</v>
      </c>
      <c r="BG296" s="214">
        <f>IF(N296="zákl. přenesená",J296,0)</f>
        <v>0</v>
      </c>
      <c r="BH296" s="214">
        <f>IF(N296="sníž. přenesená",J296,0)</f>
        <v>0</v>
      </c>
      <c r="BI296" s="214">
        <f>IF(N296="nulová",J296,0)</f>
        <v>0</v>
      </c>
      <c r="BJ296" s="19" t="s">
        <v>79</v>
      </c>
      <c r="BK296" s="214">
        <f>ROUND(I296*H296,2)</f>
        <v>0</v>
      </c>
      <c r="BL296" s="19" t="s">
        <v>218</v>
      </c>
      <c r="BM296" s="213" t="s">
        <v>365</v>
      </c>
    </row>
    <row r="297" spans="1:47" s="2" customFormat="1" ht="12">
      <c r="A297" s="40"/>
      <c r="B297" s="41"/>
      <c r="C297" s="42"/>
      <c r="D297" s="215" t="s">
        <v>125</v>
      </c>
      <c r="E297" s="42"/>
      <c r="F297" s="216" t="s">
        <v>366</v>
      </c>
      <c r="G297" s="42"/>
      <c r="H297" s="42"/>
      <c r="I297" s="217"/>
      <c r="J297" s="42"/>
      <c r="K297" s="42"/>
      <c r="L297" s="46"/>
      <c r="M297" s="218"/>
      <c r="N297" s="219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125</v>
      </c>
      <c r="AU297" s="19" t="s">
        <v>81</v>
      </c>
    </row>
    <row r="298" spans="1:51" s="13" customFormat="1" ht="12">
      <c r="A298" s="13"/>
      <c r="B298" s="220"/>
      <c r="C298" s="221"/>
      <c r="D298" s="222" t="s">
        <v>127</v>
      </c>
      <c r="E298" s="223" t="s">
        <v>19</v>
      </c>
      <c r="F298" s="224" t="s">
        <v>367</v>
      </c>
      <c r="G298" s="221"/>
      <c r="H298" s="223" t="s">
        <v>19</v>
      </c>
      <c r="I298" s="225"/>
      <c r="J298" s="221"/>
      <c r="K298" s="221"/>
      <c r="L298" s="226"/>
      <c r="M298" s="227"/>
      <c r="N298" s="228"/>
      <c r="O298" s="228"/>
      <c r="P298" s="228"/>
      <c r="Q298" s="228"/>
      <c r="R298" s="228"/>
      <c r="S298" s="228"/>
      <c r="T298" s="22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0" t="s">
        <v>127</v>
      </c>
      <c r="AU298" s="230" t="s">
        <v>81</v>
      </c>
      <c r="AV298" s="13" t="s">
        <v>79</v>
      </c>
      <c r="AW298" s="13" t="s">
        <v>33</v>
      </c>
      <c r="AX298" s="13" t="s">
        <v>71</v>
      </c>
      <c r="AY298" s="230" t="s">
        <v>116</v>
      </c>
    </row>
    <row r="299" spans="1:51" s="14" customFormat="1" ht="12">
      <c r="A299" s="14"/>
      <c r="B299" s="231"/>
      <c r="C299" s="232"/>
      <c r="D299" s="222" t="s">
        <v>127</v>
      </c>
      <c r="E299" s="233" t="s">
        <v>19</v>
      </c>
      <c r="F299" s="234" t="s">
        <v>368</v>
      </c>
      <c r="G299" s="232"/>
      <c r="H299" s="235">
        <v>9.6</v>
      </c>
      <c r="I299" s="236"/>
      <c r="J299" s="232"/>
      <c r="K299" s="232"/>
      <c r="L299" s="237"/>
      <c r="M299" s="238"/>
      <c r="N299" s="239"/>
      <c r="O299" s="239"/>
      <c r="P299" s="239"/>
      <c r="Q299" s="239"/>
      <c r="R299" s="239"/>
      <c r="S299" s="239"/>
      <c r="T299" s="240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1" t="s">
        <v>127</v>
      </c>
      <c r="AU299" s="241" t="s">
        <v>81</v>
      </c>
      <c r="AV299" s="14" t="s">
        <v>81</v>
      </c>
      <c r="AW299" s="14" t="s">
        <v>33</v>
      </c>
      <c r="AX299" s="14" t="s">
        <v>71</v>
      </c>
      <c r="AY299" s="241" t="s">
        <v>116</v>
      </c>
    </row>
    <row r="300" spans="1:51" s="15" customFormat="1" ht="12">
      <c r="A300" s="15"/>
      <c r="B300" s="242"/>
      <c r="C300" s="243"/>
      <c r="D300" s="222" t="s">
        <v>127</v>
      </c>
      <c r="E300" s="244" t="s">
        <v>19</v>
      </c>
      <c r="F300" s="245" t="s">
        <v>130</v>
      </c>
      <c r="G300" s="243"/>
      <c r="H300" s="246">
        <v>9.6</v>
      </c>
      <c r="I300" s="247"/>
      <c r="J300" s="243"/>
      <c r="K300" s="243"/>
      <c r="L300" s="248"/>
      <c r="M300" s="249"/>
      <c r="N300" s="250"/>
      <c r="O300" s="250"/>
      <c r="P300" s="250"/>
      <c r="Q300" s="250"/>
      <c r="R300" s="250"/>
      <c r="S300" s="250"/>
      <c r="T300" s="251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52" t="s">
        <v>127</v>
      </c>
      <c r="AU300" s="252" t="s">
        <v>81</v>
      </c>
      <c r="AV300" s="15" t="s">
        <v>123</v>
      </c>
      <c r="AW300" s="15" t="s">
        <v>33</v>
      </c>
      <c r="AX300" s="15" t="s">
        <v>79</v>
      </c>
      <c r="AY300" s="252" t="s">
        <v>116</v>
      </c>
    </row>
    <row r="301" spans="1:65" s="2" customFormat="1" ht="21.75" customHeight="1">
      <c r="A301" s="40"/>
      <c r="B301" s="41"/>
      <c r="C301" s="202" t="s">
        <v>369</v>
      </c>
      <c r="D301" s="202" t="s">
        <v>118</v>
      </c>
      <c r="E301" s="203" t="s">
        <v>370</v>
      </c>
      <c r="F301" s="204" t="s">
        <v>371</v>
      </c>
      <c r="G301" s="205" t="s">
        <v>283</v>
      </c>
      <c r="H301" s="206">
        <v>19.2</v>
      </c>
      <c r="I301" s="207"/>
      <c r="J301" s="208">
        <f>ROUND(I301*H301,2)</f>
        <v>0</v>
      </c>
      <c r="K301" s="204" t="s">
        <v>122</v>
      </c>
      <c r="L301" s="46"/>
      <c r="M301" s="209" t="s">
        <v>19</v>
      </c>
      <c r="N301" s="210" t="s">
        <v>42</v>
      </c>
      <c r="O301" s="86"/>
      <c r="P301" s="211">
        <f>O301*H301</f>
        <v>0</v>
      </c>
      <c r="Q301" s="211">
        <v>0.00218</v>
      </c>
      <c r="R301" s="211">
        <f>Q301*H301</f>
        <v>0.041856</v>
      </c>
      <c r="S301" s="211">
        <v>0</v>
      </c>
      <c r="T301" s="212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3" t="s">
        <v>218</v>
      </c>
      <c r="AT301" s="213" t="s">
        <v>118</v>
      </c>
      <c r="AU301" s="213" t="s">
        <v>81</v>
      </c>
      <c r="AY301" s="19" t="s">
        <v>116</v>
      </c>
      <c r="BE301" s="214">
        <f>IF(N301="základní",J301,0)</f>
        <v>0</v>
      </c>
      <c r="BF301" s="214">
        <f>IF(N301="snížená",J301,0)</f>
        <v>0</v>
      </c>
      <c r="BG301" s="214">
        <f>IF(N301="zákl. přenesená",J301,0)</f>
        <v>0</v>
      </c>
      <c r="BH301" s="214">
        <f>IF(N301="sníž. přenesená",J301,0)</f>
        <v>0</v>
      </c>
      <c r="BI301" s="214">
        <f>IF(N301="nulová",J301,0)</f>
        <v>0</v>
      </c>
      <c r="BJ301" s="19" t="s">
        <v>79</v>
      </c>
      <c r="BK301" s="214">
        <f>ROUND(I301*H301,2)</f>
        <v>0</v>
      </c>
      <c r="BL301" s="19" t="s">
        <v>218</v>
      </c>
      <c r="BM301" s="213" t="s">
        <v>372</v>
      </c>
    </row>
    <row r="302" spans="1:47" s="2" customFormat="1" ht="12">
      <c r="A302" s="40"/>
      <c r="B302" s="41"/>
      <c r="C302" s="42"/>
      <c r="D302" s="215" t="s">
        <v>125</v>
      </c>
      <c r="E302" s="42"/>
      <c r="F302" s="216" t="s">
        <v>373</v>
      </c>
      <c r="G302" s="42"/>
      <c r="H302" s="42"/>
      <c r="I302" s="217"/>
      <c r="J302" s="42"/>
      <c r="K302" s="42"/>
      <c r="L302" s="46"/>
      <c r="M302" s="218"/>
      <c r="N302" s="219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125</v>
      </c>
      <c r="AU302" s="19" t="s">
        <v>81</v>
      </c>
    </row>
    <row r="303" spans="1:51" s="13" customFormat="1" ht="12">
      <c r="A303" s="13"/>
      <c r="B303" s="220"/>
      <c r="C303" s="221"/>
      <c r="D303" s="222" t="s">
        <v>127</v>
      </c>
      <c r="E303" s="223" t="s">
        <v>19</v>
      </c>
      <c r="F303" s="224" t="s">
        <v>367</v>
      </c>
      <c r="G303" s="221"/>
      <c r="H303" s="223" t="s">
        <v>19</v>
      </c>
      <c r="I303" s="225"/>
      <c r="J303" s="221"/>
      <c r="K303" s="221"/>
      <c r="L303" s="226"/>
      <c r="M303" s="227"/>
      <c r="N303" s="228"/>
      <c r="O303" s="228"/>
      <c r="P303" s="228"/>
      <c r="Q303" s="228"/>
      <c r="R303" s="228"/>
      <c r="S303" s="228"/>
      <c r="T303" s="22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0" t="s">
        <v>127</v>
      </c>
      <c r="AU303" s="230" t="s">
        <v>81</v>
      </c>
      <c r="AV303" s="13" t="s">
        <v>79</v>
      </c>
      <c r="AW303" s="13" t="s">
        <v>33</v>
      </c>
      <c r="AX303" s="13" t="s">
        <v>71</v>
      </c>
      <c r="AY303" s="230" t="s">
        <v>116</v>
      </c>
    </row>
    <row r="304" spans="1:51" s="14" customFormat="1" ht="12">
      <c r="A304" s="14"/>
      <c r="B304" s="231"/>
      <c r="C304" s="232"/>
      <c r="D304" s="222" t="s">
        <v>127</v>
      </c>
      <c r="E304" s="233" t="s">
        <v>19</v>
      </c>
      <c r="F304" s="234" t="s">
        <v>374</v>
      </c>
      <c r="G304" s="232"/>
      <c r="H304" s="235">
        <v>19.2</v>
      </c>
      <c r="I304" s="236"/>
      <c r="J304" s="232"/>
      <c r="K304" s="232"/>
      <c r="L304" s="237"/>
      <c r="M304" s="238"/>
      <c r="N304" s="239"/>
      <c r="O304" s="239"/>
      <c r="P304" s="239"/>
      <c r="Q304" s="239"/>
      <c r="R304" s="239"/>
      <c r="S304" s="239"/>
      <c r="T304" s="240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1" t="s">
        <v>127</v>
      </c>
      <c r="AU304" s="241" t="s">
        <v>81</v>
      </c>
      <c r="AV304" s="14" t="s">
        <v>81</v>
      </c>
      <c r="AW304" s="14" t="s">
        <v>33</v>
      </c>
      <c r="AX304" s="14" t="s">
        <v>71</v>
      </c>
      <c r="AY304" s="241" t="s">
        <v>116</v>
      </c>
    </row>
    <row r="305" spans="1:51" s="15" customFormat="1" ht="12">
      <c r="A305" s="15"/>
      <c r="B305" s="242"/>
      <c r="C305" s="243"/>
      <c r="D305" s="222" t="s">
        <v>127</v>
      </c>
      <c r="E305" s="244" t="s">
        <v>19</v>
      </c>
      <c r="F305" s="245" t="s">
        <v>130</v>
      </c>
      <c r="G305" s="243"/>
      <c r="H305" s="246">
        <v>19.2</v>
      </c>
      <c r="I305" s="247"/>
      <c r="J305" s="243"/>
      <c r="K305" s="243"/>
      <c r="L305" s="248"/>
      <c r="M305" s="249"/>
      <c r="N305" s="250"/>
      <c r="O305" s="250"/>
      <c r="P305" s="250"/>
      <c r="Q305" s="250"/>
      <c r="R305" s="250"/>
      <c r="S305" s="250"/>
      <c r="T305" s="251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52" t="s">
        <v>127</v>
      </c>
      <c r="AU305" s="252" t="s">
        <v>81</v>
      </c>
      <c r="AV305" s="15" t="s">
        <v>123</v>
      </c>
      <c r="AW305" s="15" t="s">
        <v>33</v>
      </c>
      <c r="AX305" s="15" t="s">
        <v>79</v>
      </c>
      <c r="AY305" s="252" t="s">
        <v>116</v>
      </c>
    </row>
    <row r="306" spans="1:65" s="2" customFormat="1" ht="24.15" customHeight="1">
      <c r="A306" s="40"/>
      <c r="B306" s="41"/>
      <c r="C306" s="202" t="s">
        <v>375</v>
      </c>
      <c r="D306" s="202" t="s">
        <v>118</v>
      </c>
      <c r="E306" s="203" t="s">
        <v>376</v>
      </c>
      <c r="F306" s="204" t="s">
        <v>377</v>
      </c>
      <c r="G306" s="205" t="s">
        <v>283</v>
      </c>
      <c r="H306" s="206">
        <v>19.2</v>
      </c>
      <c r="I306" s="207"/>
      <c r="J306" s="208">
        <f>ROUND(I306*H306,2)</f>
        <v>0</v>
      </c>
      <c r="K306" s="204" t="s">
        <v>122</v>
      </c>
      <c r="L306" s="46"/>
      <c r="M306" s="209" t="s">
        <v>19</v>
      </c>
      <c r="N306" s="210" t="s">
        <v>42</v>
      </c>
      <c r="O306" s="86"/>
      <c r="P306" s="211">
        <f>O306*H306</f>
        <v>0</v>
      </c>
      <c r="Q306" s="211">
        <v>0.00228</v>
      </c>
      <c r="R306" s="211">
        <f>Q306*H306</f>
        <v>0.043775999999999995</v>
      </c>
      <c r="S306" s="211">
        <v>0</v>
      </c>
      <c r="T306" s="212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3" t="s">
        <v>218</v>
      </c>
      <c r="AT306" s="213" t="s">
        <v>118</v>
      </c>
      <c r="AU306" s="213" t="s">
        <v>81</v>
      </c>
      <c r="AY306" s="19" t="s">
        <v>116</v>
      </c>
      <c r="BE306" s="214">
        <f>IF(N306="základní",J306,0)</f>
        <v>0</v>
      </c>
      <c r="BF306" s="214">
        <f>IF(N306="snížená",J306,0)</f>
        <v>0</v>
      </c>
      <c r="BG306" s="214">
        <f>IF(N306="zákl. přenesená",J306,0)</f>
        <v>0</v>
      </c>
      <c r="BH306" s="214">
        <f>IF(N306="sníž. přenesená",J306,0)</f>
        <v>0</v>
      </c>
      <c r="BI306" s="214">
        <f>IF(N306="nulová",J306,0)</f>
        <v>0</v>
      </c>
      <c r="BJ306" s="19" t="s">
        <v>79</v>
      </c>
      <c r="BK306" s="214">
        <f>ROUND(I306*H306,2)</f>
        <v>0</v>
      </c>
      <c r="BL306" s="19" t="s">
        <v>218</v>
      </c>
      <c r="BM306" s="213" t="s">
        <v>378</v>
      </c>
    </row>
    <row r="307" spans="1:47" s="2" customFormat="1" ht="12">
      <c r="A307" s="40"/>
      <c r="B307" s="41"/>
      <c r="C307" s="42"/>
      <c r="D307" s="215" t="s">
        <v>125</v>
      </c>
      <c r="E307" s="42"/>
      <c r="F307" s="216" t="s">
        <v>379</v>
      </c>
      <c r="G307" s="42"/>
      <c r="H307" s="42"/>
      <c r="I307" s="217"/>
      <c r="J307" s="42"/>
      <c r="K307" s="42"/>
      <c r="L307" s="46"/>
      <c r="M307" s="218"/>
      <c r="N307" s="219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125</v>
      </c>
      <c r="AU307" s="19" t="s">
        <v>81</v>
      </c>
    </row>
    <row r="308" spans="1:51" s="13" customFormat="1" ht="12">
      <c r="A308" s="13"/>
      <c r="B308" s="220"/>
      <c r="C308" s="221"/>
      <c r="D308" s="222" t="s">
        <v>127</v>
      </c>
      <c r="E308" s="223" t="s">
        <v>19</v>
      </c>
      <c r="F308" s="224" t="s">
        <v>367</v>
      </c>
      <c r="G308" s="221"/>
      <c r="H308" s="223" t="s">
        <v>19</v>
      </c>
      <c r="I308" s="225"/>
      <c r="J308" s="221"/>
      <c r="K308" s="221"/>
      <c r="L308" s="226"/>
      <c r="M308" s="227"/>
      <c r="N308" s="228"/>
      <c r="O308" s="228"/>
      <c r="P308" s="228"/>
      <c r="Q308" s="228"/>
      <c r="R308" s="228"/>
      <c r="S308" s="228"/>
      <c r="T308" s="22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0" t="s">
        <v>127</v>
      </c>
      <c r="AU308" s="230" t="s">
        <v>81</v>
      </c>
      <c r="AV308" s="13" t="s">
        <v>79</v>
      </c>
      <c r="AW308" s="13" t="s">
        <v>33</v>
      </c>
      <c r="AX308" s="13" t="s">
        <v>71</v>
      </c>
      <c r="AY308" s="230" t="s">
        <v>116</v>
      </c>
    </row>
    <row r="309" spans="1:51" s="14" customFormat="1" ht="12">
      <c r="A309" s="14"/>
      <c r="B309" s="231"/>
      <c r="C309" s="232"/>
      <c r="D309" s="222" t="s">
        <v>127</v>
      </c>
      <c r="E309" s="233" t="s">
        <v>19</v>
      </c>
      <c r="F309" s="234" t="s">
        <v>380</v>
      </c>
      <c r="G309" s="232"/>
      <c r="H309" s="235">
        <v>19.2</v>
      </c>
      <c r="I309" s="236"/>
      <c r="J309" s="232"/>
      <c r="K309" s="232"/>
      <c r="L309" s="237"/>
      <c r="M309" s="238"/>
      <c r="N309" s="239"/>
      <c r="O309" s="239"/>
      <c r="P309" s="239"/>
      <c r="Q309" s="239"/>
      <c r="R309" s="239"/>
      <c r="S309" s="239"/>
      <c r="T309" s="240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1" t="s">
        <v>127</v>
      </c>
      <c r="AU309" s="241" t="s">
        <v>81</v>
      </c>
      <c r="AV309" s="14" t="s">
        <v>81</v>
      </c>
      <c r="AW309" s="14" t="s">
        <v>33</v>
      </c>
      <c r="AX309" s="14" t="s">
        <v>71</v>
      </c>
      <c r="AY309" s="241" t="s">
        <v>116</v>
      </c>
    </row>
    <row r="310" spans="1:51" s="15" customFormat="1" ht="12">
      <c r="A310" s="15"/>
      <c r="B310" s="242"/>
      <c r="C310" s="243"/>
      <c r="D310" s="222" t="s">
        <v>127</v>
      </c>
      <c r="E310" s="244" t="s">
        <v>19</v>
      </c>
      <c r="F310" s="245" t="s">
        <v>130</v>
      </c>
      <c r="G310" s="243"/>
      <c r="H310" s="246">
        <v>19.2</v>
      </c>
      <c r="I310" s="247"/>
      <c r="J310" s="243"/>
      <c r="K310" s="243"/>
      <c r="L310" s="248"/>
      <c r="M310" s="249"/>
      <c r="N310" s="250"/>
      <c r="O310" s="250"/>
      <c r="P310" s="250"/>
      <c r="Q310" s="250"/>
      <c r="R310" s="250"/>
      <c r="S310" s="250"/>
      <c r="T310" s="251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52" t="s">
        <v>127</v>
      </c>
      <c r="AU310" s="252" t="s">
        <v>81</v>
      </c>
      <c r="AV310" s="15" t="s">
        <v>123</v>
      </c>
      <c r="AW310" s="15" t="s">
        <v>33</v>
      </c>
      <c r="AX310" s="15" t="s">
        <v>79</v>
      </c>
      <c r="AY310" s="252" t="s">
        <v>116</v>
      </c>
    </row>
    <row r="311" spans="1:65" s="2" customFormat="1" ht="21.75" customHeight="1">
      <c r="A311" s="40"/>
      <c r="B311" s="41"/>
      <c r="C311" s="202" t="s">
        <v>381</v>
      </c>
      <c r="D311" s="202" t="s">
        <v>118</v>
      </c>
      <c r="E311" s="203" t="s">
        <v>382</v>
      </c>
      <c r="F311" s="204" t="s">
        <v>383</v>
      </c>
      <c r="G311" s="205" t="s">
        <v>283</v>
      </c>
      <c r="H311" s="206">
        <v>19.2</v>
      </c>
      <c r="I311" s="207"/>
      <c r="J311" s="208">
        <f>ROUND(I311*H311,2)</f>
        <v>0</v>
      </c>
      <c r="K311" s="204" t="s">
        <v>122</v>
      </c>
      <c r="L311" s="46"/>
      <c r="M311" s="209" t="s">
        <v>19</v>
      </c>
      <c r="N311" s="210" t="s">
        <v>42</v>
      </c>
      <c r="O311" s="86"/>
      <c r="P311" s="211">
        <f>O311*H311</f>
        <v>0</v>
      </c>
      <c r="Q311" s="211">
        <v>0.00169</v>
      </c>
      <c r="R311" s="211">
        <f>Q311*H311</f>
        <v>0.032448</v>
      </c>
      <c r="S311" s="211">
        <v>0</v>
      </c>
      <c r="T311" s="212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3" t="s">
        <v>218</v>
      </c>
      <c r="AT311" s="213" t="s">
        <v>118</v>
      </c>
      <c r="AU311" s="213" t="s">
        <v>81</v>
      </c>
      <c r="AY311" s="19" t="s">
        <v>116</v>
      </c>
      <c r="BE311" s="214">
        <f>IF(N311="základní",J311,0)</f>
        <v>0</v>
      </c>
      <c r="BF311" s="214">
        <f>IF(N311="snížená",J311,0)</f>
        <v>0</v>
      </c>
      <c r="BG311" s="214">
        <f>IF(N311="zákl. přenesená",J311,0)</f>
        <v>0</v>
      </c>
      <c r="BH311" s="214">
        <f>IF(N311="sníž. přenesená",J311,0)</f>
        <v>0</v>
      </c>
      <c r="BI311" s="214">
        <f>IF(N311="nulová",J311,0)</f>
        <v>0</v>
      </c>
      <c r="BJ311" s="19" t="s">
        <v>79</v>
      </c>
      <c r="BK311" s="214">
        <f>ROUND(I311*H311,2)</f>
        <v>0</v>
      </c>
      <c r="BL311" s="19" t="s">
        <v>218</v>
      </c>
      <c r="BM311" s="213" t="s">
        <v>384</v>
      </c>
    </row>
    <row r="312" spans="1:47" s="2" customFormat="1" ht="12">
      <c r="A312" s="40"/>
      <c r="B312" s="41"/>
      <c r="C312" s="42"/>
      <c r="D312" s="215" t="s">
        <v>125</v>
      </c>
      <c r="E312" s="42"/>
      <c r="F312" s="216" t="s">
        <v>385</v>
      </c>
      <c r="G312" s="42"/>
      <c r="H312" s="42"/>
      <c r="I312" s="217"/>
      <c r="J312" s="42"/>
      <c r="K312" s="42"/>
      <c r="L312" s="46"/>
      <c r="M312" s="218"/>
      <c r="N312" s="219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125</v>
      </c>
      <c r="AU312" s="19" t="s">
        <v>81</v>
      </c>
    </row>
    <row r="313" spans="1:51" s="13" customFormat="1" ht="12">
      <c r="A313" s="13"/>
      <c r="B313" s="220"/>
      <c r="C313" s="221"/>
      <c r="D313" s="222" t="s">
        <v>127</v>
      </c>
      <c r="E313" s="223" t="s">
        <v>19</v>
      </c>
      <c r="F313" s="224" t="s">
        <v>367</v>
      </c>
      <c r="G313" s="221"/>
      <c r="H313" s="223" t="s">
        <v>19</v>
      </c>
      <c r="I313" s="225"/>
      <c r="J313" s="221"/>
      <c r="K313" s="221"/>
      <c r="L313" s="226"/>
      <c r="M313" s="227"/>
      <c r="N313" s="228"/>
      <c r="O313" s="228"/>
      <c r="P313" s="228"/>
      <c r="Q313" s="228"/>
      <c r="R313" s="228"/>
      <c r="S313" s="228"/>
      <c r="T313" s="229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0" t="s">
        <v>127</v>
      </c>
      <c r="AU313" s="230" t="s">
        <v>81</v>
      </c>
      <c r="AV313" s="13" t="s">
        <v>79</v>
      </c>
      <c r="AW313" s="13" t="s">
        <v>33</v>
      </c>
      <c r="AX313" s="13" t="s">
        <v>71</v>
      </c>
      <c r="AY313" s="230" t="s">
        <v>116</v>
      </c>
    </row>
    <row r="314" spans="1:51" s="14" customFormat="1" ht="12">
      <c r="A314" s="14"/>
      <c r="B314" s="231"/>
      <c r="C314" s="232"/>
      <c r="D314" s="222" t="s">
        <v>127</v>
      </c>
      <c r="E314" s="233" t="s">
        <v>19</v>
      </c>
      <c r="F314" s="234" t="s">
        <v>380</v>
      </c>
      <c r="G314" s="232"/>
      <c r="H314" s="235">
        <v>19.2</v>
      </c>
      <c r="I314" s="236"/>
      <c r="J314" s="232"/>
      <c r="K314" s="232"/>
      <c r="L314" s="237"/>
      <c r="M314" s="238"/>
      <c r="N314" s="239"/>
      <c r="O314" s="239"/>
      <c r="P314" s="239"/>
      <c r="Q314" s="239"/>
      <c r="R314" s="239"/>
      <c r="S314" s="239"/>
      <c r="T314" s="240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1" t="s">
        <v>127</v>
      </c>
      <c r="AU314" s="241" t="s">
        <v>81</v>
      </c>
      <c r="AV314" s="14" t="s">
        <v>81</v>
      </c>
      <c r="AW314" s="14" t="s">
        <v>33</v>
      </c>
      <c r="AX314" s="14" t="s">
        <v>71</v>
      </c>
      <c r="AY314" s="241" t="s">
        <v>116</v>
      </c>
    </row>
    <row r="315" spans="1:51" s="15" customFormat="1" ht="12">
      <c r="A315" s="15"/>
      <c r="B315" s="242"/>
      <c r="C315" s="243"/>
      <c r="D315" s="222" t="s">
        <v>127</v>
      </c>
      <c r="E315" s="244" t="s">
        <v>19</v>
      </c>
      <c r="F315" s="245" t="s">
        <v>130</v>
      </c>
      <c r="G315" s="243"/>
      <c r="H315" s="246">
        <v>19.2</v>
      </c>
      <c r="I315" s="247"/>
      <c r="J315" s="243"/>
      <c r="K315" s="243"/>
      <c r="L315" s="248"/>
      <c r="M315" s="249"/>
      <c r="N315" s="250"/>
      <c r="O315" s="250"/>
      <c r="P315" s="250"/>
      <c r="Q315" s="250"/>
      <c r="R315" s="250"/>
      <c r="S315" s="250"/>
      <c r="T315" s="251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52" t="s">
        <v>127</v>
      </c>
      <c r="AU315" s="252" t="s">
        <v>81</v>
      </c>
      <c r="AV315" s="15" t="s">
        <v>123</v>
      </c>
      <c r="AW315" s="15" t="s">
        <v>33</v>
      </c>
      <c r="AX315" s="15" t="s">
        <v>79</v>
      </c>
      <c r="AY315" s="252" t="s">
        <v>116</v>
      </c>
    </row>
    <row r="316" spans="1:65" s="2" customFormat="1" ht="24.15" customHeight="1">
      <c r="A316" s="40"/>
      <c r="B316" s="41"/>
      <c r="C316" s="202" t="s">
        <v>386</v>
      </c>
      <c r="D316" s="202" t="s">
        <v>118</v>
      </c>
      <c r="E316" s="203" t="s">
        <v>387</v>
      </c>
      <c r="F316" s="204" t="s">
        <v>388</v>
      </c>
      <c r="G316" s="205" t="s">
        <v>198</v>
      </c>
      <c r="H316" s="206">
        <v>2</v>
      </c>
      <c r="I316" s="207"/>
      <c r="J316" s="208">
        <f>ROUND(I316*H316,2)</f>
        <v>0</v>
      </c>
      <c r="K316" s="204" t="s">
        <v>122</v>
      </c>
      <c r="L316" s="46"/>
      <c r="M316" s="209" t="s">
        <v>19</v>
      </c>
      <c r="N316" s="210" t="s">
        <v>42</v>
      </c>
      <c r="O316" s="86"/>
      <c r="P316" s="211">
        <f>O316*H316</f>
        <v>0</v>
      </c>
      <c r="Q316" s="211">
        <v>0.00036</v>
      </c>
      <c r="R316" s="211">
        <f>Q316*H316</f>
        <v>0.00072</v>
      </c>
      <c r="S316" s="211">
        <v>0</v>
      </c>
      <c r="T316" s="212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3" t="s">
        <v>218</v>
      </c>
      <c r="AT316" s="213" t="s">
        <v>118</v>
      </c>
      <c r="AU316" s="213" t="s">
        <v>81</v>
      </c>
      <c r="AY316" s="19" t="s">
        <v>116</v>
      </c>
      <c r="BE316" s="214">
        <f>IF(N316="základní",J316,0)</f>
        <v>0</v>
      </c>
      <c r="BF316" s="214">
        <f>IF(N316="snížená",J316,0)</f>
        <v>0</v>
      </c>
      <c r="BG316" s="214">
        <f>IF(N316="zákl. přenesená",J316,0)</f>
        <v>0</v>
      </c>
      <c r="BH316" s="214">
        <f>IF(N316="sníž. přenesená",J316,0)</f>
        <v>0</v>
      </c>
      <c r="BI316" s="214">
        <f>IF(N316="nulová",J316,0)</f>
        <v>0</v>
      </c>
      <c r="BJ316" s="19" t="s">
        <v>79</v>
      </c>
      <c r="BK316" s="214">
        <f>ROUND(I316*H316,2)</f>
        <v>0</v>
      </c>
      <c r="BL316" s="19" t="s">
        <v>218</v>
      </c>
      <c r="BM316" s="213" t="s">
        <v>389</v>
      </c>
    </row>
    <row r="317" spans="1:47" s="2" customFormat="1" ht="12">
      <c r="A317" s="40"/>
      <c r="B317" s="41"/>
      <c r="C317" s="42"/>
      <c r="D317" s="215" t="s">
        <v>125</v>
      </c>
      <c r="E317" s="42"/>
      <c r="F317" s="216" t="s">
        <v>390</v>
      </c>
      <c r="G317" s="42"/>
      <c r="H317" s="42"/>
      <c r="I317" s="217"/>
      <c r="J317" s="42"/>
      <c r="K317" s="42"/>
      <c r="L317" s="46"/>
      <c r="M317" s="218"/>
      <c r="N317" s="219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125</v>
      </c>
      <c r="AU317" s="19" t="s">
        <v>81</v>
      </c>
    </row>
    <row r="318" spans="1:51" s="13" customFormat="1" ht="12">
      <c r="A318" s="13"/>
      <c r="B318" s="220"/>
      <c r="C318" s="221"/>
      <c r="D318" s="222" t="s">
        <v>127</v>
      </c>
      <c r="E318" s="223" t="s">
        <v>19</v>
      </c>
      <c r="F318" s="224" t="s">
        <v>367</v>
      </c>
      <c r="G318" s="221"/>
      <c r="H318" s="223" t="s">
        <v>19</v>
      </c>
      <c r="I318" s="225"/>
      <c r="J318" s="221"/>
      <c r="K318" s="221"/>
      <c r="L318" s="226"/>
      <c r="M318" s="227"/>
      <c r="N318" s="228"/>
      <c r="O318" s="228"/>
      <c r="P318" s="228"/>
      <c r="Q318" s="228"/>
      <c r="R318" s="228"/>
      <c r="S318" s="228"/>
      <c r="T318" s="22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0" t="s">
        <v>127</v>
      </c>
      <c r="AU318" s="230" t="s">
        <v>81</v>
      </c>
      <c r="AV318" s="13" t="s">
        <v>79</v>
      </c>
      <c r="AW318" s="13" t="s">
        <v>33</v>
      </c>
      <c r="AX318" s="13" t="s">
        <v>71</v>
      </c>
      <c r="AY318" s="230" t="s">
        <v>116</v>
      </c>
    </row>
    <row r="319" spans="1:51" s="14" customFormat="1" ht="12">
      <c r="A319" s="14"/>
      <c r="B319" s="231"/>
      <c r="C319" s="232"/>
      <c r="D319" s="222" t="s">
        <v>127</v>
      </c>
      <c r="E319" s="233" t="s">
        <v>19</v>
      </c>
      <c r="F319" s="234" t="s">
        <v>391</v>
      </c>
      <c r="G319" s="232"/>
      <c r="H319" s="235">
        <v>2</v>
      </c>
      <c r="I319" s="236"/>
      <c r="J319" s="232"/>
      <c r="K319" s="232"/>
      <c r="L319" s="237"/>
      <c r="M319" s="238"/>
      <c r="N319" s="239"/>
      <c r="O319" s="239"/>
      <c r="P319" s="239"/>
      <c r="Q319" s="239"/>
      <c r="R319" s="239"/>
      <c r="S319" s="239"/>
      <c r="T319" s="240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1" t="s">
        <v>127</v>
      </c>
      <c r="AU319" s="241" t="s">
        <v>81</v>
      </c>
      <c r="AV319" s="14" t="s">
        <v>81</v>
      </c>
      <c r="AW319" s="14" t="s">
        <v>33</v>
      </c>
      <c r="AX319" s="14" t="s">
        <v>71</v>
      </c>
      <c r="AY319" s="241" t="s">
        <v>116</v>
      </c>
    </row>
    <row r="320" spans="1:51" s="15" customFormat="1" ht="12">
      <c r="A320" s="15"/>
      <c r="B320" s="242"/>
      <c r="C320" s="243"/>
      <c r="D320" s="222" t="s">
        <v>127</v>
      </c>
      <c r="E320" s="244" t="s">
        <v>19</v>
      </c>
      <c r="F320" s="245" t="s">
        <v>130</v>
      </c>
      <c r="G320" s="243"/>
      <c r="H320" s="246">
        <v>2</v>
      </c>
      <c r="I320" s="247"/>
      <c r="J320" s="243"/>
      <c r="K320" s="243"/>
      <c r="L320" s="248"/>
      <c r="M320" s="249"/>
      <c r="N320" s="250"/>
      <c r="O320" s="250"/>
      <c r="P320" s="250"/>
      <c r="Q320" s="250"/>
      <c r="R320" s="250"/>
      <c r="S320" s="250"/>
      <c r="T320" s="251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52" t="s">
        <v>127</v>
      </c>
      <c r="AU320" s="252" t="s">
        <v>81</v>
      </c>
      <c r="AV320" s="15" t="s">
        <v>123</v>
      </c>
      <c r="AW320" s="15" t="s">
        <v>33</v>
      </c>
      <c r="AX320" s="15" t="s">
        <v>79</v>
      </c>
      <c r="AY320" s="252" t="s">
        <v>116</v>
      </c>
    </row>
    <row r="321" spans="1:65" s="2" customFormat="1" ht="24.15" customHeight="1">
      <c r="A321" s="40"/>
      <c r="B321" s="41"/>
      <c r="C321" s="202" t="s">
        <v>392</v>
      </c>
      <c r="D321" s="202" t="s">
        <v>118</v>
      </c>
      <c r="E321" s="203" t="s">
        <v>393</v>
      </c>
      <c r="F321" s="204" t="s">
        <v>394</v>
      </c>
      <c r="G321" s="205" t="s">
        <v>283</v>
      </c>
      <c r="H321" s="206">
        <v>5.4</v>
      </c>
      <c r="I321" s="207"/>
      <c r="J321" s="208">
        <f>ROUND(I321*H321,2)</f>
        <v>0</v>
      </c>
      <c r="K321" s="204" t="s">
        <v>122</v>
      </c>
      <c r="L321" s="46"/>
      <c r="M321" s="209" t="s">
        <v>19</v>
      </c>
      <c r="N321" s="210" t="s">
        <v>42</v>
      </c>
      <c r="O321" s="86"/>
      <c r="P321" s="211">
        <f>O321*H321</f>
        <v>0</v>
      </c>
      <c r="Q321" s="211">
        <v>0.00217</v>
      </c>
      <c r="R321" s="211">
        <f>Q321*H321</f>
        <v>0.011718000000000001</v>
      </c>
      <c r="S321" s="211">
        <v>0</v>
      </c>
      <c r="T321" s="212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3" t="s">
        <v>218</v>
      </c>
      <c r="AT321" s="213" t="s">
        <v>118</v>
      </c>
      <c r="AU321" s="213" t="s">
        <v>81</v>
      </c>
      <c r="AY321" s="19" t="s">
        <v>116</v>
      </c>
      <c r="BE321" s="214">
        <f>IF(N321="základní",J321,0)</f>
        <v>0</v>
      </c>
      <c r="BF321" s="214">
        <f>IF(N321="snížená",J321,0)</f>
        <v>0</v>
      </c>
      <c r="BG321" s="214">
        <f>IF(N321="zákl. přenesená",J321,0)</f>
        <v>0</v>
      </c>
      <c r="BH321" s="214">
        <f>IF(N321="sníž. přenesená",J321,0)</f>
        <v>0</v>
      </c>
      <c r="BI321" s="214">
        <f>IF(N321="nulová",J321,0)</f>
        <v>0</v>
      </c>
      <c r="BJ321" s="19" t="s">
        <v>79</v>
      </c>
      <c r="BK321" s="214">
        <f>ROUND(I321*H321,2)</f>
        <v>0</v>
      </c>
      <c r="BL321" s="19" t="s">
        <v>218</v>
      </c>
      <c r="BM321" s="213" t="s">
        <v>395</v>
      </c>
    </row>
    <row r="322" spans="1:47" s="2" customFormat="1" ht="12">
      <c r="A322" s="40"/>
      <c r="B322" s="41"/>
      <c r="C322" s="42"/>
      <c r="D322" s="215" t="s">
        <v>125</v>
      </c>
      <c r="E322" s="42"/>
      <c r="F322" s="216" t="s">
        <v>396</v>
      </c>
      <c r="G322" s="42"/>
      <c r="H322" s="42"/>
      <c r="I322" s="217"/>
      <c r="J322" s="42"/>
      <c r="K322" s="42"/>
      <c r="L322" s="46"/>
      <c r="M322" s="218"/>
      <c r="N322" s="219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125</v>
      </c>
      <c r="AU322" s="19" t="s">
        <v>81</v>
      </c>
    </row>
    <row r="323" spans="1:51" s="13" customFormat="1" ht="12">
      <c r="A323" s="13"/>
      <c r="B323" s="220"/>
      <c r="C323" s="221"/>
      <c r="D323" s="222" t="s">
        <v>127</v>
      </c>
      <c r="E323" s="223" t="s">
        <v>19</v>
      </c>
      <c r="F323" s="224" t="s">
        <v>367</v>
      </c>
      <c r="G323" s="221"/>
      <c r="H323" s="223" t="s">
        <v>19</v>
      </c>
      <c r="I323" s="225"/>
      <c r="J323" s="221"/>
      <c r="K323" s="221"/>
      <c r="L323" s="226"/>
      <c r="M323" s="227"/>
      <c r="N323" s="228"/>
      <c r="O323" s="228"/>
      <c r="P323" s="228"/>
      <c r="Q323" s="228"/>
      <c r="R323" s="228"/>
      <c r="S323" s="228"/>
      <c r="T323" s="22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0" t="s">
        <v>127</v>
      </c>
      <c r="AU323" s="230" t="s">
        <v>81</v>
      </c>
      <c r="AV323" s="13" t="s">
        <v>79</v>
      </c>
      <c r="AW323" s="13" t="s">
        <v>33</v>
      </c>
      <c r="AX323" s="13" t="s">
        <v>71</v>
      </c>
      <c r="AY323" s="230" t="s">
        <v>116</v>
      </c>
    </row>
    <row r="324" spans="1:51" s="14" customFormat="1" ht="12">
      <c r="A324" s="14"/>
      <c r="B324" s="231"/>
      <c r="C324" s="232"/>
      <c r="D324" s="222" t="s">
        <v>127</v>
      </c>
      <c r="E324" s="233" t="s">
        <v>19</v>
      </c>
      <c r="F324" s="234" t="s">
        <v>397</v>
      </c>
      <c r="G324" s="232"/>
      <c r="H324" s="235">
        <v>5.4</v>
      </c>
      <c r="I324" s="236"/>
      <c r="J324" s="232"/>
      <c r="K324" s="232"/>
      <c r="L324" s="237"/>
      <c r="M324" s="238"/>
      <c r="N324" s="239"/>
      <c r="O324" s="239"/>
      <c r="P324" s="239"/>
      <c r="Q324" s="239"/>
      <c r="R324" s="239"/>
      <c r="S324" s="239"/>
      <c r="T324" s="240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1" t="s">
        <v>127</v>
      </c>
      <c r="AU324" s="241" t="s">
        <v>81</v>
      </c>
      <c r="AV324" s="14" t="s">
        <v>81</v>
      </c>
      <c r="AW324" s="14" t="s">
        <v>33</v>
      </c>
      <c r="AX324" s="14" t="s">
        <v>71</v>
      </c>
      <c r="AY324" s="241" t="s">
        <v>116</v>
      </c>
    </row>
    <row r="325" spans="1:51" s="15" customFormat="1" ht="12">
      <c r="A325" s="15"/>
      <c r="B325" s="242"/>
      <c r="C325" s="243"/>
      <c r="D325" s="222" t="s">
        <v>127</v>
      </c>
      <c r="E325" s="244" t="s">
        <v>19</v>
      </c>
      <c r="F325" s="245" t="s">
        <v>130</v>
      </c>
      <c r="G325" s="243"/>
      <c r="H325" s="246">
        <v>5.4</v>
      </c>
      <c r="I325" s="247"/>
      <c r="J325" s="243"/>
      <c r="K325" s="243"/>
      <c r="L325" s="248"/>
      <c r="M325" s="249"/>
      <c r="N325" s="250"/>
      <c r="O325" s="250"/>
      <c r="P325" s="250"/>
      <c r="Q325" s="250"/>
      <c r="R325" s="250"/>
      <c r="S325" s="250"/>
      <c r="T325" s="251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52" t="s">
        <v>127</v>
      </c>
      <c r="AU325" s="252" t="s">
        <v>81</v>
      </c>
      <c r="AV325" s="15" t="s">
        <v>123</v>
      </c>
      <c r="AW325" s="15" t="s">
        <v>33</v>
      </c>
      <c r="AX325" s="15" t="s">
        <v>79</v>
      </c>
      <c r="AY325" s="252" t="s">
        <v>116</v>
      </c>
    </row>
    <row r="326" spans="1:65" s="2" customFormat="1" ht="24.15" customHeight="1">
      <c r="A326" s="40"/>
      <c r="B326" s="41"/>
      <c r="C326" s="202" t="s">
        <v>398</v>
      </c>
      <c r="D326" s="202" t="s">
        <v>118</v>
      </c>
      <c r="E326" s="203" t="s">
        <v>399</v>
      </c>
      <c r="F326" s="204" t="s">
        <v>400</v>
      </c>
      <c r="G326" s="205" t="s">
        <v>352</v>
      </c>
      <c r="H326" s="274"/>
      <c r="I326" s="207"/>
      <c r="J326" s="208">
        <f>ROUND(I326*H326,2)</f>
        <v>0</v>
      </c>
      <c r="K326" s="204" t="s">
        <v>122</v>
      </c>
      <c r="L326" s="46"/>
      <c r="M326" s="209" t="s">
        <v>19</v>
      </c>
      <c r="N326" s="210" t="s">
        <v>42</v>
      </c>
      <c r="O326" s="86"/>
      <c r="P326" s="211">
        <f>O326*H326</f>
        <v>0</v>
      </c>
      <c r="Q326" s="211">
        <v>0</v>
      </c>
      <c r="R326" s="211">
        <f>Q326*H326</f>
        <v>0</v>
      </c>
      <c r="S326" s="211">
        <v>0</v>
      </c>
      <c r="T326" s="212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3" t="s">
        <v>218</v>
      </c>
      <c r="AT326" s="213" t="s">
        <v>118</v>
      </c>
      <c r="AU326" s="213" t="s">
        <v>81</v>
      </c>
      <c r="AY326" s="19" t="s">
        <v>116</v>
      </c>
      <c r="BE326" s="214">
        <f>IF(N326="základní",J326,0)</f>
        <v>0</v>
      </c>
      <c r="BF326" s="214">
        <f>IF(N326="snížená",J326,0)</f>
        <v>0</v>
      </c>
      <c r="BG326" s="214">
        <f>IF(N326="zákl. přenesená",J326,0)</f>
        <v>0</v>
      </c>
      <c r="BH326" s="214">
        <f>IF(N326="sníž. přenesená",J326,0)</f>
        <v>0</v>
      </c>
      <c r="BI326" s="214">
        <f>IF(N326="nulová",J326,0)</f>
        <v>0</v>
      </c>
      <c r="BJ326" s="19" t="s">
        <v>79</v>
      </c>
      <c r="BK326" s="214">
        <f>ROUND(I326*H326,2)</f>
        <v>0</v>
      </c>
      <c r="BL326" s="19" t="s">
        <v>218</v>
      </c>
      <c r="BM326" s="213" t="s">
        <v>401</v>
      </c>
    </row>
    <row r="327" spans="1:47" s="2" customFormat="1" ht="12">
      <c r="A327" s="40"/>
      <c r="B327" s="41"/>
      <c r="C327" s="42"/>
      <c r="D327" s="215" t="s">
        <v>125</v>
      </c>
      <c r="E327" s="42"/>
      <c r="F327" s="216" t="s">
        <v>402</v>
      </c>
      <c r="G327" s="42"/>
      <c r="H327" s="42"/>
      <c r="I327" s="217"/>
      <c r="J327" s="42"/>
      <c r="K327" s="42"/>
      <c r="L327" s="46"/>
      <c r="M327" s="218"/>
      <c r="N327" s="219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125</v>
      </c>
      <c r="AU327" s="19" t="s">
        <v>81</v>
      </c>
    </row>
    <row r="328" spans="1:63" s="12" customFormat="1" ht="22.8" customHeight="1">
      <c r="A328" s="12"/>
      <c r="B328" s="186"/>
      <c r="C328" s="187"/>
      <c r="D328" s="188" t="s">
        <v>70</v>
      </c>
      <c r="E328" s="200" t="s">
        <v>403</v>
      </c>
      <c r="F328" s="200" t="s">
        <v>404</v>
      </c>
      <c r="G328" s="187"/>
      <c r="H328" s="187"/>
      <c r="I328" s="190"/>
      <c r="J328" s="201">
        <f>BK328</f>
        <v>0</v>
      </c>
      <c r="K328" s="187"/>
      <c r="L328" s="192"/>
      <c r="M328" s="193"/>
      <c r="N328" s="194"/>
      <c r="O328" s="194"/>
      <c r="P328" s="195">
        <f>SUM(P329:P340)</f>
        <v>0</v>
      </c>
      <c r="Q328" s="194"/>
      <c r="R328" s="195">
        <f>SUM(R329:R340)</f>
        <v>0.01419264</v>
      </c>
      <c r="S328" s="194"/>
      <c r="T328" s="196">
        <f>SUM(T329:T340)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197" t="s">
        <v>81</v>
      </c>
      <c r="AT328" s="198" t="s">
        <v>70</v>
      </c>
      <c r="AU328" s="198" t="s">
        <v>79</v>
      </c>
      <c r="AY328" s="197" t="s">
        <v>116</v>
      </c>
      <c r="BK328" s="199">
        <f>SUM(BK329:BK340)</f>
        <v>0</v>
      </c>
    </row>
    <row r="329" spans="1:65" s="2" customFormat="1" ht="24.15" customHeight="1">
      <c r="A329" s="40"/>
      <c r="B329" s="41"/>
      <c r="C329" s="202" t="s">
        <v>405</v>
      </c>
      <c r="D329" s="202" t="s">
        <v>118</v>
      </c>
      <c r="E329" s="203" t="s">
        <v>406</v>
      </c>
      <c r="F329" s="204" t="s">
        <v>407</v>
      </c>
      <c r="G329" s="205" t="s">
        <v>173</v>
      </c>
      <c r="H329" s="206">
        <v>92.16</v>
      </c>
      <c r="I329" s="207"/>
      <c r="J329" s="208">
        <f>ROUND(I329*H329,2)</f>
        <v>0</v>
      </c>
      <c r="K329" s="204" t="s">
        <v>122</v>
      </c>
      <c r="L329" s="46"/>
      <c r="M329" s="209" t="s">
        <v>19</v>
      </c>
      <c r="N329" s="210" t="s">
        <v>42</v>
      </c>
      <c r="O329" s="86"/>
      <c r="P329" s="211">
        <f>O329*H329</f>
        <v>0</v>
      </c>
      <c r="Q329" s="211">
        <v>0</v>
      </c>
      <c r="R329" s="211">
        <f>Q329*H329</f>
        <v>0</v>
      </c>
      <c r="S329" s="211">
        <v>0</v>
      </c>
      <c r="T329" s="212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13" t="s">
        <v>218</v>
      </c>
      <c r="AT329" s="213" t="s">
        <v>118</v>
      </c>
      <c r="AU329" s="213" t="s">
        <v>81</v>
      </c>
      <c r="AY329" s="19" t="s">
        <v>116</v>
      </c>
      <c r="BE329" s="214">
        <f>IF(N329="základní",J329,0)</f>
        <v>0</v>
      </c>
      <c r="BF329" s="214">
        <f>IF(N329="snížená",J329,0)</f>
        <v>0</v>
      </c>
      <c r="BG329" s="214">
        <f>IF(N329="zákl. přenesená",J329,0)</f>
        <v>0</v>
      </c>
      <c r="BH329" s="214">
        <f>IF(N329="sníž. přenesená",J329,0)</f>
        <v>0</v>
      </c>
      <c r="BI329" s="214">
        <f>IF(N329="nulová",J329,0)</f>
        <v>0</v>
      </c>
      <c r="BJ329" s="19" t="s">
        <v>79</v>
      </c>
      <c r="BK329" s="214">
        <f>ROUND(I329*H329,2)</f>
        <v>0</v>
      </c>
      <c r="BL329" s="19" t="s">
        <v>218</v>
      </c>
      <c r="BM329" s="213" t="s">
        <v>408</v>
      </c>
    </row>
    <row r="330" spans="1:47" s="2" customFormat="1" ht="12">
      <c r="A330" s="40"/>
      <c r="B330" s="41"/>
      <c r="C330" s="42"/>
      <c r="D330" s="215" t="s">
        <v>125</v>
      </c>
      <c r="E330" s="42"/>
      <c r="F330" s="216" t="s">
        <v>409</v>
      </c>
      <c r="G330" s="42"/>
      <c r="H330" s="42"/>
      <c r="I330" s="217"/>
      <c r="J330" s="42"/>
      <c r="K330" s="42"/>
      <c r="L330" s="46"/>
      <c r="M330" s="218"/>
      <c r="N330" s="219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125</v>
      </c>
      <c r="AU330" s="19" t="s">
        <v>81</v>
      </c>
    </row>
    <row r="331" spans="1:51" s="14" customFormat="1" ht="12">
      <c r="A331" s="14"/>
      <c r="B331" s="231"/>
      <c r="C331" s="232"/>
      <c r="D331" s="222" t="s">
        <v>127</v>
      </c>
      <c r="E331" s="233" t="s">
        <v>19</v>
      </c>
      <c r="F331" s="234" t="s">
        <v>315</v>
      </c>
      <c r="G331" s="232"/>
      <c r="H331" s="235">
        <v>46.08</v>
      </c>
      <c r="I331" s="236"/>
      <c r="J331" s="232"/>
      <c r="K331" s="232"/>
      <c r="L331" s="237"/>
      <c r="M331" s="238"/>
      <c r="N331" s="239"/>
      <c r="O331" s="239"/>
      <c r="P331" s="239"/>
      <c r="Q331" s="239"/>
      <c r="R331" s="239"/>
      <c r="S331" s="239"/>
      <c r="T331" s="240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1" t="s">
        <v>127</v>
      </c>
      <c r="AU331" s="241" t="s">
        <v>81</v>
      </c>
      <c r="AV331" s="14" t="s">
        <v>81</v>
      </c>
      <c r="AW331" s="14" t="s">
        <v>33</v>
      </c>
      <c r="AX331" s="14" t="s">
        <v>71</v>
      </c>
      <c r="AY331" s="241" t="s">
        <v>116</v>
      </c>
    </row>
    <row r="332" spans="1:51" s="14" customFormat="1" ht="12">
      <c r="A332" s="14"/>
      <c r="B332" s="231"/>
      <c r="C332" s="232"/>
      <c r="D332" s="222" t="s">
        <v>127</v>
      </c>
      <c r="E332" s="233" t="s">
        <v>19</v>
      </c>
      <c r="F332" s="234" t="s">
        <v>315</v>
      </c>
      <c r="G332" s="232"/>
      <c r="H332" s="235">
        <v>46.08</v>
      </c>
      <c r="I332" s="236"/>
      <c r="J332" s="232"/>
      <c r="K332" s="232"/>
      <c r="L332" s="237"/>
      <c r="M332" s="238"/>
      <c r="N332" s="239"/>
      <c r="O332" s="239"/>
      <c r="P332" s="239"/>
      <c r="Q332" s="239"/>
      <c r="R332" s="239"/>
      <c r="S332" s="239"/>
      <c r="T332" s="240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1" t="s">
        <v>127</v>
      </c>
      <c r="AU332" s="241" t="s">
        <v>81</v>
      </c>
      <c r="AV332" s="14" t="s">
        <v>81</v>
      </c>
      <c r="AW332" s="14" t="s">
        <v>33</v>
      </c>
      <c r="AX332" s="14" t="s">
        <v>71</v>
      </c>
      <c r="AY332" s="241" t="s">
        <v>116</v>
      </c>
    </row>
    <row r="333" spans="1:51" s="15" customFormat="1" ht="12">
      <c r="A333" s="15"/>
      <c r="B333" s="242"/>
      <c r="C333" s="243"/>
      <c r="D333" s="222" t="s">
        <v>127</v>
      </c>
      <c r="E333" s="244" t="s">
        <v>19</v>
      </c>
      <c r="F333" s="245" t="s">
        <v>130</v>
      </c>
      <c r="G333" s="243"/>
      <c r="H333" s="246">
        <v>92.16</v>
      </c>
      <c r="I333" s="247"/>
      <c r="J333" s="243"/>
      <c r="K333" s="243"/>
      <c r="L333" s="248"/>
      <c r="M333" s="249"/>
      <c r="N333" s="250"/>
      <c r="O333" s="250"/>
      <c r="P333" s="250"/>
      <c r="Q333" s="250"/>
      <c r="R333" s="250"/>
      <c r="S333" s="250"/>
      <c r="T333" s="251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52" t="s">
        <v>127</v>
      </c>
      <c r="AU333" s="252" t="s">
        <v>81</v>
      </c>
      <c r="AV333" s="15" t="s">
        <v>123</v>
      </c>
      <c r="AW333" s="15" t="s">
        <v>33</v>
      </c>
      <c r="AX333" s="15" t="s">
        <v>79</v>
      </c>
      <c r="AY333" s="252" t="s">
        <v>116</v>
      </c>
    </row>
    <row r="334" spans="1:65" s="2" customFormat="1" ht="24.15" customHeight="1">
      <c r="A334" s="40"/>
      <c r="B334" s="41"/>
      <c r="C334" s="264" t="s">
        <v>410</v>
      </c>
      <c r="D334" s="264" t="s">
        <v>252</v>
      </c>
      <c r="E334" s="265" t="s">
        <v>411</v>
      </c>
      <c r="F334" s="266" t="s">
        <v>412</v>
      </c>
      <c r="G334" s="267" t="s">
        <v>173</v>
      </c>
      <c r="H334" s="268">
        <v>101.376</v>
      </c>
      <c r="I334" s="269"/>
      <c r="J334" s="270">
        <f>ROUND(I334*H334,2)</f>
        <v>0</v>
      </c>
      <c r="K334" s="266" t="s">
        <v>122</v>
      </c>
      <c r="L334" s="271"/>
      <c r="M334" s="272" t="s">
        <v>19</v>
      </c>
      <c r="N334" s="273" t="s">
        <v>42</v>
      </c>
      <c r="O334" s="86"/>
      <c r="P334" s="211">
        <f>O334*H334</f>
        <v>0</v>
      </c>
      <c r="Q334" s="211">
        <v>0.00014</v>
      </c>
      <c r="R334" s="211">
        <f>Q334*H334</f>
        <v>0.01419264</v>
      </c>
      <c r="S334" s="211">
        <v>0</v>
      </c>
      <c r="T334" s="212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3" t="s">
        <v>255</v>
      </c>
      <c r="AT334" s="213" t="s">
        <v>252</v>
      </c>
      <c r="AU334" s="213" t="s">
        <v>81</v>
      </c>
      <c r="AY334" s="19" t="s">
        <v>116</v>
      </c>
      <c r="BE334" s="214">
        <f>IF(N334="základní",J334,0)</f>
        <v>0</v>
      </c>
      <c r="BF334" s="214">
        <f>IF(N334="snížená",J334,0)</f>
        <v>0</v>
      </c>
      <c r="BG334" s="214">
        <f>IF(N334="zákl. přenesená",J334,0)</f>
        <v>0</v>
      </c>
      <c r="BH334" s="214">
        <f>IF(N334="sníž. přenesená",J334,0)</f>
        <v>0</v>
      </c>
      <c r="BI334" s="214">
        <f>IF(N334="nulová",J334,0)</f>
        <v>0</v>
      </c>
      <c r="BJ334" s="19" t="s">
        <v>79</v>
      </c>
      <c r="BK334" s="214">
        <f>ROUND(I334*H334,2)</f>
        <v>0</v>
      </c>
      <c r="BL334" s="19" t="s">
        <v>218</v>
      </c>
      <c r="BM334" s="213" t="s">
        <v>413</v>
      </c>
    </row>
    <row r="335" spans="1:51" s="14" customFormat="1" ht="12">
      <c r="A335" s="14"/>
      <c r="B335" s="231"/>
      <c r="C335" s="232"/>
      <c r="D335" s="222" t="s">
        <v>127</v>
      </c>
      <c r="E335" s="233" t="s">
        <v>19</v>
      </c>
      <c r="F335" s="234" t="s">
        <v>315</v>
      </c>
      <c r="G335" s="232"/>
      <c r="H335" s="235">
        <v>46.08</v>
      </c>
      <c r="I335" s="236"/>
      <c r="J335" s="232"/>
      <c r="K335" s="232"/>
      <c r="L335" s="237"/>
      <c r="M335" s="238"/>
      <c r="N335" s="239"/>
      <c r="O335" s="239"/>
      <c r="P335" s="239"/>
      <c r="Q335" s="239"/>
      <c r="R335" s="239"/>
      <c r="S335" s="239"/>
      <c r="T335" s="240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1" t="s">
        <v>127</v>
      </c>
      <c r="AU335" s="241" t="s">
        <v>81</v>
      </c>
      <c r="AV335" s="14" t="s">
        <v>81</v>
      </c>
      <c r="AW335" s="14" t="s">
        <v>33</v>
      </c>
      <c r="AX335" s="14" t="s">
        <v>71</v>
      </c>
      <c r="AY335" s="241" t="s">
        <v>116</v>
      </c>
    </row>
    <row r="336" spans="1:51" s="14" customFormat="1" ht="12">
      <c r="A336" s="14"/>
      <c r="B336" s="231"/>
      <c r="C336" s="232"/>
      <c r="D336" s="222" t="s">
        <v>127</v>
      </c>
      <c r="E336" s="233" t="s">
        <v>19</v>
      </c>
      <c r="F336" s="234" t="s">
        <v>315</v>
      </c>
      <c r="G336" s="232"/>
      <c r="H336" s="235">
        <v>46.08</v>
      </c>
      <c r="I336" s="236"/>
      <c r="J336" s="232"/>
      <c r="K336" s="232"/>
      <c r="L336" s="237"/>
      <c r="M336" s="238"/>
      <c r="N336" s="239"/>
      <c r="O336" s="239"/>
      <c r="P336" s="239"/>
      <c r="Q336" s="239"/>
      <c r="R336" s="239"/>
      <c r="S336" s="239"/>
      <c r="T336" s="240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1" t="s">
        <v>127</v>
      </c>
      <c r="AU336" s="241" t="s">
        <v>81</v>
      </c>
      <c r="AV336" s="14" t="s">
        <v>81</v>
      </c>
      <c r="AW336" s="14" t="s">
        <v>33</v>
      </c>
      <c r="AX336" s="14" t="s">
        <v>71</v>
      </c>
      <c r="AY336" s="241" t="s">
        <v>116</v>
      </c>
    </row>
    <row r="337" spans="1:51" s="15" customFormat="1" ht="12">
      <c r="A337" s="15"/>
      <c r="B337" s="242"/>
      <c r="C337" s="243"/>
      <c r="D337" s="222" t="s">
        <v>127</v>
      </c>
      <c r="E337" s="244" t="s">
        <v>19</v>
      </c>
      <c r="F337" s="245" t="s">
        <v>130</v>
      </c>
      <c r="G337" s="243"/>
      <c r="H337" s="246">
        <v>92.16</v>
      </c>
      <c r="I337" s="247"/>
      <c r="J337" s="243"/>
      <c r="K337" s="243"/>
      <c r="L337" s="248"/>
      <c r="M337" s="249"/>
      <c r="N337" s="250"/>
      <c r="O337" s="250"/>
      <c r="P337" s="250"/>
      <c r="Q337" s="250"/>
      <c r="R337" s="250"/>
      <c r="S337" s="250"/>
      <c r="T337" s="251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52" t="s">
        <v>127</v>
      </c>
      <c r="AU337" s="252" t="s">
        <v>81</v>
      </c>
      <c r="AV337" s="15" t="s">
        <v>123</v>
      </c>
      <c r="AW337" s="15" t="s">
        <v>33</v>
      </c>
      <c r="AX337" s="15" t="s">
        <v>79</v>
      </c>
      <c r="AY337" s="252" t="s">
        <v>116</v>
      </c>
    </row>
    <row r="338" spans="1:51" s="14" customFormat="1" ht="12">
      <c r="A338" s="14"/>
      <c r="B338" s="231"/>
      <c r="C338" s="232"/>
      <c r="D338" s="222" t="s">
        <v>127</v>
      </c>
      <c r="E338" s="232"/>
      <c r="F338" s="234" t="s">
        <v>414</v>
      </c>
      <c r="G338" s="232"/>
      <c r="H338" s="235">
        <v>101.376</v>
      </c>
      <c r="I338" s="236"/>
      <c r="J338" s="232"/>
      <c r="K338" s="232"/>
      <c r="L338" s="237"/>
      <c r="M338" s="238"/>
      <c r="N338" s="239"/>
      <c r="O338" s="239"/>
      <c r="P338" s="239"/>
      <c r="Q338" s="239"/>
      <c r="R338" s="239"/>
      <c r="S338" s="239"/>
      <c r="T338" s="240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1" t="s">
        <v>127</v>
      </c>
      <c r="AU338" s="241" t="s">
        <v>81</v>
      </c>
      <c r="AV338" s="14" t="s">
        <v>81</v>
      </c>
      <c r="AW338" s="14" t="s">
        <v>4</v>
      </c>
      <c r="AX338" s="14" t="s">
        <v>79</v>
      </c>
      <c r="AY338" s="241" t="s">
        <v>116</v>
      </c>
    </row>
    <row r="339" spans="1:65" s="2" customFormat="1" ht="24.15" customHeight="1">
      <c r="A339" s="40"/>
      <c r="B339" s="41"/>
      <c r="C339" s="202" t="s">
        <v>415</v>
      </c>
      <c r="D339" s="202" t="s">
        <v>118</v>
      </c>
      <c r="E339" s="203" t="s">
        <v>416</v>
      </c>
      <c r="F339" s="204" t="s">
        <v>417</v>
      </c>
      <c r="G339" s="205" t="s">
        <v>352</v>
      </c>
      <c r="H339" s="274"/>
      <c r="I339" s="207"/>
      <c r="J339" s="208">
        <f>ROUND(I339*H339,2)</f>
        <v>0</v>
      </c>
      <c r="K339" s="204" t="s">
        <v>122</v>
      </c>
      <c r="L339" s="46"/>
      <c r="M339" s="209" t="s">
        <v>19</v>
      </c>
      <c r="N339" s="210" t="s">
        <v>42</v>
      </c>
      <c r="O339" s="86"/>
      <c r="P339" s="211">
        <f>O339*H339</f>
        <v>0</v>
      </c>
      <c r="Q339" s="211">
        <v>0</v>
      </c>
      <c r="R339" s="211">
        <f>Q339*H339</f>
        <v>0</v>
      </c>
      <c r="S339" s="211">
        <v>0</v>
      </c>
      <c r="T339" s="212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3" t="s">
        <v>218</v>
      </c>
      <c r="AT339" s="213" t="s">
        <v>118</v>
      </c>
      <c r="AU339" s="213" t="s">
        <v>81</v>
      </c>
      <c r="AY339" s="19" t="s">
        <v>116</v>
      </c>
      <c r="BE339" s="214">
        <f>IF(N339="základní",J339,0)</f>
        <v>0</v>
      </c>
      <c r="BF339" s="214">
        <f>IF(N339="snížená",J339,0)</f>
        <v>0</v>
      </c>
      <c r="BG339" s="214">
        <f>IF(N339="zákl. přenesená",J339,0)</f>
        <v>0</v>
      </c>
      <c r="BH339" s="214">
        <f>IF(N339="sníž. přenesená",J339,0)</f>
        <v>0</v>
      </c>
      <c r="BI339" s="214">
        <f>IF(N339="nulová",J339,0)</f>
        <v>0</v>
      </c>
      <c r="BJ339" s="19" t="s">
        <v>79</v>
      </c>
      <c r="BK339" s="214">
        <f>ROUND(I339*H339,2)</f>
        <v>0</v>
      </c>
      <c r="BL339" s="19" t="s">
        <v>218</v>
      </c>
      <c r="BM339" s="213" t="s">
        <v>418</v>
      </c>
    </row>
    <row r="340" spans="1:47" s="2" customFormat="1" ht="12">
      <c r="A340" s="40"/>
      <c r="B340" s="41"/>
      <c r="C340" s="42"/>
      <c r="D340" s="215" t="s">
        <v>125</v>
      </c>
      <c r="E340" s="42"/>
      <c r="F340" s="216" t="s">
        <v>419</v>
      </c>
      <c r="G340" s="42"/>
      <c r="H340" s="42"/>
      <c r="I340" s="217"/>
      <c r="J340" s="42"/>
      <c r="K340" s="42"/>
      <c r="L340" s="46"/>
      <c r="M340" s="218"/>
      <c r="N340" s="219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125</v>
      </c>
      <c r="AU340" s="19" t="s">
        <v>81</v>
      </c>
    </row>
    <row r="341" spans="1:63" s="12" customFormat="1" ht="22.8" customHeight="1">
      <c r="A341" s="12"/>
      <c r="B341" s="186"/>
      <c r="C341" s="187"/>
      <c r="D341" s="188" t="s">
        <v>70</v>
      </c>
      <c r="E341" s="200" t="s">
        <v>420</v>
      </c>
      <c r="F341" s="200" t="s">
        <v>421</v>
      </c>
      <c r="G341" s="187"/>
      <c r="H341" s="187"/>
      <c r="I341" s="190"/>
      <c r="J341" s="201">
        <f>BK341</f>
        <v>0</v>
      </c>
      <c r="K341" s="187"/>
      <c r="L341" s="192"/>
      <c r="M341" s="193"/>
      <c r="N341" s="194"/>
      <c r="O341" s="194"/>
      <c r="P341" s="195">
        <f>SUM(P342:P395)</f>
        <v>0</v>
      </c>
      <c r="Q341" s="194"/>
      <c r="R341" s="195">
        <f>SUM(R342:R395)</f>
        <v>1.32836412</v>
      </c>
      <c r="S341" s="194"/>
      <c r="T341" s="196">
        <f>SUM(T342:T395)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197" t="s">
        <v>81</v>
      </c>
      <c r="AT341" s="198" t="s">
        <v>70</v>
      </c>
      <c r="AU341" s="198" t="s">
        <v>79</v>
      </c>
      <c r="AY341" s="197" t="s">
        <v>116</v>
      </c>
      <c r="BK341" s="199">
        <f>SUM(BK342:BK395)</f>
        <v>0</v>
      </c>
    </row>
    <row r="342" spans="1:65" s="2" customFormat="1" ht="16.5" customHeight="1">
      <c r="A342" s="40"/>
      <c r="B342" s="41"/>
      <c r="C342" s="202" t="s">
        <v>422</v>
      </c>
      <c r="D342" s="202" t="s">
        <v>118</v>
      </c>
      <c r="E342" s="203" t="s">
        <v>423</v>
      </c>
      <c r="F342" s="204" t="s">
        <v>424</v>
      </c>
      <c r="G342" s="205" t="s">
        <v>240</v>
      </c>
      <c r="H342" s="206">
        <v>1178.002</v>
      </c>
      <c r="I342" s="207"/>
      <c r="J342" s="208">
        <f>ROUND(I342*H342,2)</f>
        <v>0</v>
      </c>
      <c r="K342" s="204" t="s">
        <v>122</v>
      </c>
      <c r="L342" s="46"/>
      <c r="M342" s="209" t="s">
        <v>19</v>
      </c>
      <c r="N342" s="210" t="s">
        <v>42</v>
      </c>
      <c r="O342" s="86"/>
      <c r="P342" s="211">
        <f>O342*H342</f>
        <v>0</v>
      </c>
      <c r="Q342" s="211">
        <v>6E-05</v>
      </c>
      <c r="R342" s="211">
        <f>Q342*H342</f>
        <v>0.07068012</v>
      </c>
      <c r="S342" s="211">
        <v>0</v>
      </c>
      <c r="T342" s="212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3" t="s">
        <v>218</v>
      </c>
      <c r="AT342" s="213" t="s">
        <v>118</v>
      </c>
      <c r="AU342" s="213" t="s">
        <v>81</v>
      </c>
      <c r="AY342" s="19" t="s">
        <v>116</v>
      </c>
      <c r="BE342" s="214">
        <f>IF(N342="základní",J342,0)</f>
        <v>0</v>
      </c>
      <c r="BF342" s="214">
        <f>IF(N342="snížená",J342,0)</f>
        <v>0</v>
      </c>
      <c r="BG342" s="214">
        <f>IF(N342="zákl. přenesená",J342,0)</f>
        <v>0</v>
      </c>
      <c r="BH342" s="214">
        <f>IF(N342="sníž. přenesená",J342,0)</f>
        <v>0</v>
      </c>
      <c r="BI342" s="214">
        <f>IF(N342="nulová",J342,0)</f>
        <v>0</v>
      </c>
      <c r="BJ342" s="19" t="s">
        <v>79</v>
      </c>
      <c r="BK342" s="214">
        <f>ROUND(I342*H342,2)</f>
        <v>0</v>
      </c>
      <c r="BL342" s="19" t="s">
        <v>218</v>
      </c>
      <c r="BM342" s="213" t="s">
        <v>425</v>
      </c>
    </row>
    <row r="343" spans="1:47" s="2" customFormat="1" ht="12">
      <c r="A343" s="40"/>
      <c r="B343" s="41"/>
      <c r="C343" s="42"/>
      <c r="D343" s="215" t="s">
        <v>125</v>
      </c>
      <c r="E343" s="42"/>
      <c r="F343" s="216" t="s">
        <v>426</v>
      </c>
      <c r="G343" s="42"/>
      <c r="H343" s="42"/>
      <c r="I343" s="217"/>
      <c r="J343" s="42"/>
      <c r="K343" s="42"/>
      <c r="L343" s="46"/>
      <c r="M343" s="218"/>
      <c r="N343" s="219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125</v>
      </c>
      <c r="AU343" s="19" t="s">
        <v>81</v>
      </c>
    </row>
    <row r="344" spans="1:51" s="13" customFormat="1" ht="12">
      <c r="A344" s="13"/>
      <c r="B344" s="220"/>
      <c r="C344" s="221"/>
      <c r="D344" s="222" t="s">
        <v>127</v>
      </c>
      <c r="E344" s="223" t="s">
        <v>19</v>
      </c>
      <c r="F344" s="224" t="s">
        <v>427</v>
      </c>
      <c r="G344" s="221"/>
      <c r="H344" s="223" t="s">
        <v>19</v>
      </c>
      <c r="I344" s="225"/>
      <c r="J344" s="221"/>
      <c r="K344" s="221"/>
      <c r="L344" s="226"/>
      <c r="M344" s="227"/>
      <c r="N344" s="228"/>
      <c r="O344" s="228"/>
      <c r="P344" s="228"/>
      <c r="Q344" s="228"/>
      <c r="R344" s="228"/>
      <c r="S344" s="228"/>
      <c r="T344" s="22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0" t="s">
        <v>127</v>
      </c>
      <c r="AU344" s="230" t="s">
        <v>81</v>
      </c>
      <c r="AV344" s="13" t="s">
        <v>79</v>
      </c>
      <c r="AW344" s="13" t="s">
        <v>33</v>
      </c>
      <c r="AX344" s="13" t="s">
        <v>71</v>
      </c>
      <c r="AY344" s="230" t="s">
        <v>116</v>
      </c>
    </row>
    <row r="345" spans="1:51" s="14" customFormat="1" ht="12">
      <c r="A345" s="14"/>
      <c r="B345" s="231"/>
      <c r="C345" s="232"/>
      <c r="D345" s="222" t="s">
        <v>127</v>
      </c>
      <c r="E345" s="233" t="s">
        <v>19</v>
      </c>
      <c r="F345" s="234" t="s">
        <v>428</v>
      </c>
      <c r="G345" s="232"/>
      <c r="H345" s="235">
        <v>11.304</v>
      </c>
      <c r="I345" s="236"/>
      <c r="J345" s="232"/>
      <c r="K345" s="232"/>
      <c r="L345" s="237"/>
      <c r="M345" s="238"/>
      <c r="N345" s="239"/>
      <c r="O345" s="239"/>
      <c r="P345" s="239"/>
      <c r="Q345" s="239"/>
      <c r="R345" s="239"/>
      <c r="S345" s="239"/>
      <c r="T345" s="240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1" t="s">
        <v>127</v>
      </c>
      <c r="AU345" s="241" t="s">
        <v>81</v>
      </c>
      <c r="AV345" s="14" t="s">
        <v>81</v>
      </c>
      <c r="AW345" s="14" t="s">
        <v>33</v>
      </c>
      <c r="AX345" s="14" t="s">
        <v>71</v>
      </c>
      <c r="AY345" s="241" t="s">
        <v>116</v>
      </c>
    </row>
    <row r="346" spans="1:51" s="13" customFormat="1" ht="12">
      <c r="A346" s="13"/>
      <c r="B346" s="220"/>
      <c r="C346" s="221"/>
      <c r="D346" s="222" t="s">
        <v>127</v>
      </c>
      <c r="E346" s="223" t="s">
        <v>19</v>
      </c>
      <c r="F346" s="224" t="s">
        <v>429</v>
      </c>
      <c r="G346" s="221"/>
      <c r="H346" s="223" t="s">
        <v>19</v>
      </c>
      <c r="I346" s="225"/>
      <c r="J346" s="221"/>
      <c r="K346" s="221"/>
      <c r="L346" s="226"/>
      <c r="M346" s="227"/>
      <c r="N346" s="228"/>
      <c r="O346" s="228"/>
      <c r="P346" s="228"/>
      <c r="Q346" s="228"/>
      <c r="R346" s="228"/>
      <c r="S346" s="228"/>
      <c r="T346" s="229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0" t="s">
        <v>127</v>
      </c>
      <c r="AU346" s="230" t="s">
        <v>81</v>
      </c>
      <c r="AV346" s="13" t="s">
        <v>79</v>
      </c>
      <c r="AW346" s="13" t="s">
        <v>33</v>
      </c>
      <c r="AX346" s="13" t="s">
        <v>71</v>
      </c>
      <c r="AY346" s="230" t="s">
        <v>116</v>
      </c>
    </row>
    <row r="347" spans="1:51" s="14" customFormat="1" ht="12">
      <c r="A347" s="14"/>
      <c r="B347" s="231"/>
      <c r="C347" s="232"/>
      <c r="D347" s="222" t="s">
        <v>127</v>
      </c>
      <c r="E347" s="233" t="s">
        <v>19</v>
      </c>
      <c r="F347" s="234" t="s">
        <v>430</v>
      </c>
      <c r="G347" s="232"/>
      <c r="H347" s="235">
        <v>200.96</v>
      </c>
      <c r="I347" s="236"/>
      <c r="J347" s="232"/>
      <c r="K347" s="232"/>
      <c r="L347" s="237"/>
      <c r="M347" s="238"/>
      <c r="N347" s="239"/>
      <c r="O347" s="239"/>
      <c r="P347" s="239"/>
      <c r="Q347" s="239"/>
      <c r="R347" s="239"/>
      <c r="S347" s="239"/>
      <c r="T347" s="240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1" t="s">
        <v>127</v>
      </c>
      <c r="AU347" s="241" t="s">
        <v>81</v>
      </c>
      <c r="AV347" s="14" t="s">
        <v>81</v>
      </c>
      <c r="AW347" s="14" t="s">
        <v>33</v>
      </c>
      <c r="AX347" s="14" t="s">
        <v>71</v>
      </c>
      <c r="AY347" s="241" t="s">
        <v>116</v>
      </c>
    </row>
    <row r="348" spans="1:51" s="13" customFormat="1" ht="12">
      <c r="A348" s="13"/>
      <c r="B348" s="220"/>
      <c r="C348" s="221"/>
      <c r="D348" s="222" t="s">
        <v>127</v>
      </c>
      <c r="E348" s="223" t="s">
        <v>19</v>
      </c>
      <c r="F348" s="224" t="s">
        <v>431</v>
      </c>
      <c r="G348" s="221"/>
      <c r="H348" s="223" t="s">
        <v>19</v>
      </c>
      <c r="I348" s="225"/>
      <c r="J348" s="221"/>
      <c r="K348" s="221"/>
      <c r="L348" s="226"/>
      <c r="M348" s="227"/>
      <c r="N348" s="228"/>
      <c r="O348" s="228"/>
      <c r="P348" s="228"/>
      <c r="Q348" s="228"/>
      <c r="R348" s="228"/>
      <c r="S348" s="228"/>
      <c r="T348" s="22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0" t="s">
        <v>127</v>
      </c>
      <c r="AU348" s="230" t="s">
        <v>81</v>
      </c>
      <c r="AV348" s="13" t="s">
        <v>79</v>
      </c>
      <c r="AW348" s="13" t="s">
        <v>33</v>
      </c>
      <c r="AX348" s="13" t="s">
        <v>71</v>
      </c>
      <c r="AY348" s="230" t="s">
        <v>116</v>
      </c>
    </row>
    <row r="349" spans="1:51" s="14" customFormat="1" ht="12">
      <c r="A349" s="14"/>
      <c r="B349" s="231"/>
      <c r="C349" s="232"/>
      <c r="D349" s="222" t="s">
        <v>127</v>
      </c>
      <c r="E349" s="233" t="s">
        <v>19</v>
      </c>
      <c r="F349" s="234" t="s">
        <v>432</v>
      </c>
      <c r="G349" s="232"/>
      <c r="H349" s="235">
        <v>251.2</v>
      </c>
      <c r="I349" s="236"/>
      <c r="J349" s="232"/>
      <c r="K349" s="232"/>
      <c r="L349" s="237"/>
      <c r="M349" s="238"/>
      <c r="N349" s="239"/>
      <c r="O349" s="239"/>
      <c r="P349" s="239"/>
      <c r="Q349" s="239"/>
      <c r="R349" s="239"/>
      <c r="S349" s="239"/>
      <c r="T349" s="240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1" t="s">
        <v>127</v>
      </c>
      <c r="AU349" s="241" t="s">
        <v>81</v>
      </c>
      <c r="AV349" s="14" t="s">
        <v>81</v>
      </c>
      <c r="AW349" s="14" t="s">
        <v>33</v>
      </c>
      <c r="AX349" s="14" t="s">
        <v>71</v>
      </c>
      <c r="AY349" s="241" t="s">
        <v>116</v>
      </c>
    </row>
    <row r="350" spans="1:51" s="14" customFormat="1" ht="12">
      <c r="A350" s="14"/>
      <c r="B350" s="231"/>
      <c r="C350" s="232"/>
      <c r="D350" s="222" t="s">
        <v>127</v>
      </c>
      <c r="E350" s="233" t="s">
        <v>19</v>
      </c>
      <c r="F350" s="234" t="s">
        <v>433</v>
      </c>
      <c r="G350" s="232"/>
      <c r="H350" s="235">
        <v>62.172</v>
      </c>
      <c r="I350" s="236"/>
      <c r="J350" s="232"/>
      <c r="K350" s="232"/>
      <c r="L350" s="237"/>
      <c r="M350" s="238"/>
      <c r="N350" s="239"/>
      <c r="O350" s="239"/>
      <c r="P350" s="239"/>
      <c r="Q350" s="239"/>
      <c r="R350" s="239"/>
      <c r="S350" s="239"/>
      <c r="T350" s="240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1" t="s">
        <v>127</v>
      </c>
      <c r="AU350" s="241" t="s">
        <v>81</v>
      </c>
      <c r="AV350" s="14" t="s">
        <v>81</v>
      </c>
      <c r="AW350" s="14" t="s">
        <v>33</v>
      </c>
      <c r="AX350" s="14" t="s">
        <v>71</v>
      </c>
      <c r="AY350" s="241" t="s">
        <v>116</v>
      </c>
    </row>
    <row r="351" spans="1:51" s="14" customFormat="1" ht="12">
      <c r="A351" s="14"/>
      <c r="B351" s="231"/>
      <c r="C351" s="232"/>
      <c r="D351" s="222" t="s">
        <v>127</v>
      </c>
      <c r="E351" s="233" t="s">
        <v>19</v>
      </c>
      <c r="F351" s="234" t="s">
        <v>434</v>
      </c>
      <c r="G351" s="232"/>
      <c r="H351" s="235">
        <v>138.16</v>
      </c>
      <c r="I351" s="236"/>
      <c r="J351" s="232"/>
      <c r="K351" s="232"/>
      <c r="L351" s="237"/>
      <c r="M351" s="238"/>
      <c r="N351" s="239"/>
      <c r="O351" s="239"/>
      <c r="P351" s="239"/>
      <c r="Q351" s="239"/>
      <c r="R351" s="239"/>
      <c r="S351" s="239"/>
      <c r="T351" s="240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1" t="s">
        <v>127</v>
      </c>
      <c r="AU351" s="241" t="s">
        <v>81</v>
      </c>
      <c r="AV351" s="14" t="s">
        <v>81</v>
      </c>
      <c r="AW351" s="14" t="s">
        <v>33</v>
      </c>
      <c r="AX351" s="14" t="s">
        <v>71</v>
      </c>
      <c r="AY351" s="241" t="s">
        <v>116</v>
      </c>
    </row>
    <row r="352" spans="1:51" s="16" customFormat="1" ht="12">
      <c r="A352" s="16"/>
      <c r="B352" s="253"/>
      <c r="C352" s="254"/>
      <c r="D352" s="222" t="s">
        <v>127</v>
      </c>
      <c r="E352" s="255" t="s">
        <v>19</v>
      </c>
      <c r="F352" s="256" t="s">
        <v>230</v>
      </c>
      <c r="G352" s="254"/>
      <c r="H352" s="257">
        <v>663.7959999999999</v>
      </c>
      <c r="I352" s="258"/>
      <c r="J352" s="254"/>
      <c r="K352" s="254"/>
      <c r="L352" s="259"/>
      <c r="M352" s="260"/>
      <c r="N352" s="261"/>
      <c r="O352" s="261"/>
      <c r="P352" s="261"/>
      <c r="Q352" s="261"/>
      <c r="R352" s="261"/>
      <c r="S352" s="261"/>
      <c r="T352" s="262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T352" s="263" t="s">
        <v>127</v>
      </c>
      <c r="AU352" s="263" t="s">
        <v>81</v>
      </c>
      <c r="AV352" s="16" t="s">
        <v>135</v>
      </c>
      <c r="AW352" s="16" t="s">
        <v>33</v>
      </c>
      <c r="AX352" s="16" t="s">
        <v>71</v>
      </c>
      <c r="AY352" s="263" t="s">
        <v>116</v>
      </c>
    </row>
    <row r="353" spans="1:51" s="13" customFormat="1" ht="12">
      <c r="A353" s="13"/>
      <c r="B353" s="220"/>
      <c r="C353" s="221"/>
      <c r="D353" s="222" t="s">
        <v>127</v>
      </c>
      <c r="E353" s="223" t="s">
        <v>19</v>
      </c>
      <c r="F353" s="224" t="s">
        <v>435</v>
      </c>
      <c r="G353" s="221"/>
      <c r="H353" s="223" t="s">
        <v>19</v>
      </c>
      <c r="I353" s="225"/>
      <c r="J353" s="221"/>
      <c r="K353" s="221"/>
      <c r="L353" s="226"/>
      <c r="M353" s="227"/>
      <c r="N353" s="228"/>
      <c r="O353" s="228"/>
      <c r="P353" s="228"/>
      <c r="Q353" s="228"/>
      <c r="R353" s="228"/>
      <c r="S353" s="228"/>
      <c r="T353" s="229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0" t="s">
        <v>127</v>
      </c>
      <c r="AU353" s="230" t="s">
        <v>81</v>
      </c>
      <c r="AV353" s="13" t="s">
        <v>79</v>
      </c>
      <c r="AW353" s="13" t="s">
        <v>33</v>
      </c>
      <c r="AX353" s="13" t="s">
        <v>71</v>
      </c>
      <c r="AY353" s="230" t="s">
        <v>116</v>
      </c>
    </row>
    <row r="354" spans="1:51" s="14" customFormat="1" ht="12">
      <c r="A354" s="14"/>
      <c r="B354" s="231"/>
      <c r="C354" s="232"/>
      <c r="D354" s="222" t="s">
        <v>127</v>
      </c>
      <c r="E354" s="233" t="s">
        <v>19</v>
      </c>
      <c r="F354" s="234" t="s">
        <v>436</v>
      </c>
      <c r="G354" s="232"/>
      <c r="H354" s="235">
        <v>8.8</v>
      </c>
      <c r="I354" s="236"/>
      <c r="J354" s="232"/>
      <c r="K354" s="232"/>
      <c r="L354" s="237"/>
      <c r="M354" s="238"/>
      <c r="N354" s="239"/>
      <c r="O354" s="239"/>
      <c r="P354" s="239"/>
      <c r="Q354" s="239"/>
      <c r="R354" s="239"/>
      <c r="S354" s="239"/>
      <c r="T354" s="240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1" t="s">
        <v>127</v>
      </c>
      <c r="AU354" s="241" t="s">
        <v>81</v>
      </c>
      <c r="AV354" s="14" t="s">
        <v>81</v>
      </c>
      <c r="AW354" s="14" t="s">
        <v>33</v>
      </c>
      <c r="AX354" s="14" t="s">
        <v>71</v>
      </c>
      <c r="AY354" s="241" t="s">
        <v>116</v>
      </c>
    </row>
    <row r="355" spans="1:51" s="16" customFormat="1" ht="12">
      <c r="A355" s="16"/>
      <c r="B355" s="253"/>
      <c r="C355" s="254"/>
      <c r="D355" s="222" t="s">
        <v>127</v>
      </c>
      <c r="E355" s="255" t="s">
        <v>19</v>
      </c>
      <c r="F355" s="256" t="s">
        <v>230</v>
      </c>
      <c r="G355" s="254"/>
      <c r="H355" s="257">
        <v>8.8</v>
      </c>
      <c r="I355" s="258"/>
      <c r="J355" s="254"/>
      <c r="K355" s="254"/>
      <c r="L355" s="259"/>
      <c r="M355" s="260"/>
      <c r="N355" s="261"/>
      <c r="O355" s="261"/>
      <c r="P355" s="261"/>
      <c r="Q355" s="261"/>
      <c r="R355" s="261"/>
      <c r="S355" s="261"/>
      <c r="T355" s="262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T355" s="263" t="s">
        <v>127</v>
      </c>
      <c r="AU355" s="263" t="s">
        <v>81</v>
      </c>
      <c r="AV355" s="16" t="s">
        <v>135</v>
      </c>
      <c r="AW355" s="16" t="s">
        <v>33</v>
      </c>
      <c r="AX355" s="16" t="s">
        <v>71</v>
      </c>
      <c r="AY355" s="263" t="s">
        <v>116</v>
      </c>
    </row>
    <row r="356" spans="1:51" s="13" customFormat="1" ht="12">
      <c r="A356" s="13"/>
      <c r="B356" s="220"/>
      <c r="C356" s="221"/>
      <c r="D356" s="222" t="s">
        <v>127</v>
      </c>
      <c r="E356" s="223" t="s">
        <v>19</v>
      </c>
      <c r="F356" s="224" t="s">
        <v>429</v>
      </c>
      <c r="G356" s="221"/>
      <c r="H356" s="223" t="s">
        <v>19</v>
      </c>
      <c r="I356" s="225"/>
      <c r="J356" s="221"/>
      <c r="K356" s="221"/>
      <c r="L356" s="226"/>
      <c r="M356" s="227"/>
      <c r="N356" s="228"/>
      <c r="O356" s="228"/>
      <c r="P356" s="228"/>
      <c r="Q356" s="228"/>
      <c r="R356" s="228"/>
      <c r="S356" s="228"/>
      <c r="T356" s="22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0" t="s">
        <v>127</v>
      </c>
      <c r="AU356" s="230" t="s">
        <v>81</v>
      </c>
      <c r="AV356" s="13" t="s">
        <v>79</v>
      </c>
      <c r="AW356" s="13" t="s">
        <v>33</v>
      </c>
      <c r="AX356" s="13" t="s">
        <v>71</v>
      </c>
      <c r="AY356" s="230" t="s">
        <v>116</v>
      </c>
    </row>
    <row r="357" spans="1:51" s="14" customFormat="1" ht="12">
      <c r="A357" s="14"/>
      <c r="B357" s="231"/>
      <c r="C357" s="232"/>
      <c r="D357" s="222" t="s">
        <v>127</v>
      </c>
      <c r="E357" s="233" t="s">
        <v>19</v>
      </c>
      <c r="F357" s="234" t="s">
        <v>437</v>
      </c>
      <c r="G357" s="232"/>
      <c r="H357" s="235">
        <v>505.406</v>
      </c>
      <c r="I357" s="236"/>
      <c r="J357" s="232"/>
      <c r="K357" s="232"/>
      <c r="L357" s="237"/>
      <c r="M357" s="238"/>
      <c r="N357" s="239"/>
      <c r="O357" s="239"/>
      <c r="P357" s="239"/>
      <c r="Q357" s="239"/>
      <c r="R357" s="239"/>
      <c r="S357" s="239"/>
      <c r="T357" s="240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1" t="s">
        <v>127</v>
      </c>
      <c r="AU357" s="241" t="s">
        <v>81</v>
      </c>
      <c r="AV357" s="14" t="s">
        <v>81</v>
      </c>
      <c r="AW357" s="14" t="s">
        <v>33</v>
      </c>
      <c r="AX357" s="14" t="s">
        <v>71</v>
      </c>
      <c r="AY357" s="241" t="s">
        <v>116</v>
      </c>
    </row>
    <row r="358" spans="1:51" s="16" customFormat="1" ht="12">
      <c r="A358" s="16"/>
      <c r="B358" s="253"/>
      <c r="C358" s="254"/>
      <c r="D358" s="222" t="s">
        <v>127</v>
      </c>
      <c r="E358" s="255" t="s">
        <v>19</v>
      </c>
      <c r="F358" s="256" t="s">
        <v>230</v>
      </c>
      <c r="G358" s="254"/>
      <c r="H358" s="257">
        <v>505.406</v>
      </c>
      <c r="I358" s="258"/>
      <c r="J358" s="254"/>
      <c r="K358" s="254"/>
      <c r="L358" s="259"/>
      <c r="M358" s="260"/>
      <c r="N358" s="261"/>
      <c r="O358" s="261"/>
      <c r="P358" s="261"/>
      <c r="Q358" s="261"/>
      <c r="R358" s="261"/>
      <c r="S358" s="261"/>
      <c r="T358" s="262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T358" s="263" t="s">
        <v>127</v>
      </c>
      <c r="AU358" s="263" t="s">
        <v>81</v>
      </c>
      <c r="AV358" s="16" t="s">
        <v>135</v>
      </c>
      <c r="AW358" s="16" t="s">
        <v>33</v>
      </c>
      <c r="AX358" s="16" t="s">
        <v>71</v>
      </c>
      <c r="AY358" s="263" t="s">
        <v>116</v>
      </c>
    </row>
    <row r="359" spans="1:51" s="15" customFormat="1" ht="12">
      <c r="A359" s="15"/>
      <c r="B359" s="242"/>
      <c r="C359" s="243"/>
      <c r="D359" s="222" t="s">
        <v>127</v>
      </c>
      <c r="E359" s="244" t="s">
        <v>19</v>
      </c>
      <c r="F359" s="245" t="s">
        <v>130</v>
      </c>
      <c r="G359" s="243"/>
      <c r="H359" s="246">
        <v>1178.002</v>
      </c>
      <c r="I359" s="247"/>
      <c r="J359" s="243"/>
      <c r="K359" s="243"/>
      <c r="L359" s="248"/>
      <c r="M359" s="249"/>
      <c r="N359" s="250"/>
      <c r="O359" s="250"/>
      <c r="P359" s="250"/>
      <c r="Q359" s="250"/>
      <c r="R359" s="250"/>
      <c r="S359" s="250"/>
      <c r="T359" s="251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52" t="s">
        <v>127</v>
      </c>
      <c r="AU359" s="252" t="s">
        <v>81</v>
      </c>
      <c r="AV359" s="15" t="s">
        <v>123</v>
      </c>
      <c r="AW359" s="15" t="s">
        <v>33</v>
      </c>
      <c r="AX359" s="15" t="s">
        <v>79</v>
      </c>
      <c r="AY359" s="252" t="s">
        <v>116</v>
      </c>
    </row>
    <row r="360" spans="1:65" s="2" customFormat="1" ht="16.5" customHeight="1">
      <c r="A360" s="40"/>
      <c r="B360" s="41"/>
      <c r="C360" s="264" t="s">
        <v>438</v>
      </c>
      <c r="D360" s="264" t="s">
        <v>252</v>
      </c>
      <c r="E360" s="265" t="s">
        <v>439</v>
      </c>
      <c r="F360" s="266" t="s">
        <v>440</v>
      </c>
      <c r="G360" s="267" t="s">
        <v>153</v>
      </c>
      <c r="H360" s="268">
        <v>0.663</v>
      </c>
      <c r="I360" s="269"/>
      <c r="J360" s="270">
        <f>ROUND(I360*H360,2)</f>
        <v>0</v>
      </c>
      <c r="K360" s="266" t="s">
        <v>122</v>
      </c>
      <c r="L360" s="271"/>
      <c r="M360" s="272" t="s">
        <v>19</v>
      </c>
      <c r="N360" s="273" t="s">
        <v>42</v>
      </c>
      <c r="O360" s="86"/>
      <c r="P360" s="211">
        <f>O360*H360</f>
        <v>0</v>
      </c>
      <c r="Q360" s="211">
        <v>1</v>
      </c>
      <c r="R360" s="211">
        <f>Q360*H360</f>
        <v>0.663</v>
      </c>
      <c r="S360" s="211">
        <v>0</v>
      </c>
      <c r="T360" s="212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13" t="s">
        <v>255</v>
      </c>
      <c r="AT360" s="213" t="s">
        <v>252</v>
      </c>
      <c r="AU360" s="213" t="s">
        <v>81</v>
      </c>
      <c r="AY360" s="19" t="s">
        <v>116</v>
      </c>
      <c r="BE360" s="214">
        <f>IF(N360="základní",J360,0)</f>
        <v>0</v>
      </c>
      <c r="BF360" s="214">
        <f>IF(N360="snížená",J360,0)</f>
        <v>0</v>
      </c>
      <c r="BG360" s="214">
        <f>IF(N360="zákl. přenesená",J360,0)</f>
        <v>0</v>
      </c>
      <c r="BH360" s="214">
        <f>IF(N360="sníž. přenesená",J360,0)</f>
        <v>0</v>
      </c>
      <c r="BI360" s="214">
        <f>IF(N360="nulová",J360,0)</f>
        <v>0</v>
      </c>
      <c r="BJ360" s="19" t="s">
        <v>79</v>
      </c>
      <c r="BK360" s="214">
        <f>ROUND(I360*H360,2)</f>
        <v>0</v>
      </c>
      <c r="BL360" s="19" t="s">
        <v>218</v>
      </c>
      <c r="BM360" s="213" t="s">
        <v>441</v>
      </c>
    </row>
    <row r="361" spans="1:51" s="13" customFormat="1" ht="12">
      <c r="A361" s="13"/>
      <c r="B361" s="220"/>
      <c r="C361" s="221"/>
      <c r="D361" s="222" t="s">
        <v>127</v>
      </c>
      <c r="E361" s="223" t="s">
        <v>19</v>
      </c>
      <c r="F361" s="224" t="s">
        <v>427</v>
      </c>
      <c r="G361" s="221"/>
      <c r="H361" s="223" t="s">
        <v>19</v>
      </c>
      <c r="I361" s="225"/>
      <c r="J361" s="221"/>
      <c r="K361" s="221"/>
      <c r="L361" s="226"/>
      <c r="M361" s="227"/>
      <c r="N361" s="228"/>
      <c r="O361" s="228"/>
      <c r="P361" s="228"/>
      <c r="Q361" s="228"/>
      <c r="R361" s="228"/>
      <c r="S361" s="228"/>
      <c r="T361" s="229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0" t="s">
        <v>127</v>
      </c>
      <c r="AU361" s="230" t="s">
        <v>81</v>
      </c>
      <c r="AV361" s="13" t="s">
        <v>79</v>
      </c>
      <c r="AW361" s="13" t="s">
        <v>33</v>
      </c>
      <c r="AX361" s="13" t="s">
        <v>71</v>
      </c>
      <c r="AY361" s="230" t="s">
        <v>116</v>
      </c>
    </row>
    <row r="362" spans="1:51" s="14" customFormat="1" ht="12">
      <c r="A362" s="14"/>
      <c r="B362" s="231"/>
      <c r="C362" s="232"/>
      <c r="D362" s="222" t="s">
        <v>127</v>
      </c>
      <c r="E362" s="233" t="s">
        <v>19</v>
      </c>
      <c r="F362" s="234" t="s">
        <v>442</v>
      </c>
      <c r="G362" s="232"/>
      <c r="H362" s="235">
        <v>0.011</v>
      </c>
      <c r="I362" s="236"/>
      <c r="J362" s="232"/>
      <c r="K362" s="232"/>
      <c r="L362" s="237"/>
      <c r="M362" s="238"/>
      <c r="N362" s="239"/>
      <c r="O362" s="239"/>
      <c r="P362" s="239"/>
      <c r="Q362" s="239"/>
      <c r="R362" s="239"/>
      <c r="S362" s="239"/>
      <c r="T362" s="240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1" t="s">
        <v>127</v>
      </c>
      <c r="AU362" s="241" t="s">
        <v>81</v>
      </c>
      <c r="AV362" s="14" t="s">
        <v>81</v>
      </c>
      <c r="AW362" s="14" t="s">
        <v>33</v>
      </c>
      <c r="AX362" s="14" t="s">
        <v>71</v>
      </c>
      <c r="AY362" s="241" t="s">
        <v>116</v>
      </c>
    </row>
    <row r="363" spans="1:51" s="13" customFormat="1" ht="12">
      <c r="A363" s="13"/>
      <c r="B363" s="220"/>
      <c r="C363" s="221"/>
      <c r="D363" s="222" t="s">
        <v>127</v>
      </c>
      <c r="E363" s="223" t="s">
        <v>19</v>
      </c>
      <c r="F363" s="224" t="s">
        <v>429</v>
      </c>
      <c r="G363" s="221"/>
      <c r="H363" s="223" t="s">
        <v>19</v>
      </c>
      <c r="I363" s="225"/>
      <c r="J363" s="221"/>
      <c r="K363" s="221"/>
      <c r="L363" s="226"/>
      <c r="M363" s="227"/>
      <c r="N363" s="228"/>
      <c r="O363" s="228"/>
      <c r="P363" s="228"/>
      <c r="Q363" s="228"/>
      <c r="R363" s="228"/>
      <c r="S363" s="228"/>
      <c r="T363" s="22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0" t="s">
        <v>127</v>
      </c>
      <c r="AU363" s="230" t="s">
        <v>81</v>
      </c>
      <c r="AV363" s="13" t="s">
        <v>79</v>
      </c>
      <c r="AW363" s="13" t="s">
        <v>33</v>
      </c>
      <c r="AX363" s="13" t="s">
        <v>71</v>
      </c>
      <c r="AY363" s="230" t="s">
        <v>116</v>
      </c>
    </row>
    <row r="364" spans="1:51" s="14" customFormat="1" ht="12">
      <c r="A364" s="14"/>
      <c r="B364" s="231"/>
      <c r="C364" s="232"/>
      <c r="D364" s="222" t="s">
        <v>127</v>
      </c>
      <c r="E364" s="233" t="s">
        <v>19</v>
      </c>
      <c r="F364" s="234" t="s">
        <v>443</v>
      </c>
      <c r="G364" s="232"/>
      <c r="H364" s="235">
        <v>0.201</v>
      </c>
      <c r="I364" s="236"/>
      <c r="J364" s="232"/>
      <c r="K364" s="232"/>
      <c r="L364" s="237"/>
      <c r="M364" s="238"/>
      <c r="N364" s="239"/>
      <c r="O364" s="239"/>
      <c r="P364" s="239"/>
      <c r="Q364" s="239"/>
      <c r="R364" s="239"/>
      <c r="S364" s="239"/>
      <c r="T364" s="240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1" t="s">
        <v>127</v>
      </c>
      <c r="AU364" s="241" t="s">
        <v>81</v>
      </c>
      <c r="AV364" s="14" t="s">
        <v>81</v>
      </c>
      <c r="AW364" s="14" t="s">
        <v>33</v>
      </c>
      <c r="AX364" s="14" t="s">
        <v>71</v>
      </c>
      <c r="AY364" s="241" t="s">
        <v>116</v>
      </c>
    </row>
    <row r="365" spans="1:51" s="13" customFormat="1" ht="12">
      <c r="A365" s="13"/>
      <c r="B365" s="220"/>
      <c r="C365" s="221"/>
      <c r="D365" s="222" t="s">
        <v>127</v>
      </c>
      <c r="E365" s="223" t="s">
        <v>19</v>
      </c>
      <c r="F365" s="224" t="s">
        <v>431</v>
      </c>
      <c r="G365" s="221"/>
      <c r="H365" s="223" t="s">
        <v>19</v>
      </c>
      <c r="I365" s="225"/>
      <c r="J365" s="221"/>
      <c r="K365" s="221"/>
      <c r="L365" s="226"/>
      <c r="M365" s="227"/>
      <c r="N365" s="228"/>
      <c r="O365" s="228"/>
      <c r="P365" s="228"/>
      <c r="Q365" s="228"/>
      <c r="R365" s="228"/>
      <c r="S365" s="228"/>
      <c r="T365" s="22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0" t="s">
        <v>127</v>
      </c>
      <c r="AU365" s="230" t="s">
        <v>81</v>
      </c>
      <c r="AV365" s="13" t="s">
        <v>79</v>
      </c>
      <c r="AW365" s="13" t="s">
        <v>33</v>
      </c>
      <c r="AX365" s="13" t="s">
        <v>71</v>
      </c>
      <c r="AY365" s="230" t="s">
        <v>116</v>
      </c>
    </row>
    <row r="366" spans="1:51" s="14" customFormat="1" ht="12">
      <c r="A366" s="14"/>
      <c r="B366" s="231"/>
      <c r="C366" s="232"/>
      <c r="D366" s="222" t="s">
        <v>127</v>
      </c>
      <c r="E366" s="233" t="s">
        <v>19</v>
      </c>
      <c r="F366" s="234" t="s">
        <v>444</v>
      </c>
      <c r="G366" s="232"/>
      <c r="H366" s="235">
        <v>0.251</v>
      </c>
      <c r="I366" s="236"/>
      <c r="J366" s="232"/>
      <c r="K366" s="232"/>
      <c r="L366" s="237"/>
      <c r="M366" s="238"/>
      <c r="N366" s="239"/>
      <c r="O366" s="239"/>
      <c r="P366" s="239"/>
      <c r="Q366" s="239"/>
      <c r="R366" s="239"/>
      <c r="S366" s="239"/>
      <c r="T366" s="240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1" t="s">
        <v>127</v>
      </c>
      <c r="AU366" s="241" t="s">
        <v>81</v>
      </c>
      <c r="AV366" s="14" t="s">
        <v>81</v>
      </c>
      <c r="AW366" s="14" t="s">
        <v>33</v>
      </c>
      <c r="AX366" s="14" t="s">
        <v>71</v>
      </c>
      <c r="AY366" s="241" t="s">
        <v>116</v>
      </c>
    </row>
    <row r="367" spans="1:51" s="14" customFormat="1" ht="12">
      <c r="A367" s="14"/>
      <c r="B367" s="231"/>
      <c r="C367" s="232"/>
      <c r="D367" s="222" t="s">
        <v>127</v>
      </c>
      <c r="E367" s="233" t="s">
        <v>19</v>
      </c>
      <c r="F367" s="234" t="s">
        <v>445</v>
      </c>
      <c r="G367" s="232"/>
      <c r="H367" s="235">
        <v>0.062</v>
      </c>
      <c r="I367" s="236"/>
      <c r="J367" s="232"/>
      <c r="K367" s="232"/>
      <c r="L367" s="237"/>
      <c r="M367" s="238"/>
      <c r="N367" s="239"/>
      <c r="O367" s="239"/>
      <c r="P367" s="239"/>
      <c r="Q367" s="239"/>
      <c r="R367" s="239"/>
      <c r="S367" s="239"/>
      <c r="T367" s="240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1" t="s">
        <v>127</v>
      </c>
      <c r="AU367" s="241" t="s">
        <v>81</v>
      </c>
      <c r="AV367" s="14" t="s">
        <v>81</v>
      </c>
      <c r="AW367" s="14" t="s">
        <v>33</v>
      </c>
      <c r="AX367" s="14" t="s">
        <v>71</v>
      </c>
      <c r="AY367" s="241" t="s">
        <v>116</v>
      </c>
    </row>
    <row r="368" spans="1:51" s="14" customFormat="1" ht="12">
      <c r="A368" s="14"/>
      <c r="B368" s="231"/>
      <c r="C368" s="232"/>
      <c r="D368" s="222" t="s">
        <v>127</v>
      </c>
      <c r="E368" s="233" t="s">
        <v>19</v>
      </c>
      <c r="F368" s="234" t="s">
        <v>446</v>
      </c>
      <c r="G368" s="232"/>
      <c r="H368" s="235">
        <v>0.138</v>
      </c>
      <c r="I368" s="236"/>
      <c r="J368" s="232"/>
      <c r="K368" s="232"/>
      <c r="L368" s="237"/>
      <c r="M368" s="238"/>
      <c r="N368" s="239"/>
      <c r="O368" s="239"/>
      <c r="P368" s="239"/>
      <c r="Q368" s="239"/>
      <c r="R368" s="239"/>
      <c r="S368" s="239"/>
      <c r="T368" s="240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1" t="s">
        <v>127</v>
      </c>
      <c r="AU368" s="241" t="s">
        <v>81</v>
      </c>
      <c r="AV368" s="14" t="s">
        <v>81</v>
      </c>
      <c r="AW368" s="14" t="s">
        <v>33</v>
      </c>
      <c r="AX368" s="14" t="s">
        <v>71</v>
      </c>
      <c r="AY368" s="241" t="s">
        <v>116</v>
      </c>
    </row>
    <row r="369" spans="1:51" s="15" customFormat="1" ht="12">
      <c r="A369" s="15"/>
      <c r="B369" s="242"/>
      <c r="C369" s="243"/>
      <c r="D369" s="222" t="s">
        <v>127</v>
      </c>
      <c r="E369" s="244" t="s">
        <v>19</v>
      </c>
      <c r="F369" s="245" t="s">
        <v>130</v>
      </c>
      <c r="G369" s="243"/>
      <c r="H369" s="246">
        <v>0.663</v>
      </c>
      <c r="I369" s="247"/>
      <c r="J369" s="243"/>
      <c r="K369" s="243"/>
      <c r="L369" s="248"/>
      <c r="M369" s="249"/>
      <c r="N369" s="250"/>
      <c r="O369" s="250"/>
      <c r="P369" s="250"/>
      <c r="Q369" s="250"/>
      <c r="R369" s="250"/>
      <c r="S369" s="250"/>
      <c r="T369" s="251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52" t="s">
        <v>127</v>
      </c>
      <c r="AU369" s="252" t="s">
        <v>81</v>
      </c>
      <c r="AV369" s="15" t="s">
        <v>123</v>
      </c>
      <c r="AW369" s="15" t="s">
        <v>33</v>
      </c>
      <c r="AX369" s="15" t="s">
        <v>79</v>
      </c>
      <c r="AY369" s="252" t="s">
        <v>116</v>
      </c>
    </row>
    <row r="370" spans="1:65" s="2" customFormat="1" ht="24.15" customHeight="1">
      <c r="A370" s="40"/>
      <c r="B370" s="41"/>
      <c r="C370" s="264" t="s">
        <v>447</v>
      </c>
      <c r="D370" s="264" t="s">
        <v>252</v>
      </c>
      <c r="E370" s="265" t="s">
        <v>448</v>
      </c>
      <c r="F370" s="266" t="s">
        <v>292</v>
      </c>
      <c r="G370" s="267" t="s">
        <v>261</v>
      </c>
      <c r="H370" s="268">
        <v>1.04</v>
      </c>
      <c r="I370" s="269"/>
      <c r="J370" s="270">
        <f>ROUND(I370*H370,2)</f>
        <v>0</v>
      </c>
      <c r="K370" s="266" t="s">
        <v>122</v>
      </c>
      <c r="L370" s="271"/>
      <c r="M370" s="272" t="s">
        <v>19</v>
      </c>
      <c r="N370" s="273" t="s">
        <v>42</v>
      </c>
      <c r="O370" s="86"/>
      <c r="P370" s="211">
        <f>O370*H370</f>
        <v>0</v>
      </c>
      <c r="Q370" s="211">
        <v>0.0165</v>
      </c>
      <c r="R370" s="211">
        <f>Q370*H370</f>
        <v>0.01716</v>
      </c>
      <c r="S370" s="211">
        <v>0</v>
      </c>
      <c r="T370" s="212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13" t="s">
        <v>255</v>
      </c>
      <c r="AT370" s="213" t="s">
        <v>252</v>
      </c>
      <c r="AU370" s="213" t="s">
        <v>81</v>
      </c>
      <c r="AY370" s="19" t="s">
        <v>116</v>
      </c>
      <c r="BE370" s="214">
        <f>IF(N370="základní",J370,0)</f>
        <v>0</v>
      </c>
      <c r="BF370" s="214">
        <f>IF(N370="snížená",J370,0)</f>
        <v>0</v>
      </c>
      <c r="BG370" s="214">
        <f>IF(N370="zákl. přenesená",J370,0)</f>
        <v>0</v>
      </c>
      <c r="BH370" s="214">
        <f>IF(N370="sníž. přenesená",J370,0)</f>
        <v>0</v>
      </c>
      <c r="BI370" s="214">
        <f>IF(N370="nulová",J370,0)</f>
        <v>0</v>
      </c>
      <c r="BJ370" s="19" t="s">
        <v>79</v>
      </c>
      <c r="BK370" s="214">
        <f>ROUND(I370*H370,2)</f>
        <v>0</v>
      </c>
      <c r="BL370" s="19" t="s">
        <v>218</v>
      </c>
      <c r="BM370" s="213" t="s">
        <v>449</v>
      </c>
    </row>
    <row r="371" spans="1:51" s="13" customFormat="1" ht="12">
      <c r="A371" s="13"/>
      <c r="B371" s="220"/>
      <c r="C371" s="221"/>
      <c r="D371" s="222" t="s">
        <v>127</v>
      </c>
      <c r="E371" s="223" t="s">
        <v>19</v>
      </c>
      <c r="F371" s="224" t="s">
        <v>427</v>
      </c>
      <c r="G371" s="221"/>
      <c r="H371" s="223" t="s">
        <v>19</v>
      </c>
      <c r="I371" s="225"/>
      <c r="J371" s="221"/>
      <c r="K371" s="221"/>
      <c r="L371" s="226"/>
      <c r="M371" s="227"/>
      <c r="N371" s="228"/>
      <c r="O371" s="228"/>
      <c r="P371" s="228"/>
      <c r="Q371" s="228"/>
      <c r="R371" s="228"/>
      <c r="S371" s="228"/>
      <c r="T371" s="229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0" t="s">
        <v>127</v>
      </c>
      <c r="AU371" s="230" t="s">
        <v>81</v>
      </c>
      <c r="AV371" s="13" t="s">
        <v>79</v>
      </c>
      <c r="AW371" s="13" t="s">
        <v>33</v>
      </c>
      <c r="AX371" s="13" t="s">
        <v>71</v>
      </c>
      <c r="AY371" s="230" t="s">
        <v>116</v>
      </c>
    </row>
    <row r="372" spans="1:51" s="14" customFormat="1" ht="12">
      <c r="A372" s="14"/>
      <c r="B372" s="231"/>
      <c r="C372" s="232"/>
      <c r="D372" s="222" t="s">
        <v>127</v>
      </c>
      <c r="E372" s="233" t="s">
        <v>19</v>
      </c>
      <c r="F372" s="234" t="s">
        <v>450</v>
      </c>
      <c r="G372" s="232"/>
      <c r="H372" s="235">
        <v>0.4</v>
      </c>
      <c r="I372" s="236"/>
      <c r="J372" s="232"/>
      <c r="K372" s="232"/>
      <c r="L372" s="237"/>
      <c r="M372" s="238"/>
      <c r="N372" s="239"/>
      <c r="O372" s="239"/>
      <c r="P372" s="239"/>
      <c r="Q372" s="239"/>
      <c r="R372" s="239"/>
      <c r="S372" s="239"/>
      <c r="T372" s="240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1" t="s">
        <v>127</v>
      </c>
      <c r="AU372" s="241" t="s">
        <v>81</v>
      </c>
      <c r="AV372" s="14" t="s">
        <v>81</v>
      </c>
      <c r="AW372" s="14" t="s">
        <v>33</v>
      </c>
      <c r="AX372" s="14" t="s">
        <v>71</v>
      </c>
      <c r="AY372" s="241" t="s">
        <v>116</v>
      </c>
    </row>
    <row r="373" spans="1:51" s="13" customFormat="1" ht="12">
      <c r="A373" s="13"/>
      <c r="B373" s="220"/>
      <c r="C373" s="221"/>
      <c r="D373" s="222" t="s">
        <v>127</v>
      </c>
      <c r="E373" s="223" t="s">
        <v>19</v>
      </c>
      <c r="F373" s="224" t="s">
        <v>429</v>
      </c>
      <c r="G373" s="221"/>
      <c r="H373" s="223" t="s">
        <v>19</v>
      </c>
      <c r="I373" s="225"/>
      <c r="J373" s="221"/>
      <c r="K373" s="221"/>
      <c r="L373" s="226"/>
      <c r="M373" s="227"/>
      <c r="N373" s="228"/>
      <c r="O373" s="228"/>
      <c r="P373" s="228"/>
      <c r="Q373" s="228"/>
      <c r="R373" s="228"/>
      <c r="S373" s="228"/>
      <c r="T373" s="229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0" t="s">
        <v>127</v>
      </c>
      <c r="AU373" s="230" t="s">
        <v>81</v>
      </c>
      <c r="AV373" s="13" t="s">
        <v>79</v>
      </c>
      <c r="AW373" s="13" t="s">
        <v>33</v>
      </c>
      <c r="AX373" s="13" t="s">
        <v>71</v>
      </c>
      <c r="AY373" s="230" t="s">
        <v>116</v>
      </c>
    </row>
    <row r="374" spans="1:51" s="14" customFormat="1" ht="12">
      <c r="A374" s="14"/>
      <c r="B374" s="231"/>
      <c r="C374" s="232"/>
      <c r="D374" s="222" t="s">
        <v>127</v>
      </c>
      <c r="E374" s="233" t="s">
        <v>19</v>
      </c>
      <c r="F374" s="234" t="s">
        <v>451</v>
      </c>
      <c r="G374" s="232"/>
      <c r="H374" s="235">
        <v>0.64</v>
      </c>
      <c r="I374" s="236"/>
      <c r="J374" s="232"/>
      <c r="K374" s="232"/>
      <c r="L374" s="237"/>
      <c r="M374" s="238"/>
      <c r="N374" s="239"/>
      <c r="O374" s="239"/>
      <c r="P374" s="239"/>
      <c r="Q374" s="239"/>
      <c r="R374" s="239"/>
      <c r="S374" s="239"/>
      <c r="T374" s="240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1" t="s">
        <v>127</v>
      </c>
      <c r="AU374" s="241" t="s">
        <v>81</v>
      </c>
      <c r="AV374" s="14" t="s">
        <v>81</v>
      </c>
      <c r="AW374" s="14" t="s">
        <v>33</v>
      </c>
      <c r="AX374" s="14" t="s">
        <v>71</v>
      </c>
      <c r="AY374" s="241" t="s">
        <v>116</v>
      </c>
    </row>
    <row r="375" spans="1:51" s="15" customFormat="1" ht="12">
      <c r="A375" s="15"/>
      <c r="B375" s="242"/>
      <c r="C375" s="243"/>
      <c r="D375" s="222" t="s">
        <v>127</v>
      </c>
      <c r="E375" s="244" t="s">
        <v>19</v>
      </c>
      <c r="F375" s="245" t="s">
        <v>130</v>
      </c>
      <c r="G375" s="243"/>
      <c r="H375" s="246">
        <v>1.04</v>
      </c>
      <c r="I375" s="247"/>
      <c r="J375" s="243"/>
      <c r="K375" s="243"/>
      <c r="L375" s="248"/>
      <c r="M375" s="249"/>
      <c r="N375" s="250"/>
      <c r="O375" s="250"/>
      <c r="P375" s="250"/>
      <c r="Q375" s="250"/>
      <c r="R375" s="250"/>
      <c r="S375" s="250"/>
      <c r="T375" s="251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52" t="s">
        <v>127</v>
      </c>
      <c r="AU375" s="252" t="s">
        <v>81</v>
      </c>
      <c r="AV375" s="15" t="s">
        <v>123</v>
      </c>
      <c r="AW375" s="15" t="s">
        <v>33</v>
      </c>
      <c r="AX375" s="15" t="s">
        <v>79</v>
      </c>
      <c r="AY375" s="252" t="s">
        <v>116</v>
      </c>
    </row>
    <row r="376" spans="1:65" s="2" customFormat="1" ht="16.5" customHeight="1">
      <c r="A376" s="40"/>
      <c r="B376" s="41"/>
      <c r="C376" s="264" t="s">
        <v>452</v>
      </c>
      <c r="D376" s="264" t="s">
        <v>252</v>
      </c>
      <c r="E376" s="265" t="s">
        <v>453</v>
      </c>
      <c r="F376" s="266" t="s">
        <v>454</v>
      </c>
      <c r="G376" s="267" t="s">
        <v>153</v>
      </c>
      <c r="H376" s="268">
        <v>0.009</v>
      </c>
      <c r="I376" s="269"/>
      <c r="J376" s="270">
        <f>ROUND(I376*H376,2)</f>
        <v>0</v>
      </c>
      <c r="K376" s="266" t="s">
        <v>122</v>
      </c>
      <c r="L376" s="271"/>
      <c r="M376" s="272" t="s">
        <v>19</v>
      </c>
      <c r="N376" s="273" t="s">
        <v>42</v>
      </c>
      <c r="O376" s="86"/>
      <c r="P376" s="211">
        <f>O376*H376</f>
        <v>0</v>
      </c>
      <c r="Q376" s="211">
        <v>1</v>
      </c>
      <c r="R376" s="211">
        <f>Q376*H376</f>
        <v>0.009</v>
      </c>
      <c r="S376" s="211">
        <v>0</v>
      </c>
      <c r="T376" s="212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13" t="s">
        <v>255</v>
      </c>
      <c r="AT376" s="213" t="s">
        <v>252</v>
      </c>
      <c r="AU376" s="213" t="s">
        <v>81</v>
      </c>
      <c r="AY376" s="19" t="s">
        <v>116</v>
      </c>
      <c r="BE376" s="214">
        <f>IF(N376="základní",J376,0)</f>
        <v>0</v>
      </c>
      <c r="BF376" s="214">
        <f>IF(N376="snížená",J376,0)</f>
        <v>0</v>
      </c>
      <c r="BG376" s="214">
        <f>IF(N376="zákl. přenesená",J376,0)</f>
        <v>0</v>
      </c>
      <c r="BH376" s="214">
        <f>IF(N376="sníž. přenesená",J376,0)</f>
        <v>0</v>
      </c>
      <c r="BI376" s="214">
        <f>IF(N376="nulová",J376,0)</f>
        <v>0</v>
      </c>
      <c r="BJ376" s="19" t="s">
        <v>79</v>
      </c>
      <c r="BK376" s="214">
        <f>ROUND(I376*H376,2)</f>
        <v>0</v>
      </c>
      <c r="BL376" s="19" t="s">
        <v>218</v>
      </c>
      <c r="BM376" s="213" t="s">
        <v>455</v>
      </c>
    </row>
    <row r="377" spans="1:51" s="13" customFormat="1" ht="12">
      <c r="A377" s="13"/>
      <c r="B377" s="220"/>
      <c r="C377" s="221"/>
      <c r="D377" s="222" t="s">
        <v>127</v>
      </c>
      <c r="E377" s="223" t="s">
        <v>19</v>
      </c>
      <c r="F377" s="224" t="s">
        <v>435</v>
      </c>
      <c r="G377" s="221"/>
      <c r="H377" s="223" t="s">
        <v>19</v>
      </c>
      <c r="I377" s="225"/>
      <c r="J377" s="221"/>
      <c r="K377" s="221"/>
      <c r="L377" s="226"/>
      <c r="M377" s="227"/>
      <c r="N377" s="228"/>
      <c r="O377" s="228"/>
      <c r="P377" s="228"/>
      <c r="Q377" s="228"/>
      <c r="R377" s="228"/>
      <c r="S377" s="228"/>
      <c r="T377" s="22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0" t="s">
        <v>127</v>
      </c>
      <c r="AU377" s="230" t="s">
        <v>81</v>
      </c>
      <c r="AV377" s="13" t="s">
        <v>79</v>
      </c>
      <c r="AW377" s="13" t="s">
        <v>33</v>
      </c>
      <c r="AX377" s="13" t="s">
        <v>71</v>
      </c>
      <c r="AY377" s="230" t="s">
        <v>116</v>
      </c>
    </row>
    <row r="378" spans="1:51" s="14" customFormat="1" ht="12">
      <c r="A378" s="14"/>
      <c r="B378" s="231"/>
      <c r="C378" s="232"/>
      <c r="D378" s="222" t="s">
        <v>127</v>
      </c>
      <c r="E378" s="233" t="s">
        <v>19</v>
      </c>
      <c r="F378" s="234" t="s">
        <v>456</v>
      </c>
      <c r="G378" s="232"/>
      <c r="H378" s="235">
        <v>0.009</v>
      </c>
      <c r="I378" s="236"/>
      <c r="J378" s="232"/>
      <c r="K378" s="232"/>
      <c r="L378" s="237"/>
      <c r="M378" s="238"/>
      <c r="N378" s="239"/>
      <c r="O378" s="239"/>
      <c r="P378" s="239"/>
      <c r="Q378" s="239"/>
      <c r="R378" s="239"/>
      <c r="S378" s="239"/>
      <c r="T378" s="240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1" t="s">
        <v>127</v>
      </c>
      <c r="AU378" s="241" t="s">
        <v>81</v>
      </c>
      <c r="AV378" s="14" t="s">
        <v>81</v>
      </c>
      <c r="AW378" s="14" t="s">
        <v>33</v>
      </c>
      <c r="AX378" s="14" t="s">
        <v>71</v>
      </c>
      <c r="AY378" s="241" t="s">
        <v>116</v>
      </c>
    </row>
    <row r="379" spans="1:51" s="15" customFormat="1" ht="12">
      <c r="A379" s="15"/>
      <c r="B379" s="242"/>
      <c r="C379" s="243"/>
      <c r="D379" s="222" t="s">
        <v>127</v>
      </c>
      <c r="E379" s="244" t="s">
        <v>19</v>
      </c>
      <c r="F379" s="245" t="s">
        <v>130</v>
      </c>
      <c r="G379" s="243"/>
      <c r="H379" s="246">
        <v>0.009</v>
      </c>
      <c r="I379" s="247"/>
      <c r="J379" s="243"/>
      <c r="K379" s="243"/>
      <c r="L379" s="248"/>
      <c r="M379" s="249"/>
      <c r="N379" s="250"/>
      <c r="O379" s="250"/>
      <c r="P379" s="250"/>
      <c r="Q379" s="250"/>
      <c r="R379" s="250"/>
      <c r="S379" s="250"/>
      <c r="T379" s="251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52" t="s">
        <v>127</v>
      </c>
      <c r="AU379" s="252" t="s">
        <v>81</v>
      </c>
      <c r="AV379" s="15" t="s">
        <v>123</v>
      </c>
      <c r="AW379" s="15" t="s">
        <v>33</v>
      </c>
      <c r="AX379" s="15" t="s">
        <v>79</v>
      </c>
      <c r="AY379" s="252" t="s">
        <v>116</v>
      </c>
    </row>
    <row r="380" spans="1:65" s="2" customFormat="1" ht="16.5" customHeight="1">
      <c r="A380" s="40"/>
      <c r="B380" s="41"/>
      <c r="C380" s="264" t="s">
        <v>457</v>
      </c>
      <c r="D380" s="264" t="s">
        <v>252</v>
      </c>
      <c r="E380" s="265" t="s">
        <v>458</v>
      </c>
      <c r="F380" s="266" t="s">
        <v>282</v>
      </c>
      <c r="G380" s="267" t="s">
        <v>283</v>
      </c>
      <c r="H380" s="268">
        <v>6</v>
      </c>
      <c r="I380" s="269"/>
      <c r="J380" s="270">
        <f>ROUND(I380*H380,2)</f>
        <v>0</v>
      </c>
      <c r="K380" s="266" t="s">
        <v>122</v>
      </c>
      <c r="L380" s="271"/>
      <c r="M380" s="272" t="s">
        <v>19</v>
      </c>
      <c r="N380" s="273" t="s">
        <v>42</v>
      </c>
      <c r="O380" s="86"/>
      <c r="P380" s="211">
        <f>O380*H380</f>
        <v>0</v>
      </c>
      <c r="Q380" s="211">
        <v>0.0013</v>
      </c>
      <c r="R380" s="211">
        <f>Q380*H380</f>
        <v>0.0078</v>
      </c>
      <c r="S380" s="211">
        <v>0</v>
      </c>
      <c r="T380" s="212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3" t="s">
        <v>255</v>
      </c>
      <c r="AT380" s="213" t="s">
        <v>252</v>
      </c>
      <c r="AU380" s="213" t="s">
        <v>81</v>
      </c>
      <c r="AY380" s="19" t="s">
        <v>116</v>
      </c>
      <c r="BE380" s="214">
        <f>IF(N380="základní",J380,0)</f>
        <v>0</v>
      </c>
      <c r="BF380" s="214">
        <f>IF(N380="snížená",J380,0)</f>
        <v>0</v>
      </c>
      <c r="BG380" s="214">
        <f>IF(N380="zákl. přenesená",J380,0)</f>
        <v>0</v>
      </c>
      <c r="BH380" s="214">
        <f>IF(N380="sníž. přenesená",J380,0)</f>
        <v>0</v>
      </c>
      <c r="BI380" s="214">
        <f>IF(N380="nulová",J380,0)</f>
        <v>0</v>
      </c>
      <c r="BJ380" s="19" t="s">
        <v>79</v>
      </c>
      <c r="BK380" s="214">
        <f>ROUND(I380*H380,2)</f>
        <v>0</v>
      </c>
      <c r="BL380" s="19" t="s">
        <v>218</v>
      </c>
      <c r="BM380" s="213" t="s">
        <v>459</v>
      </c>
    </row>
    <row r="381" spans="1:51" s="13" customFormat="1" ht="12">
      <c r="A381" s="13"/>
      <c r="B381" s="220"/>
      <c r="C381" s="221"/>
      <c r="D381" s="222" t="s">
        <v>127</v>
      </c>
      <c r="E381" s="223" t="s">
        <v>19</v>
      </c>
      <c r="F381" s="224" t="s">
        <v>460</v>
      </c>
      <c r="G381" s="221"/>
      <c r="H381" s="223" t="s">
        <v>19</v>
      </c>
      <c r="I381" s="225"/>
      <c r="J381" s="221"/>
      <c r="K381" s="221"/>
      <c r="L381" s="226"/>
      <c r="M381" s="227"/>
      <c r="N381" s="228"/>
      <c r="O381" s="228"/>
      <c r="P381" s="228"/>
      <c r="Q381" s="228"/>
      <c r="R381" s="228"/>
      <c r="S381" s="228"/>
      <c r="T381" s="22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0" t="s">
        <v>127</v>
      </c>
      <c r="AU381" s="230" t="s">
        <v>81</v>
      </c>
      <c r="AV381" s="13" t="s">
        <v>79</v>
      </c>
      <c r="AW381" s="13" t="s">
        <v>33</v>
      </c>
      <c r="AX381" s="13" t="s">
        <v>71</v>
      </c>
      <c r="AY381" s="230" t="s">
        <v>116</v>
      </c>
    </row>
    <row r="382" spans="1:51" s="14" customFormat="1" ht="12">
      <c r="A382" s="14"/>
      <c r="B382" s="231"/>
      <c r="C382" s="232"/>
      <c r="D382" s="222" t="s">
        <v>127</v>
      </c>
      <c r="E382" s="233" t="s">
        <v>19</v>
      </c>
      <c r="F382" s="234" t="s">
        <v>461</v>
      </c>
      <c r="G382" s="232"/>
      <c r="H382" s="235">
        <v>6</v>
      </c>
      <c r="I382" s="236"/>
      <c r="J382" s="232"/>
      <c r="K382" s="232"/>
      <c r="L382" s="237"/>
      <c r="M382" s="238"/>
      <c r="N382" s="239"/>
      <c r="O382" s="239"/>
      <c r="P382" s="239"/>
      <c r="Q382" s="239"/>
      <c r="R382" s="239"/>
      <c r="S382" s="239"/>
      <c r="T382" s="240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1" t="s">
        <v>127</v>
      </c>
      <c r="AU382" s="241" t="s">
        <v>81</v>
      </c>
      <c r="AV382" s="14" t="s">
        <v>81</v>
      </c>
      <c r="AW382" s="14" t="s">
        <v>33</v>
      </c>
      <c r="AX382" s="14" t="s">
        <v>71</v>
      </c>
      <c r="AY382" s="241" t="s">
        <v>116</v>
      </c>
    </row>
    <row r="383" spans="1:51" s="15" customFormat="1" ht="12">
      <c r="A383" s="15"/>
      <c r="B383" s="242"/>
      <c r="C383" s="243"/>
      <c r="D383" s="222" t="s">
        <v>127</v>
      </c>
      <c r="E383" s="244" t="s">
        <v>19</v>
      </c>
      <c r="F383" s="245" t="s">
        <v>130</v>
      </c>
      <c r="G383" s="243"/>
      <c r="H383" s="246">
        <v>6</v>
      </c>
      <c r="I383" s="247"/>
      <c r="J383" s="243"/>
      <c r="K383" s="243"/>
      <c r="L383" s="248"/>
      <c r="M383" s="249"/>
      <c r="N383" s="250"/>
      <c r="O383" s="250"/>
      <c r="P383" s="250"/>
      <c r="Q383" s="250"/>
      <c r="R383" s="250"/>
      <c r="S383" s="250"/>
      <c r="T383" s="251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52" t="s">
        <v>127</v>
      </c>
      <c r="AU383" s="252" t="s">
        <v>81</v>
      </c>
      <c r="AV383" s="15" t="s">
        <v>123</v>
      </c>
      <c r="AW383" s="15" t="s">
        <v>33</v>
      </c>
      <c r="AX383" s="15" t="s">
        <v>79</v>
      </c>
      <c r="AY383" s="252" t="s">
        <v>116</v>
      </c>
    </row>
    <row r="384" spans="1:65" s="2" customFormat="1" ht="24.15" customHeight="1">
      <c r="A384" s="40"/>
      <c r="B384" s="41"/>
      <c r="C384" s="264" t="s">
        <v>462</v>
      </c>
      <c r="D384" s="264" t="s">
        <v>252</v>
      </c>
      <c r="E384" s="265" t="s">
        <v>463</v>
      </c>
      <c r="F384" s="266" t="s">
        <v>464</v>
      </c>
      <c r="G384" s="267" t="s">
        <v>261</v>
      </c>
      <c r="H384" s="268">
        <v>0.8</v>
      </c>
      <c r="I384" s="269"/>
      <c r="J384" s="270">
        <f>ROUND(I384*H384,2)</f>
        <v>0</v>
      </c>
      <c r="K384" s="266" t="s">
        <v>122</v>
      </c>
      <c r="L384" s="271"/>
      <c r="M384" s="272" t="s">
        <v>19</v>
      </c>
      <c r="N384" s="273" t="s">
        <v>42</v>
      </c>
      <c r="O384" s="86"/>
      <c r="P384" s="211">
        <f>O384*H384</f>
        <v>0</v>
      </c>
      <c r="Q384" s="211">
        <v>0.00333</v>
      </c>
      <c r="R384" s="211">
        <f>Q384*H384</f>
        <v>0.002664</v>
      </c>
      <c r="S384" s="211">
        <v>0</v>
      </c>
      <c r="T384" s="212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13" t="s">
        <v>255</v>
      </c>
      <c r="AT384" s="213" t="s">
        <v>252</v>
      </c>
      <c r="AU384" s="213" t="s">
        <v>81</v>
      </c>
      <c r="AY384" s="19" t="s">
        <v>116</v>
      </c>
      <c r="BE384" s="214">
        <f>IF(N384="základní",J384,0)</f>
        <v>0</v>
      </c>
      <c r="BF384" s="214">
        <f>IF(N384="snížená",J384,0)</f>
        <v>0</v>
      </c>
      <c r="BG384" s="214">
        <f>IF(N384="zákl. přenesená",J384,0)</f>
        <v>0</v>
      </c>
      <c r="BH384" s="214">
        <f>IF(N384="sníž. přenesená",J384,0)</f>
        <v>0</v>
      </c>
      <c r="BI384" s="214">
        <f>IF(N384="nulová",J384,0)</f>
        <v>0</v>
      </c>
      <c r="BJ384" s="19" t="s">
        <v>79</v>
      </c>
      <c r="BK384" s="214">
        <f>ROUND(I384*H384,2)</f>
        <v>0</v>
      </c>
      <c r="BL384" s="19" t="s">
        <v>218</v>
      </c>
      <c r="BM384" s="213" t="s">
        <v>465</v>
      </c>
    </row>
    <row r="385" spans="1:51" s="13" customFormat="1" ht="12">
      <c r="A385" s="13"/>
      <c r="B385" s="220"/>
      <c r="C385" s="221"/>
      <c r="D385" s="222" t="s">
        <v>127</v>
      </c>
      <c r="E385" s="223" t="s">
        <v>19</v>
      </c>
      <c r="F385" s="224" t="s">
        <v>466</v>
      </c>
      <c r="G385" s="221"/>
      <c r="H385" s="223" t="s">
        <v>19</v>
      </c>
      <c r="I385" s="225"/>
      <c r="J385" s="221"/>
      <c r="K385" s="221"/>
      <c r="L385" s="226"/>
      <c r="M385" s="227"/>
      <c r="N385" s="228"/>
      <c r="O385" s="228"/>
      <c r="P385" s="228"/>
      <c r="Q385" s="228"/>
      <c r="R385" s="228"/>
      <c r="S385" s="228"/>
      <c r="T385" s="229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0" t="s">
        <v>127</v>
      </c>
      <c r="AU385" s="230" t="s">
        <v>81</v>
      </c>
      <c r="AV385" s="13" t="s">
        <v>79</v>
      </c>
      <c r="AW385" s="13" t="s">
        <v>33</v>
      </c>
      <c r="AX385" s="13" t="s">
        <v>71</v>
      </c>
      <c r="AY385" s="230" t="s">
        <v>116</v>
      </c>
    </row>
    <row r="386" spans="1:51" s="14" customFormat="1" ht="12">
      <c r="A386" s="14"/>
      <c r="B386" s="231"/>
      <c r="C386" s="232"/>
      <c r="D386" s="222" t="s">
        <v>127</v>
      </c>
      <c r="E386" s="233" t="s">
        <v>19</v>
      </c>
      <c r="F386" s="234" t="s">
        <v>450</v>
      </c>
      <c r="G386" s="232"/>
      <c r="H386" s="235">
        <v>0.4</v>
      </c>
      <c r="I386" s="236"/>
      <c r="J386" s="232"/>
      <c r="K386" s="232"/>
      <c r="L386" s="237"/>
      <c r="M386" s="238"/>
      <c r="N386" s="239"/>
      <c r="O386" s="239"/>
      <c r="P386" s="239"/>
      <c r="Q386" s="239"/>
      <c r="R386" s="239"/>
      <c r="S386" s="239"/>
      <c r="T386" s="240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1" t="s">
        <v>127</v>
      </c>
      <c r="AU386" s="241" t="s">
        <v>81</v>
      </c>
      <c r="AV386" s="14" t="s">
        <v>81</v>
      </c>
      <c r="AW386" s="14" t="s">
        <v>33</v>
      </c>
      <c r="AX386" s="14" t="s">
        <v>71</v>
      </c>
      <c r="AY386" s="241" t="s">
        <v>116</v>
      </c>
    </row>
    <row r="387" spans="1:51" s="13" customFormat="1" ht="12">
      <c r="A387" s="13"/>
      <c r="B387" s="220"/>
      <c r="C387" s="221"/>
      <c r="D387" s="222" t="s">
        <v>127</v>
      </c>
      <c r="E387" s="223" t="s">
        <v>19</v>
      </c>
      <c r="F387" s="224" t="s">
        <v>201</v>
      </c>
      <c r="G387" s="221"/>
      <c r="H387" s="223" t="s">
        <v>19</v>
      </c>
      <c r="I387" s="225"/>
      <c r="J387" s="221"/>
      <c r="K387" s="221"/>
      <c r="L387" s="226"/>
      <c r="M387" s="227"/>
      <c r="N387" s="228"/>
      <c r="O387" s="228"/>
      <c r="P387" s="228"/>
      <c r="Q387" s="228"/>
      <c r="R387" s="228"/>
      <c r="S387" s="228"/>
      <c r="T387" s="229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0" t="s">
        <v>127</v>
      </c>
      <c r="AU387" s="230" t="s">
        <v>81</v>
      </c>
      <c r="AV387" s="13" t="s">
        <v>79</v>
      </c>
      <c r="AW387" s="13" t="s">
        <v>33</v>
      </c>
      <c r="AX387" s="13" t="s">
        <v>71</v>
      </c>
      <c r="AY387" s="230" t="s">
        <v>116</v>
      </c>
    </row>
    <row r="388" spans="1:51" s="14" customFormat="1" ht="12">
      <c r="A388" s="14"/>
      <c r="B388" s="231"/>
      <c r="C388" s="232"/>
      <c r="D388" s="222" t="s">
        <v>127</v>
      </c>
      <c r="E388" s="233" t="s">
        <v>19</v>
      </c>
      <c r="F388" s="234" t="s">
        <v>450</v>
      </c>
      <c r="G388" s="232"/>
      <c r="H388" s="235">
        <v>0.4</v>
      </c>
      <c r="I388" s="236"/>
      <c r="J388" s="232"/>
      <c r="K388" s="232"/>
      <c r="L388" s="237"/>
      <c r="M388" s="238"/>
      <c r="N388" s="239"/>
      <c r="O388" s="239"/>
      <c r="P388" s="239"/>
      <c r="Q388" s="239"/>
      <c r="R388" s="239"/>
      <c r="S388" s="239"/>
      <c r="T388" s="240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1" t="s">
        <v>127</v>
      </c>
      <c r="AU388" s="241" t="s">
        <v>81</v>
      </c>
      <c r="AV388" s="14" t="s">
        <v>81</v>
      </c>
      <c r="AW388" s="14" t="s">
        <v>33</v>
      </c>
      <c r="AX388" s="14" t="s">
        <v>71</v>
      </c>
      <c r="AY388" s="241" t="s">
        <v>116</v>
      </c>
    </row>
    <row r="389" spans="1:51" s="15" customFormat="1" ht="12">
      <c r="A389" s="15"/>
      <c r="B389" s="242"/>
      <c r="C389" s="243"/>
      <c r="D389" s="222" t="s">
        <v>127</v>
      </c>
      <c r="E389" s="244" t="s">
        <v>19</v>
      </c>
      <c r="F389" s="245" t="s">
        <v>130</v>
      </c>
      <c r="G389" s="243"/>
      <c r="H389" s="246">
        <v>0.8</v>
      </c>
      <c r="I389" s="247"/>
      <c r="J389" s="243"/>
      <c r="K389" s="243"/>
      <c r="L389" s="248"/>
      <c r="M389" s="249"/>
      <c r="N389" s="250"/>
      <c r="O389" s="250"/>
      <c r="P389" s="250"/>
      <c r="Q389" s="250"/>
      <c r="R389" s="250"/>
      <c r="S389" s="250"/>
      <c r="T389" s="251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52" t="s">
        <v>127</v>
      </c>
      <c r="AU389" s="252" t="s">
        <v>81</v>
      </c>
      <c r="AV389" s="15" t="s">
        <v>123</v>
      </c>
      <c r="AW389" s="15" t="s">
        <v>33</v>
      </c>
      <c r="AX389" s="15" t="s">
        <v>79</v>
      </c>
      <c r="AY389" s="252" t="s">
        <v>116</v>
      </c>
    </row>
    <row r="390" spans="1:65" s="2" customFormat="1" ht="16.5" customHeight="1">
      <c r="A390" s="40"/>
      <c r="B390" s="41"/>
      <c r="C390" s="264" t="s">
        <v>467</v>
      </c>
      <c r="D390" s="264" t="s">
        <v>252</v>
      </c>
      <c r="E390" s="265" t="s">
        <v>468</v>
      </c>
      <c r="F390" s="266" t="s">
        <v>469</v>
      </c>
      <c r="G390" s="267" t="s">
        <v>283</v>
      </c>
      <c r="H390" s="268">
        <v>17.04</v>
      </c>
      <c r="I390" s="269"/>
      <c r="J390" s="270">
        <f>ROUND(I390*H390,2)</f>
        <v>0</v>
      </c>
      <c r="K390" s="266" t="s">
        <v>122</v>
      </c>
      <c r="L390" s="271"/>
      <c r="M390" s="272" t="s">
        <v>19</v>
      </c>
      <c r="N390" s="273" t="s">
        <v>42</v>
      </c>
      <c r="O390" s="86"/>
      <c r="P390" s="211">
        <f>O390*H390</f>
        <v>0</v>
      </c>
      <c r="Q390" s="211">
        <v>0.03275</v>
      </c>
      <c r="R390" s="211">
        <f>Q390*H390</f>
        <v>0.55806</v>
      </c>
      <c r="S390" s="211">
        <v>0</v>
      </c>
      <c r="T390" s="212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13" t="s">
        <v>255</v>
      </c>
      <c r="AT390" s="213" t="s">
        <v>252</v>
      </c>
      <c r="AU390" s="213" t="s">
        <v>81</v>
      </c>
      <c r="AY390" s="19" t="s">
        <v>116</v>
      </c>
      <c r="BE390" s="214">
        <f>IF(N390="základní",J390,0)</f>
        <v>0</v>
      </c>
      <c r="BF390" s="214">
        <f>IF(N390="snížená",J390,0)</f>
        <v>0</v>
      </c>
      <c r="BG390" s="214">
        <f>IF(N390="zákl. přenesená",J390,0)</f>
        <v>0</v>
      </c>
      <c r="BH390" s="214">
        <f>IF(N390="sníž. přenesená",J390,0)</f>
        <v>0</v>
      </c>
      <c r="BI390" s="214">
        <f>IF(N390="nulová",J390,0)</f>
        <v>0</v>
      </c>
      <c r="BJ390" s="19" t="s">
        <v>79</v>
      </c>
      <c r="BK390" s="214">
        <f>ROUND(I390*H390,2)</f>
        <v>0</v>
      </c>
      <c r="BL390" s="19" t="s">
        <v>218</v>
      </c>
      <c r="BM390" s="213" t="s">
        <v>470</v>
      </c>
    </row>
    <row r="391" spans="1:51" s="13" customFormat="1" ht="12">
      <c r="A391" s="13"/>
      <c r="B391" s="220"/>
      <c r="C391" s="221"/>
      <c r="D391" s="222" t="s">
        <v>127</v>
      </c>
      <c r="E391" s="223" t="s">
        <v>19</v>
      </c>
      <c r="F391" s="224" t="s">
        <v>429</v>
      </c>
      <c r="G391" s="221"/>
      <c r="H391" s="223" t="s">
        <v>19</v>
      </c>
      <c r="I391" s="225"/>
      <c r="J391" s="221"/>
      <c r="K391" s="221"/>
      <c r="L391" s="226"/>
      <c r="M391" s="227"/>
      <c r="N391" s="228"/>
      <c r="O391" s="228"/>
      <c r="P391" s="228"/>
      <c r="Q391" s="228"/>
      <c r="R391" s="228"/>
      <c r="S391" s="228"/>
      <c r="T391" s="229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0" t="s">
        <v>127</v>
      </c>
      <c r="AU391" s="230" t="s">
        <v>81</v>
      </c>
      <c r="AV391" s="13" t="s">
        <v>79</v>
      </c>
      <c r="AW391" s="13" t="s">
        <v>33</v>
      </c>
      <c r="AX391" s="13" t="s">
        <v>71</v>
      </c>
      <c r="AY391" s="230" t="s">
        <v>116</v>
      </c>
    </row>
    <row r="392" spans="1:51" s="14" customFormat="1" ht="12">
      <c r="A392" s="14"/>
      <c r="B392" s="231"/>
      <c r="C392" s="232"/>
      <c r="D392" s="222" t="s">
        <v>127</v>
      </c>
      <c r="E392" s="233" t="s">
        <v>19</v>
      </c>
      <c r="F392" s="234" t="s">
        <v>471</v>
      </c>
      <c r="G392" s="232"/>
      <c r="H392" s="235">
        <v>17.04</v>
      </c>
      <c r="I392" s="236"/>
      <c r="J392" s="232"/>
      <c r="K392" s="232"/>
      <c r="L392" s="237"/>
      <c r="M392" s="238"/>
      <c r="N392" s="239"/>
      <c r="O392" s="239"/>
      <c r="P392" s="239"/>
      <c r="Q392" s="239"/>
      <c r="R392" s="239"/>
      <c r="S392" s="239"/>
      <c r="T392" s="240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1" t="s">
        <v>127</v>
      </c>
      <c r="AU392" s="241" t="s">
        <v>81</v>
      </c>
      <c r="AV392" s="14" t="s">
        <v>81</v>
      </c>
      <c r="AW392" s="14" t="s">
        <v>33</v>
      </c>
      <c r="AX392" s="14" t="s">
        <v>71</v>
      </c>
      <c r="AY392" s="241" t="s">
        <v>116</v>
      </c>
    </row>
    <row r="393" spans="1:51" s="15" customFormat="1" ht="12">
      <c r="A393" s="15"/>
      <c r="B393" s="242"/>
      <c r="C393" s="243"/>
      <c r="D393" s="222" t="s">
        <v>127</v>
      </c>
      <c r="E393" s="244" t="s">
        <v>19</v>
      </c>
      <c r="F393" s="245" t="s">
        <v>130</v>
      </c>
      <c r="G393" s="243"/>
      <c r="H393" s="246">
        <v>17.04</v>
      </c>
      <c r="I393" s="247"/>
      <c r="J393" s="243"/>
      <c r="K393" s="243"/>
      <c r="L393" s="248"/>
      <c r="M393" s="249"/>
      <c r="N393" s="250"/>
      <c r="O393" s="250"/>
      <c r="P393" s="250"/>
      <c r="Q393" s="250"/>
      <c r="R393" s="250"/>
      <c r="S393" s="250"/>
      <c r="T393" s="251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52" t="s">
        <v>127</v>
      </c>
      <c r="AU393" s="252" t="s">
        <v>81</v>
      </c>
      <c r="AV393" s="15" t="s">
        <v>123</v>
      </c>
      <c r="AW393" s="15" t="s">
        <v>33</v>
      </c>
      <c r="AX393" s="15" t="s">
        <v>79</v>
      </c>
      <c r="AY393" s="252" t="s">
        <v>116</v>
      </c>
    </row>
    <row r="394" spans="1:65" s="2" customFormat="1" ht="24.15" customHeight="1">
      <c r="A394" s="40"/>
      <c r="B394" s="41"/>
      <c r="C394" s="202" t="s">
        <v>472</v>
      </c>
      <c r="D394" s="202" t="s">
        <v>118</v>
      </c>
      <c r="E394" s="203" t="s">
        <v>473</v>
      </c>
      <c r="F394" s="204" t="s">
        <v>474</v>
      </c>
      <c r="G394" s="205" t="s">
        <v>352</v>
      </c>
      <c r="H394" s="274"/>
      <c r="I394" s="207"/>
      <c r="J394" s="208">
        <f>ROUND(I394*H394,2)</f>
        <v>0</v>
      </c>
      <c r="K394" s="204" t="s">
        <v>122</v>
      </c>
      <c r="L394" s="46"/>
      <c r="M394" s="209" t="s">
        <v>19</v>
      </c>
      <c r="N394" s="210" t="s">
        <v>42</v>
      </c>
      <c r="O394" s="86"/>
      <c r="P394" s="211">
        <f>O394*H394</f>
        <v>0</v>
      </c>
      <c r="Q394" s="211">
        <v>0</v>
      </c>
      <c r="R394" s="211">
        <f>Q394*H394</f>
        <v>0</v>
      </c>
      <c r="S394" s="211">
        <v>0</v>
      </c>
      <c r="T394" s="212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3" t="s">
        <v>218</v>
      </c>
      <c r="AT394" s="213" t="s">
        <v>118</v>
      </c>
      <c r="AU394" s="213" t="s">
        <v>81</v>
      </c>
      <c r="AY394" s="19" t="s">
        <v>116</v>
      </c>
      <c r="BE394" s="214">
        <f>IF(N394="základní",J394,0)</f>
        <v>0</v>
      </c>
      <c r="BF394" s="214">
        <f>IF(N394="snížená",J394,0)</f>
        <v>0</v>
      </c>
      <c r="BG394" s="214">
        <f>IF(N394="zákl. přenesená",J394,0)</f>
        <v>0</v>
      </c>
      <c r="BH394" s="214">
        <f>IF(N394="sníž. přenesená",J394,0)</f>
        <v>0</v>
      </c>
      <c r="BI394" s="214">
        <f>IF(N394="nulová",J394,0)</f>
        <v>0</v>
      </c>
      <c r="BJ394" s="19" t="s">
        <v>79</v>
      </c>
      <c r="BK394" s="214">
        <f>ROUND(I394*H394,2)</f>
        <v>0</v>
      </c>
      <c r="BL394" s="19" t="s">
        <v>218</v>
      </c>
      <c r="BM394" s="213" t="s">
        <v>475</v>
      </c>
    </row>
    <row r="395" spans="1:47" s="2" customFormat="1" ht="12">
      <c r="A395" s="40"/>
      <c r="B395" s="41"/>
      <c r="C395" s="42"/>
      <c r="D395" s="215" t="s">
        <v>125</v>
      </c>
      <c r="E395" s="42"/>
      <c r="F395" s="216" t="s">
        <v>476</v>
      </c>
      <c r="G395" s="42"/>
      <c r="H395" s="42"/>
      <c r="I395" s="217"/>
      <c r="J395" s="42"/>
      <c r="K395" s="42"/>
      <c r="L395" s="46"/>
      <c r="M395" s="218"/>
      <c r="N395" s="219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125</v>
      </c>
      <c r="AU395" s="19" t="s">
        <v>81</v>
      </c>
    </row>
    <row r="396" spans="1:63" s="12" customFormat="1" ht="22.8" customHeight="1">
      <c r="A396" s="12"/>
      <c r="B396" s="186"/>
      <c r="C396" s="187"/>
      <c r="D396" s="188" t="s">
        <v>70</v>
      </c>
      <c r="E396" s="200" t="s">
        <v>477</v>
      </c>
      <c r="F396" s="200" t="s">
        <v>478</v>
      </c>
      <c r="G396" s="187"/>
      <c r="H396" s="187"/>
      <c r="I396" s="190"/>
      <c r="J396" s="201">
        <f>BK396</f>
        <v>0</v>
      </c>
      <c r="K396" s="187"/>
      <c r="L396" s="192"/>
      <c r="M396" s="193"/>
      <c r="N396" s="194"/>
      <c r="O396" s="194"/>
      <c r="P396" s="195">
        <f>SUM(P397:P466)</f>
        <v>0</v>
      </c>
      <c r="Q396" s="194"/>
      <c r="R396" s="195">
        <f>SUM(R397:R466)</f>
        <v>0.01605588</v>
      </c>
      <c r="S396" s="194"/>
      <c r="T396" s="196">
        <f>SUM(T397:T466)</f>
        <v>0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197" t="s">
        <v>81</v>
      </c>
      <c r="AT396" s="198" t="s">
        <v>70</v>
      </c>
      <c r="AU396" s="198" t="s">
        <v>79</v>
      </c>
      <c r="AY396" s="197" t="s">
        <v>116</v>
      </c>
      <c r="BK396" s="199">
        <f>SUM(BK397:BK466)</f>
        <v>0</v>
      </c>
    </row>
    <row r="397" spans="1:65" s="2" customFormat="1" ht="16.5" customHeight="1">
      <c r="A397" s="40"/>
      <c r="B397" s="41"/>
      <c r="C397" s="202" t="s">
        <v>479</v>
      </c>
      <c r="D397" s="202" t="s">
        <v>118</v>
      </c>
      <c r="E397" s="203" t="s">
        <v>480</v>
      </c>
      <c r="F397" s="204" t="s">
        <v>481</v>
      </c>
      <c r="G397" s="205" t="s">
        <v>173</v>
      </c>
      <c r="H397" s="206">
        <v>63.842</v>
      </c>
      <c r="I397" s="207"/>
      <c r="J397" s="208">
        <f>ROUND(I397*H397,2)</f>
        <v>0</v>
      </c>
      <c r="K397" s="204" t="s">
        <v>122</v>
      </c>
      <c r="L397" s="46"/>
      <c r="M397" s="209" t="s">
        <v>19</v>
      </c>
      <c r="N397" s="210" t="s">
        <v>42</v>
      </c>
      <c r="O397" s="86"/>
      <c r="P397" s="211">
        <f>O397*H397</f>
        <v>0</v>
      </c>
      <c r="Q397" s="211">
        <v>0.00013</v>
      </c>
      <c r="R397" s="211">
        <f>Q397*H397</f>
        <v>0.00829946</v>
      </c>
      <c r="S397" s="211">
        <v>0</v>
      </c>
      <c r="T397" s="212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13" t="s">
        <v>218</v>
      </c>
      <c r="AT397" s="213" t="s">
        <v>118</v>
      </c>
      <c r="AU397" s="213" t="s">
        <v>81</v>
      </c>
      <c r="AY397" s="19" t="s">
        <v>116</v>
      </c>
      <c r="BE397" s="214">
        <f>IF(N397="základní",J397,0)</f>
        <v>0</v>
      </c>
      <c r="BF397" s="214">
        <f>IF(N397="snížená",J397,0)</f>
        <v>0</v>
      </c>
      <c r="BG397" s="214">
        <f>IF(N397="zákl. přenesená",J397,0)</f>
        <v>0</v>
      </c>
      <c r="BH397" s="214">
        <f>IF(N397="sníž. přenesená",J397,0)</f>
        <v>0</v>
      </c>
      <c r="BI397" s="214">
        <f>IF(N397="nulová",J397,0)</f>
        <v>0</v>
      </c>
      <c r="BJ397" s="19" t="s">
        <v>79</v>
      </c>
      <c r="BK397" s="214">
        <f>ROUND(I397*H397,2)</f>
        <v>0</v>
      </c>
      <c r="BL397" s="19" t="s">
        <v>218</v>
      </c>
      <c r="BM397" s="213" t="s">
        <v>482</v>
      </c>
    </row>
    <row r="398" spans="1:47" s="2" customFormat="1" ht="12">
      <c r="A398" s="40"/>
      <c r="B398" s="41"/>
      <c r="C398" s="42"/>
      <c r="D398" s="215" t="s">
        <v>125</v>
      </c>
      <c r="E398" s="42"/>
      <c r="F398" s="216" t="s">
        <v>483</v>
      </c>
      <c r="G398" s="42"/>
      <c r="H398" s="42"/>
      <c r="I398" s="217"/>
      <c r="J398" s="42"/>
      <c r="K398" s="42"/>
      <c r="L398" s="46"/>
      <c r="M398" s="218"/>
      <c r="N398" s="219"/>
      <c r="O398" s="86"/>
      <c r="P398" s="86"/>
      <c r="Q398" s="86"/>
      <c r="R398" s="86"/>
      <c r="S398" s="86"/>
      <c r="T398" s="87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9" t="s">
        <v>125</v>
      </c>
      <c r="AU398" s="19" t="s">
        <v>81</v>
      </c>
    </row>
    <row r="399" spans="1:51" s="13" customFormat="1" ht="12">
      <c r="A399" s="13"/>
      <c r="B399" s="220"/>
      <c r="C399" s="221"/>
      <c r="D399" s="222" t="s">
        <v>127</v>
      </c>
      <c r="E399" s="223" t="s">
        <v>19</v>
      </c>
      <c r="F399" s="224" t="s">
        <v>337</v>
      </c>
      <c r="G399" s="221"/>
      <c r="H399" s="223" t="s">
        <v>19</v>
      </c>
      <c r="I399" s="225"/>
      <c r="J399" s="221"/>
      <c r="K399" s="221"/>
      <c r="L399" s="226"/>
      <c r="M399" s="227"/>
      <c r="N399" s="228"/>
      <c r="O399" s="228"/>
      <c r="P399" s="228"/>
      <c r="Q399" s="228"/>
      <c r="R399" s="228"/>
      <c r="S399" s="228"/>
      <c r="T399" s="229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0" t="s">
        <v>127</v>
      </c>
      <c r="AU399" s="230" t="s">
        <v>81</v>
      </c>
      <c r="AV399" s="13" t="s">
        <v>79</v>
      </c>
      <c r="AW399" s="13" t="s">
        <v>33</v>
      </c>
      <c r="AX399" s="13" t="s">
        <v>71</v>
      </c>
      <c r="AY399" s="230" t="s">
        <v>116</v>
      </c>
    </row>
    <row r="400" spans="1:51" s="14" customFormat="1" ht="12">
      <c r="A400" s="14"/>
      <c r="B400" s="231"/>
      <c r="C400" s="232"/>
      <c r="D400" s="222" t="s">
        <v>127</v>
      </c>
      <c r="E400" s="233" t="s">
        <v>19</v>
      </c>
      <c r="F400" s="234" t="s">
        <v>484</v>
      </c>
      <c r="G400" s="232"/>
      <c r="H400" s="235">
        <v>16.8</v>
      </c>
      <c r="I400" s="236"/>
      <c r="J400" s="232"/>
      <c r="K400" s="232"/>
      <c r="L400" s="237"/>
      <c r="M400" s="238"/>
      <c r="N400" s="239"/>
      <c r="O400" s="239"/>
      <c r="P400" s="239"/>
      <c r="Q400" s="239"/>
      <c r="R400" s="239"/>
      <c r="S400" s="239"/>
      <c r="T400" s="240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1" t="s">
        <v>127</v>
      </c>
      <c r="AU400" s="241" t="s">
        <v>81</v>
      </c>
      <c r="AV400" s="14" t="s">
        <v>81</v>
      </c>
      <c r="AW400" s="14" t="s">
        <v>33</v>
      </c>
      <c r="AX400" s="14" t="s">
        <v>71</v>
      </c>
      <c r="AY400" s="241" t="s">
        <v>116</v>
      </c>
    </row>
    <row r="401" spans="1:51" s="14" customFormat="1" ht="12">
      <c r="A401" s="14"/>
      <c r="B401" s="231"/>
      <c r="C401" s="232"/>
      <c r="D401" s="222" t="s">
        <v>127</v>
      </c>
      <c r="E401" s="233" t="s">
        <v>19</v>
      </c>
      <c r="F401" s="234" t="s">
        <v>485</v>
      </c>
      <c r="G401" s="232"/>
      <c r="H401" s="235">
        <v>25.8</v>
      </c>
      <c r="I401" s="236"/>
      <c r="J401" s="232"/>
      <c r="K401" s="232"/>
      <c r="L401" s="237"/>
      <c r="M401" s="238"/>
      <c r="N401" s="239"/>
      <c r="O401" s="239"/>
      <c r="P401" s="239"/>
      <c r="Q401" s="239"/>
      <c r="R401" s="239"/>
      <c r="S401" s="239"/>
      <c r="T401" s="240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1" t="s">
        <v>127</v>
      </c>
      <c r="AU401" s="241" t="s">
        <v>81</v>
      </c>
      <c r="AV401" s="14" t="s">
        <v>81</v>
      </c>
      <c r="AW401" s="14" t="s">
        <v>33</v>
      </c>
      <c r="AX401" s="14" t="s">
        <v>71</v>
      </c>
      <c r="AY401" s="241" t="s">
        <v>116</v>
      </c>
    </row>
    <row r="402" spans="1:51" s="16" customFormat="1" ht="12">
      <c r="A402" s="16"/>
      <c r="B402" s="253"/>
      <c r="C402" s="254"/>
      <c r="D402" s="222" t="s">
        <v>127</v>
      </c>
      <c r="E402" s="255" t="s">
        <v>19</v>
      </c>
      <c r="F402" s="256" t="s">
        <v>230</v>
      </c>
      <c r="G402" s="254"/>
      <c r="H402" s="257">
        <v>42.6</v>
      </c>
      <c r="I402" s="258"/>
      <c r="J402" s="254"/>
      <c r="K402" s="254"/>
      <c r="L402" s="259"/>
      <c r="M402" s="260"/>
      <c r="N402" s="261"/>
      <c r="O402" s="261"/>
      <c r="P402" s="261"/>
      <c r="Q402" s="261"/>
      <c r="R402" s="261"/>
      <c r="S402" s="261"/>
      <c r="T402" s="262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T402" s="263" t="s">
        <v>127</v>
      </c>
      <c r="AU402" s="263" t="s">
        <v>81</v>
      </c>
      <c r="AV402" s="16" t="s">
        <v>135</v>
      </c>
      <c r="AW402" s="16" t="s">
        <v>33</v>
      </c>
      <c r="AX402" s="16" t="s">
        <v>71</v>
      </c>
      <c r="AY402" s="263" t="s">
        <v>116</v>
      </c>
    </row>
    <row r="403" spans="1:51" s="13" customFormat="1" ht="12">
      <c r="A403" s="13"/>
      <c r="B403" s="220"/>
      <c r="C403" s="221"/>
      <c r="D403" s="222" t="s">
        <v>127</v>
      </c>
      <c r="E403" s="223" t="s">
        <v>19</v>
      </c>
      <c r="F403" s="224" t="s">
        <v>223</v>
      </c>
      <c r="G403" s="221"/>
      <c r="H403" s="223" t="s">
        <v>19</v>
      </c>
      <c r="I403" s="225"/>
      <c r="J403" s="221"/>
      <c r="K403" s="221"/>
      <c r="L403" s="226"/>
      <c r="M403" s="227"/>
      <c r="N403" s="228"/>
      <c r="O403" s="228"/>
      <c r="P403" s="228"/>
      <c r="Q403" s="228"/>
      <c r="R403" s="228"/>
      <c r="S403" s="228"/>
      <c r="T403" s="229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0" t="s">
        <v>127</v>
      </c>
      <c r="AU403" s="230" t="s">
        <v>81</v>
      </c>
      <c r="AV403" s="13" t="s">
        <v>79</v>
      </c>
      <c r="AW403" s="13" t="s">
        <v>33</v>
      </c>
      <c r="AX403" s="13" t="s">
        <v>71</v>
      </c>
      <c r="AY403" s="230" t="s">
        <v>116</v>
      </c>
    </row>
    <row r="404" spans="1:51" s="14" customFormat="1" ht="12">
      <c r="A404" s="14"/>
      <c r="B404" s="231"/>
      <c r="C404" s="232"/>
      <c r="D404" s="222" t="s">
        <v>127</v>
      </c>
      <c r="E404" s="233" t="s">
        <v>19</v>
      </c>
      <c r="F404" s="234" t="s">
        <v>486</v>
      </c>
      <c r="G404" s="232"/>
      <c r="H404" s="235">
        <v>21.242</v>
      </c>
      <c r="I404" s="236"/>
      <c r="J404" s="232"/>
      <c r="K404" s="232"/>
      <c r="L404" s="237"/>
      <c r="M404" s="238"/>
      <c r="N404" s="239"/>
      <c r="O404" s="239"/>
      <c r="P404" s="239"/>
      <c r="Q404" s="239"/>
      <c r="R404" s="239"/>
      <c r="S404" s="239"/>
      <c r="T404" s="240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1" t="s">
        <v>127</v>
      </c>
      <c r="AU404" s="241" t="s">
        <v>81</v>
      </c>
      <c r="AV404" s="14" t="s">
        <v>81</v>
      </c>
      <c r="AW404" s="14" t="s">
        <v>33</v>
      </c>
      <c r="AX404" s="14" t="s">
        <v>71</v>
      </c>
      <c r="AY404" s="241" t="s">
        <v>116</v>
      </c>
    </row>
    <row r="405" spans="1:51" s="16" customFormat="1" ht="12">
      <c r="A405" s="16"/>
      <c r="B405" s="253"/>
      <c r="C405" s="254"/>
      <c r="D405" s="222" t="s">
        <v>127</v>
      </c>
      <c r="E405" s="255" t="s">
        <v>19</v>
      </c>
      <c r="F405" s="256" t="s">
        <v>230</v>
      </c>
      <c r="G405" s="254"/>
      <c r="H405" s="257">
        <v>21.242</v>
      </c>
      <c r="I405" s="258"/>
      <c r="J405" s="254"/>
      <c r="K405" s="254"/>
      <c r="L405" s="259"/>
      <c r="M405" s="260"/>
      <c r="N405" s="261"/>
      <c r="O405" s="261"/>
      <c r="P405" s="261"/>
      <c r="Q405" s="261"/>
      <c r="R405" s="261"/>
      <c r="S405" s="261"/>
      <c r="T405" s="262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T405" s="263" t="s">
        <v>127</v>
      </c>
      <c r="AU405" s="263" t="s">
        <v>81</v>
      </c>
      <c r="AV405" s="16" t="s">
        <v>135</v>
      </c>
      <c r="AW405" s="16" t="s">
        <v>33</v>
      </c>
      <c r="AX405" s="16" t="s">
        <v>71</v>
      </c>
      <c r="AY405" s="263" t="s">
        <v>116</v>
      </c>
    </row>
    <row r="406" spans="1:51" s="15" customFormat="1" ht="12">
      <c r="A406" s="15"/>
      <c r="B406" s="242"/>
      <c r="C406" s="243"/>
      <c r="D406" s="222" t="s">
        <v>127</v>
      </c>
      <c r="E406" s="244" t="s">
        <v>19</v>
      </c>
      <c r="F406" s="245" t="s">
        <v>130</v>
      </c>
      <c r="G406" s="243"/>
      <c r="H406" s="246">
        <v>63.842</v>
      </c>
      <c r="I406" s="247"/>
      <c r="J406" s="243"/>
      <c r="K406" s="243"/>
      <c r="L406" s="248"/>
      <c r="M406" s="249"/>
      <c r="N406" s="250"/>
      <c r="O406" s="250"/>
      <c r="P406" s="250"/>
      <c r="Q406" s="250"/>
      <c r="R406" s="250"/>
      <c r="S406" s="250"/>
      <c r="T406" s="251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52" t="s">
        <v>127</v>
      </c>
      <c r="AU406" s="252" t="s">
        <v>81</v>
      </c>
      <c r="AV406" s="15" t="s">
        <v>123</v>
      </c>
      <c r="AW406" s="15" t="s">
        <v>33</v>
      </c>
      <c r="AX406" s="15" t="s">
        <v>79</v>
      </c>
      <c r="AY406" s="252" t="s">
        <v>116</v>
      </c>
    </row>
    <row r="407" spans="1:65" s="2" customFormat="1" ht="24.15" customHeight="1">
      <c r="A407" s="40"/>
      <c r="B407" s="41"/>
      <c r="C407" s="202" t="s">
        <v>487</v>
      </c>
      <c r="D407" s="202" t="s">
        <v>118</v>
      </c>
      <c r="E407" s="203" t="s">
        <v>488</v>
      </c>
      <c r="F407" s="204" t="s">
        <v>489</v>
      </c>
      <c r="G407" s="205" t="s">
        <v>173</v>
      </c>
      <c r="H407" s="206">
        <v>22.813</v>
      </c>
      <c r="I407" s="207"/>
      <c r="J407" s="208">
        <f>ROUND(I407*H407,2)</f>
        <v>0</v>
      </c>
      <c r="K407" s="204" t="s">
        <v>122</v>
      </c>
      <c r="L407" s="46"/>
      <c r="M407" s="209" t="s">
        <v>19</v>
      </c>
      <c r="N407" s="210" t="s">
        <v>42</v>
      </c>
      <c r="O407" s="86"/>
      <c r="P407" s="211">
        <f>O407*H407</f>
        <v>0</v>
      </c>
      <c r="Q407" s="211">
        <v>8E-05</v>
      </c>
      <c r="R407" s="211">
        <f>Q407*H407</f>
        <v>0.00182504</v>
      </c>
      <c r="S407" s="211">
        <v>0</v>
      </c>
      <c r="T407" s="212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13" t="s">
        <v>218</v>
      </c>
      <c r="AT407" s="213" t="s">
        <v>118</v>
      </c>
      <c r="AU407" s="213" t="s">
        <v>81</v>
      </c>
      <c r="AY407" s="19" t="s">
        <v>116</v>
      </c>
      <c r="BE407" s="214">
        <f>IF(N407="základní",J407,0)</f>
        <v>0</v>
      </c>
      <c r="BF407" s="214">
        <f>IF(N407="snížená",J407,0)</f>
        <v>0</v>
      </c>
      <c r="BG407" s="214">
        <f>IF(N407="zákl. přenesená",J407,0)</f>
        <v>0</v>
      </c>
      <c r="BH407" s="214">
        <f>IF(N407="sníž. přenesená",J407,0)</f>
        <v>0</v>
      </c>
      <c r="BI407" s="214">
        <f>IF(N407="nulová",J407,0)</f>
        <v>0</v>
      </c>
      <c r="BJ407" s="19" t="s">
        <v>79</v>
      </c>
      <c r="BK407" s="214">
        <f>ROUND(I407*H407,2)</f>
        <v>0</v>
      </c>
      <c r="BL407" s="19" t="s">
        <v>218</v>
      </c>
      <c r="BM407" s="213" t="s">
        <v>490</v>
      </c>
    </row>
    <row r="408" spans="1:47" s="2" customFormat="1" ht="12">
      <c r="A408" s="40"/>
      <c r="B408" s="41"/>
      <c r="C408" s="42"/>
      <c r="D408" s="215" t="s">
        <v>125</v>
      </c>
      <c r="E408" s="42"/>
      <c r="F408" s="216" t="s">
        <v>491</v>
      </c>
      <c r="G408" s="42"/>
      <c r="H408" s="42"/>
      <c r="I408" s="217"/>
      <c r="J408" s="42"/>
      <c r="K408" s="42"/>
      <c r="L408" s="46"/>
      <c r="M408" s="218"/>
      <c r="N408" s="219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125</v>
      </c>
      <c r="AU408" s="19" t="s">
        <v>81</v>
      </c>
    </row>
    <row r="409" spans="1:51" s="13" customFormat="1" ht="12">
      <c r="A409" s="13"/>
      <c r="B409" s="220"/>
      <c r="C409" s="221"/>
      <c r="D409" s="222" t="s">
        <v>127</v>
      </c>
      <c r="E409" s="223" t="s">
        <v>19</v>
      </c>
      <c r="F409" s="224" t="s">
        <v>427</v>
      </c>
      <c r="G409" s="221"/>
      <c r="H409" s="223" t="s">
        <v>19</v>
      </c>
      <c r="I409" s="225"/>
      <c r="J409" s="221"/>
      <c r="K409" s="221"/>
      <c r="L409" s="226"/>
      <c r="M409" s="227"/>
      <c r="N409" s="228"/>
      <c r="O409" s="228"/>
      <c r="P409" s="228"/>
      <c r="Q409" s="228"/>
      <c r="R409" s="228"/>
      <c r="S409" s="228"/>
      <c r="T409" s="229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0" t="s">
        <v>127</v>
      </c>
      <c r="AU409" s="230" t="s">
        <v>81</v>
      </c>
      <c r="AV409" s="13" t="s">
        <v>79</v>
      </c>
      <c r="AW409" s="13" t="s">
        <v>33</v>
      </c>
      <c r="AX409" s="13" t="s">
        <v>71</v>
      </c>
      <c r="AY409" s="230" t="s">
        <v>116</v>
      </c>
    </row>
    <row r="410" spans="1:51" s="14" customFormat="1" ht="12">
      <c r="A410" s="14"/>
      <c r="B410" s="231"/>
      <c r="C410" s="232"/>
      <c r="D410" s="222" t="s">
        <v>127</v>
      </c>
      <c r="E410" s="233" t="s">
        <v>19</v>
      </c>
      <c r="F410" s="234" t="s">
        <v>492</v>
      </c>
      <c r="G410" s="232"/>
      <c r="H410" s="235">
        <v>0.288</v>
      </c>
      <c r="I410" s="236"/>
      <c r="J410" s="232"/>
      <c r="K410" s="232"/>
      <c r="L410" s="237"/>
      <c r="M410" s="238"/>
      <c r="N410" s="239"/>
      <c r="O410" s="239"/>
      <c r="P410" s="239"/>
      <c r="Q410" s="239"/>
      <c r="R410" s="239"/>
      <c r="S410" s="239"/>
      <c r="T410" s="240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1" t="s">
        <v>127</v>
      </c>
      <c r="AU410" s="241" t="s">
        <v>81</v>
      </c>
      <c r="AV410" s="14" t="s">
        <v>81</v>
      </c>
      <c r="AW410" s="14" t="s">
        <v>33</v>
      </c>
      <c r="AX410" s="14" t="s">
        <v>71</v>
      </c>
      <c r="AY410" s="241" t="s">
        <v>116</v>
      </c>
    </row>
    <row r="411" spans="1:51" s="13" customFormat="1" ht="12">
      <c r="A411" s="13"/>
      <c r="B411" s="220"/>
      <c r="C411" s="221"/>
      <c r="D411" s="222" t="s">
        <v>127</v>
      </c>
      <c r="E411" s="223" t="s">
        <v>19</v>
      </c>
      <c r="F411" s="224" t="s">
        <v>429</v>
      </c>
      <c r="G411" s="221"/>
      <c r="H411" s="223" t="s">
        <v>19</v>
      </c>
      <c r="I411" s="225"/>
      <c r="J411" s="221"/>
      <c r="K411" s="221"/>
      <c r="L411" s="226"/>
      <c r="M411" s="227"/>
      <c r="N411" s="228"/>
      <c r="O411" s="228"/>
      <c r="P411" s="228"/>
      <c r="Q411" s="228"/>
      <c r="R411" s="228"/>
      <c r="S411" s="228"/>
      <c r="T411" s="229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0" t="s">
        <v>127</v>
      </c>
      <c r="AU411" s="230" t="s">
        <v>81</v>
      </c>
      <c r="AV411" s="13" t="s">
        <v>79</v>
      </c>
      <c r="AW411" s="13" t="s">
        <v>33</v>
      </c>
      <c r="AX411" s="13" t="s">
        <v>71</v>
      </c>
      <c r="AY411" s="230" t="s">
        <v>116</v>
      </c>
    </row>
    <row r="412" spans="1:51" s="14" customFormat="1" ht="12">
      <c r="A412" s="14"/>
      <c r="B412" s="231"/>
      <c r="C412" s="232"/>
      <c r="D412" s="222" t="s">
        <v>127</v>
      </c>
      <c r="E412" s="233" t="s">
        <v>19</v>
      </c>
      <c r="F412" s="234" t="s">
        <v>493</v>
      </c>
      <c r="G412" s="232"/>
      <c r="H412" s="235">
        <v>5.12</v>
      </c>
      <c r="I412" s="236"/>
      <c r="J412" s="232"/>
      <c r="K412" s="232"/>
      <c r="L412" s="237"/>
      <c r="M412" s="238"/>
      <c r="N412" s="239"/>
      <c r="O412" s="239"/>
      <c r="P412" s="239"/>
      <c r="Q412" s="239"/>
      <c r="R412" s="239"/>
      <c r="S412" s="239"/>
      <c r="T412" s="240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1" t="s">
        <v>127</v>
      </c>
      <c r="AU412" s="241" t="s">
        <v>81</v>
      </c>
      <c r="AV412" s="14" t="s">
        <v>81</v>
      </c>
      <c r="AW412" s="14" t="s">
        <v>33</v>
      </c>
      <c r="AX412" s="14" t="s">
        <v>71</v>
      </c>
      <c r="AY412" s="241" t="s">
        <v>116</v>
      </c>
    </row>
    <row r="413" spans="1:51" s="13" customFormat="1" ht="12">
      <c r="A413" s="13"/>
      <c r="B413" s="220"/>
      <c r="C413" s="221"/>
      <c r="D413" s="222" t="s">
        <v>127</v>
      </c>
      <c r="E413" s="223" t="s">
        <v>19</v>
      </c>
      <c r="F413" s="224" t="s">
        <v>431</v>
      </c>
      <c r="G413" s="221"/>
      <c r="H413" s="223" t="s">
        <v>19</v>
      </c>
      <c r="I413" s="225"/>
      <c r="J413" s="221"/>
      <c r="K413" s="221"/>
      <c r="L413" s="226"/>
      <c r="M413" s="227"/>
      <c r="N413" s="228"/>
      <c r="O413" s="228"/>
      <c r="P413" s="228"/>
      <c r="Q413" s="228"/>
      <c r="R413" s="228"/>
      <c r="S413" s="228"/>
      <c r="T413" s="229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0" t="s">
        <v>127</v>
      </c>
      <c r="AU413" s="230" t="s">
        <v>81</v>
      </c>
      <c r="AV413" s="13" t="s">
        <v>79</v>
      </c>
      <c r="AW413" s="13" t="s">
        <v>33</v>
      </c>
      <c r="AX413" s="13" t="s">
        <v>71</v>
      </c>
      <c r="AY413" s="230" t="s">
        <v>116</v>
      </c>
    </row>
    <row r="414" spans="1:51" s="14" customFormat="1" ht="12">
      <c r="A414" s="14"/>
      <c r="B414" s="231"/>
      <c r="C414" s="232"/>
      <c r="D414" s="222" t="s">
        <v>127</v>
      </c>
      <c r="E414" s="233" t="s">
        <v>19</v>
      </c>
      <c r="F414" s="234" t="s">
        <v>494</v>
      </c>
      <c r="G414" s="232"/>
      <c r="H414" s="235">
        <v>6.4</v>
      </c>
      <c r="I414" s="236"/>
      <c r="J414" s="232"/>
      <c r="K414" s="232"/>
      <c r="L414" s="237"/>
      <c r="M414" s="238"/>
      <c r="N414" s="239"/>
      <c r="O414" s="239"/>
      <c r="P414" s="239"/>
      <c r="Q414" s="239"/>
      <c r="R414" s="239"/>
      <c r="S414" s="239"/>
      <c r="T414" s="240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1" t="s">
        <v>127</v>
      </c>
      <c r="AU414" s="241" t="s">
        <v>81</v>
      </c>
      <c r="AV414" s="14" t="s">
        <v>81</v>
      </c>
      <c r="AW414" s="14" t="s">
        <v>33</v>
      </c>
      <c r="AX414" s="14" t="s">
        <v>71</v>
      </c>
      <c r="AY414" s="241" t="s">
        <v>116</v>
      </c>
    </row>
    <row r="415" spans="1:51" s="14" customFormat="1" ht="12">
      <c r="A415" s="14"/>
      <c r="B415" s="231"/>
      <c r="C415" s="232"/>
      <c r="D415" s="222" t="s">
        <v>127</v>
      </c>
      <c r="E415" s="233" t="s">
        <v>19</v>
      </c>
      <c r="F415" s="234" t="s">
        <v>495</v>
      </c>
      <c r="G415" s="232"/>
      <c r="H415" s="235">
        <v>1.584</v>
      </c>
      <c r="I415" s="236"/>
      <c r="J415" s="232"/>
      <c r="K415" s="232"/>
      <c r="L415" s="237"/>
      <c r="M415" s="238"/>
      <c r="N415" s="239"/>
      <c r="O415" s="239"/>
      <c r="P415" s="239"/>
      <c r="Q415" s="239"/>
      <c r="R415" s="239"/>
      <c r="S415" s="239"/>
      <c r="T415" s="240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1" t="s">
        <v>127</v>
      </c>
      <c r="AU415" s="241" t="s">
        <v>81</v>
      </c>
      <c r="AV415" s="14" t="s">
        <v>81</v>
      </c>
      <c r="AW415" s="14" t="s">
        <v>33</v>
      </c>
      <c r="AX415" s="14" t="s">
        <v>71</v>
      </c>
      <c r="AY415" s="241" t="s">
        <v>116</v>
      </c>
    </row>
    <row r="416" spans="1:51" s="14" customFormat="1" ht="12">
      <c r="A416" s="14"/>
      <c r="B416" s="231"/>
      <c r="C416" s="232"/>
      <c r="D416" s="222" t="s">
        <v>127</v>
      </c>
      <c r="E416" s="233" t="s">
        <v>19</v>
      </c>
      <c r="F416" s="234" t="s">
        <v>496</v>
      </c>
      <c r="G416" s="232"/>
      <c r="H416" s="235">
        <v>3.52</v>
      </c>
      <c r="I416" s="236"/>
      <c r="J416" s="232"/>
      <c r="K416" s="232"/>
      <c r="L416" s="237"/>
      <c r="M416" s="238"/>
      <c r="N416" s="239"/>
      <c r="O416" s="239"/>
      <c r="P416" s="239"/>
      <c r="Q416" s="239"/>
      <c r="R416" s="239"/>
      <c r="S416" s="239"/>
      <c r="T416" s="240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1" t="s">
        <v>127</v>
      </c>
      <c r="AU416" s="241" t="s">
        <v>81</v>
      </c>
      <c r="AV416" s="14" t="s">
        <v>81</v>
      </c>
      <c r="AW416" s="14" t="s">
        <v>33</v>
      </c>
      <c r="AX416" s="14" t="s">
        <v>71</v>
      </c>
      <c r="AY416" s="241" t="s">
        <v>116</v>
      </c>
    </row>
    <row r="417" spans="1:51" s="13" customFormat="1" ht="12">
      <c r="A417" s="13"/>
      <c r="B417" s="220"/>
      <c r="C417" s="221"/>
      <c r="D417" s="222" t="s">
        <v>127</v>
      </c>
      <c r="E417" s="223" t="s">
        <v>19</v>
      </c>
      <c r="F417" s="224" t="s">
        <v>243</v>
      </c>
      <c r="G417" s="221"/>
      <c r="H417" s="223" t="s">
        <v>19</v>
      </c>
      <c r="I417" s="225"/>
      <c r="J417" s="221"/>
      <c r="K417" s="221"/>
      <c r="L417" s="226"/>
      <c r="M417" s="227"/>
      <c r="N417" s="228"/>
      <c r="O417" s="228"/>
      <c r="P417" s="228"/>
      <c r="Q417" s="228"/>
      <c r="R417" s="228"/>
      <c r="S417" s="228"/>
      <c r="T417" s="229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0" t="s">
        <v>127</v>
      </c>
      <c r="AU417" s="230" t="s">
        <v>81</v>
      </c>
      <c r="AV417" s="13" t="s">
        <v>79</v>
      </c>
      <c r="AW417" s="13" t="s">
        <v>33</v>
      </c>
      <c r="AX417" s="13" t="s">
        <v>71</v>
      </c>
      <c r="AY417" s="230" t="s">
        <v>116</v>
      </c>
    </row>
    <row r="418" spans="1:51" s="14" customFormat="1" ht="12">
      <c r="A418" s="14"/>
      <c r="B418" s="231"/>
      <c r="C418" s="232"/>
      <c r="D418" s="222" t="s">
        <v>127</v>
      </c>
      <c r="E418" s="233" t="s">
        <v>19</v>
      </c>
      <c r="F418" s="234" t="s">
        <v>497</v>
      </c>
      <c r="G418" s="232"/>
      <c r="H418" s="235">
        <v>1.664</v>
      </c>
      <c r="I418" s="236"/>
      <c r="J418" s="232"/>
      <c r="K418" s="232"/>
      <c r="L418" s="237"/>
      <c r="M418" s="238"/>
      <c r="N418" s="239"/>
      <c r="O418" s="239"/>
      <c r="P418" s="239"/>
      <c r="Q418" s="239"/>
      <c r="R418" s="239"/>
      <c r="S418" s="239"/>
      <c r="T418" s="240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1" t="s">
        <v>127</v>
      </c>
      <c r="AU418" s="241" t="s">
        <v>81</v>
      </c>
      <c r="AV418" s="14" t="s">
        <v>81</v>
      </c>
      <c r="AW418" s="14" t="s">
        <v>33</v>
      </c>
      <c r="AX418" s="14" t="s">
        <v>71</v>
      </c>
      <c r="AY418" s="241" t="s">
        <v>116</v>
      </c>
    </row>
    <row r="419" spans="1:51" s="16" customFormat="1" ht="12">
      <c r="A419" s="16"/>
      <c r="B419" s="253"/>
      <c r="C419" s="254"/>
      <c r="D419" s="222" t="s">
        <v>127</v>
      </c>
      <c r="E419" s="255" t="s">
        <v>19</v>
      </c>
      <c r="F419" s="256" t="s">
        <v>230</v>
      </c>
      <c r="G419" s="254"/>
      <c r="H419" s="257">
        <v>18.576</v>
      </c>
      <c r="I419" s="258"/>
      <c r="J419" s="254"/>
      <c r="K419" s="254"/>
      <c r="L419" s="259"/>
      <c r="M419" s="260"/>
      <c r="N419" s="261"/>
      <c r="O419" s="261"/>
      <c r="P419" s="261"/>
      <c r="Q419" s="261"/>
      <c r="R419" s="261"/>
      <c r="S419" s="261"/>
      <c r="T419" s="262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T419" s="263" t="s">
        <v>127</v>
      </c>
      <c r="AU419" s="263" t="s">
        <v>81</v>
      </c>
      <c r="AV419" s="16" t="s">
        <v>135</v>
      </c>
      <c r="AW419" s="16" t="s">
        <v>33</v>
      </c>
      <c r="AX419" s="16" t="s">
        <v>71</v>
      </c>
      <c r="AY419" s="263" t="s">
        <v>116</v>
      </c>
    </row>
    <row r="420" spans="1:51" s="13" customFormat="1" ht="12">
      <c r="A420" s="13"/>
      <c r="B420" s="220"/>
      <c r="C420" s="221"/>
      <c r="D420" s="222" t="s">
        <v>127</v>
      </c>
      <c r="E420" s="223" t="s">
        <v>19</v>
      </c>
      <c r="F420" s="224" t="s">
        <v>245</v>
      </c>
      <c r="G420" s="221"/>
      <c r="H420" s="223" t="s">
        <v>19</v>
      </c>
      <c r="I420" s="225"/>
      <c r="J420" s="221"/>
      <c r="K420" s="221"/>
      <c r="L420" s="226"/>
      <c r="M420" s="227"/>
      <c r="N420" s="228"/>
      <c r="O420" s="228"/>
      <c r="P420" s="228"/>
      <c r="Q420" s="228"/>
      <c r="R420" s="228"/>
      <c r="S420" s="228"/>
      <c r="T420" s="229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0" t="s">
        <v>127</v>
      </c>
      <c r="AU420" s="230" t="s">
        <v>81</v>
      </c>
      <c r="AV420" s="13" t="s">
        <v>79</v>
      </c>
      <c r="AW420" s="13" t="s">
        <v>33</v>
      </c>
      <c r="AX420" s="13" t="s">
        <v>71</v>
      </c>
      <c r="AY420" s="230" t="s">
        <v>116</v>
      </c>
    </row>
    <row r="421" spans="1:51" s="14" customFormat="1" ht="12">
      <c r="A421" s="14"/>
      <c r="B421" s="231"/>
      <c r="C421" s="232"/>
      <c r="D421" s="222" t="s">
        <v>127</v>
      </c>
      <c r="E421" s="233" t="s">
        <v>19</v>
      </c>
      <c r="F421" s="234" t="s">
        <v>498</v>
      </c>
      <c r="G421" s="232"/>
      <c r="H421" s="235">
        <v>3.955</v>
      </c>
      <c r="I421" s="236"/>
      <c r="J421" s="232"/>
      <c r="K421" s="232"/>
      <c r="L421" s="237"/>
      <c r="M421" s="238"/>
      <c r="N421" s="239"/>
      <c r="O421" s="239"/>
      <c r="P421" s="239"/>
      <c r="Q421" s="239"/>
      <c r="R421" s="239"/>
      <c r="S421" s="239"/>
      <c r="T421" s="240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1" t="s">
        <v>127</v>
      </c>
      <c r="AU421" s="241" t="s">
        <v>81</v>
      </c>
      <c r="AV421" s="14" t="s">
        <v>81</v>
      </c>
      <c r="AW421" s="14" t="s">
        <v>33</v>
      </c>
      <c r="AX421" s="14" t="s">
        <v>71</v>
      </c>
      <c r="AY421" s="241" t="s">
        <v>116</v>
      </c>
    </row>
    <row r="422" spans="1:51" s="16" customFormat="1" ht="12">
      <c r="A422" s="16"/>
      <c r="B422" s="253"/>
      <c r="C422" s="254"/>
      <c r="D422" s="222" t="s">
        <v>127</v>
      </c>
      <c r="E422" s="255" t="s">
        <v>19</v>
      </c>
      <c r="F422" s="256" t="s">
        <v>230</v>
      </c>
      <c r="G422" s="254"/>
      <c r="H422" s="257">
        <v>3.955</v>
      </c>
      <c r="I422" s="258"/>
      <c r="J422" s="254"/>
      <c r="K422" s="254"/>
      <c r="L422" s="259"/>
      <c r="M422" s="260"/>
      <c r="N422" s="261"/>
      <c r="O422" s="261"/>
      <c r="P422" s="261"/>
      <c r="Q422" s="261"/>
      <c r="R422" s="261"/>
      <c r="S422" s="261"/>
      <c r="T422" s="262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T422" s="263" t="s">
        <v>127</v>
      </c>
      <c r="AU422" s="263" t="s">
        <v>81</v>
      </c>
      <c r="AV422" s="16" t="s">
        <v>135</v>
      </c>
      <c r="AW422" s="16" t="s">
        <v>33</v>
      </c>
      <c r="AX422" s="16" t="s">
        <v>71</v>
      </c>
      <c r="AY422" s="263" t="s">
        <v>116</v>
      </c>
    </row>
    <row r="423" spans="1:51" s="13" customFormat="1" ht="12">
      <c r="A423" s="13"/>
      <c r="B423" s="220"/>
      <c r="C423" s="221"/>
      <c r="D423" s="222" t="s">
        <v>127</v>
      </c>
      <c r="E423" s="223" t="s">
        <v>19</v>
      </c>
      <c r="F423" s="224" t="s">
        <v>247</v>
      </c>
      <c r="G423" s="221"/>
      <c r="H423" s="223" t="s">
        <v>19</v>
      </c>
      <c r="I423" s="225"/>
      <c r="J423" s="221"/>
      <c r="K423" s="221"/>
      <c r="L423" s="226"/>
      <c r="M423" s="227"/>
      <c r="N423" s="228"/>
      <c r="O423" s="228"/>
      <c r="P423" s="228"/>
      <c r="Q423" s="228"/>
      <c r="R423" s="228"/>
      <c r="S423" s="228"/>
      <c r="T423" s="229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0" t="s">
        <v>127</v>
      </c>
      <c r="AU423" s="230" t="s">
        <v>81</v>
      </c>
      <c r="AV423" s="13" t="s">
        <v>79</v>
      </c>
      <c r="AW423" s="13" t="s">
        <v>33</v>
      </c>
      <c r="AX423" s="13" t="s">
        <v>71</v>
      </c>
      <c r="AY423" s="230" t="s">
        <v>116</v>
      </c>
    </row>
    <row r="424" spans="1:51" s="14" customFormat="1" ht="12">
      <c r="A424" s="14"/>
      <c r="B424" s="231"/>
      <c r="C424" s="232"/>
      <c r="D424" s="222" t="s">
        <v>127</v>
      </c>
      <c r="E424" s="233" t="s">
        <v>19</v>
      </c>
      <c r="F424" s="234" t="s">
        <v>499</v>
      </c>
      <c r="G424" s="232"/>
      <c r="H424" s="235">
        <v>0.282</v>
      </c>
      <c r="I424" s="236"/>
      <c r="J424" s="232"/>
      <c r="K424" s="232"/>
      <c r="L424" s="237"/>
      <c r="M424" s="238"/>
      <c r="N424" s="239"/>
      <c r="O424" s="239"/>
      <c r="P424" s="239"/>
      <c r="Q424" s="239"/>
      <c r="R424" s="239"/>
      <c r="S424" s="239"/>
      <c r="T424" s="240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1" t="s">
        <v>127</v>
      </c>
      <c r="AU424" s="241" t="s">
        <v>81</v>
      </c>
      <c r="AV424" s="14" t="s">
        <v>81</v>
      </c>
      <c r="AW424" s="14" t="s">
        <v>33</v>
      </c>
      <c r="AX424" s="14" t="s">
        <v>71</v>
      </c>
      <c r="AY424" s="241" t="s">
        <v>116</v>
      </c>
    </row>
    <row r="425" spans="1:51" s="16" customFormat="1" ht="12">
      <c r="A425" s="16"/>
      <c r="B425" s="253"/>
      <c r="C425" s="254"/>
      <c r="D425" s="222" t="s">
        <v>127</v>
      </c>
      <c r="E425" s="255" t="s">
        <v>19</v>
      </c>
      <c r="F425" s="256" t="s">
        <v>230</v>
      </c>
      <c r="G425" s="254"/>
      <c r="H425" s="257">
        <v>0.282</v>
      </c>
      <c r="I425" s="258"/>
      <c r="J425" s="254"/>
      <c r="K425" s="254"/>
      <c r="L425" s="259"/>
      <c r="M425" s="260"/>
      <c r="N425" s="261"/>
      <c r="O425" s="261"/>
      <c r="P425" s="261"/>
      <c r="Q425" s="261"/>
      <c r="R425" s="261"/>
      <c r="S425" s="261"/>
      <c r="T425" s="262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T425" s="263" t="s">
        <v>127</v>
      </c>
      <c r="AU425" s="263" t="s">
        <v>81</v>
      </c>
      <c r="AV425" s="16" t="s">
        <v>135</v>
      </c>
      <c r="AW425" s="16" t="s">
        <v>33</v>
      </c>
      <c r="AX425" s="16" t="s">
        <v>71</v>
      </c>
      <c r="AY425" s="263" t="s">
        <v>116</v>
      </c>
    </row>
    <row r="426" spans="1:51" s="15" customFormat="1" ht="12">
      <c r="A426" s="15"/>
      <c r="B426" s="242"/>
      <c r="C426" s="243"/>
      <c r="D426" s="222" t="s">
        <v>127</v>
      </c>
      <c r="E426" s="244" t="s">
        <v>19</v>
      </c>
      <c r="F426" s="245" t="s">
        <v>130</v>
      </c>
      <c r="G426" s="243"/>
      <c r="H426" s="246">
        <v>22.813</v>
      </c>
      <c r="I426" s="247"/>
      <c r="J426" s="243"/>
      <c r="K426" s="243"/>
      <c r="L426" s="248"/>
      <c r="M426" s="249"/>
      <c r="N426" s="250"/>
      <c r="O426" s="250"/>
      <c r="P426" s="250"/>
      <c r="Q426" s="250"/>
      <c r="R426" s="250"/>
      <c r="S426" s="250"/>
      <c r="T426" s="251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52" t="s">
        <v>127</v>
      </c>
      <c r="AU426" s="252" t="s">
        <v>81</v>
      </c>
      <c r="AV426" s="15" t="s">
        <v>123</v>
      </c>
      <c r="AW426" s="15" t="s">
        <v>33</v>
      </c>
      <c r="AX426" s="15" t="s">
        <v>79</v>
      </c>
      <c r="AY426" s="252" t="s">
        <v>116</v>
      </c>
    </row>
    <row r="427" spans="1:65" s="2" customFormat="1" ht="16.5" customHeight="1">
      <c r="A427" s="40"/>
      <c r="B427" s="41"/>
      <c r="C427" s="202" t="s">
        <v>500</v>
      </c>
      <c r="D427" s="202" t="s">
        <v>118</v>
      </c>
      <c r="E427" s="203" t="s">
        <v>501</v>
      </c>
      <c r="F427" s="204" t="s">
        <v>502</v>
      </c>
      <c r="G427" s="205" t="s">
        <v>173</v>
      </c>
      <c r="H427" s="206">
        <v>22.813</v>
      </c>
      <c r="I427" s="207"/>
      <c r="J427" s="208">
        <f>ROUND(I427*H427,2)</f>
        <v>0</v>
      </c>
      <c r="K427" s="204" t="s">
        <v>122</v>
      </c>
      <c r="L427" s="46"/>
      <c r="M427" s="209" t="s">
        <v>19</v>
      </c>
      <c r="N427" s="210" t="s">
        <v>42</v>
      </c>
      <c r="O427" s="86"/>
      <c r="P427" s="211">
        <f>O427*H427</f>
        <v>0</v>
      </c>
      <c r="Q427" s="211">
        <v>0.00014</v>
      </c>
      <c r="R427" s="211">
        <f>Q427*H427</f>
        <v>0.0031938199999999996</v>
      </c>
      <c r="S427" s="211">
        <v>0</v>
      </c>
      <c r="T427" s="212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3" t="s">
        <v>218</v>
      </c>
      <c r="AT427" s="213" t="s">
        <v>118</v>
      </c>
      <c r="AU427" s="213" t="s">
        <v>81</v>
      </c>
      <c r="AY427" s="19" t="s">
        <v>116</v>
      </c>
      <c r="BE427" s="214">
        <f>IF(N427="základní",J427,0)</f>
        <v>0</v>
      </c>
      <c r="BF427" s="214">
        <f>IF(N427="snížená",J427,0)</f>
        <v>0</v>
      </c>
      <c r="BG427" s="214">
        <f>IF(N427="zákl. přenesená",J427,0)</f>
        <v>0</v>
      </c>
      <c r="BH427" s="214">
        <f>IF(N427="sníž. přenesená",J427,0)</f>
        <v>0</v>
      </c>
      <c r="BI427" s="214">
        <f>IF(N427="nulová",J427,0)</f>
        <v>0</v>
      </c>
      <c r="BJ427" s="19" t="s">
        <v>79</v>
      </c>
      <c r="BK427" s="214">
        <f>ROUND(I427*H427,2)</f>
        <v>0</v>
      </c>
      <c r="BL427" s="19" t="s">
        <v>218</v>
      </c>
      <c r="BM427" s="213" t="s">
        <v>503</v>
      </c>
    </row>
    <row r="428" spans="1:47" s="2" customFormat="1" ht="12">
      <c r="A428" s="40"/>
      <c r="B428" s="41"/>
      <c r="C428" s="42"/>
      <c r="D428" s="215" t="s">
        <v>125</v>
      </c>
      <c r="E428" s="42"/>
      <c r="F428" s="216" t="s">
        <v>504</v>
      </c>
      <c r="G428" s="42"/>
      <c r="H428" s="42"/>
      <c r="I428" s="217"/>
      <c r="J428" s="42"/>
      <c r="K428" s="42"/>
      <c r="L428" s="46"/>
      <c r="M428" s="218"/>
      <c r="N428" s="219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125</v>
      </c>
      <c r="AU428" s="19" t="s">
        <v>81</v>
      </c>
    </row>
    <row r="429" spans="1:51" s="13" customFormat="1" ht="12">
      <c r="A429" s="13"/>
      <c r="B429" s="220"/>
      <c r="C429" s="221"/>
      <c r="D429" s="222" t="s">
        <v>127</v>
      </c>
      <c r="E429" s="223" t="s">
        <v>19</v>
      </c>
      <c r="F429" s="224" t="s">
        <v>427</v>
      </c>
      <c r="G429" s="221"/>
      <c r="H429" s="223" t="s">
        <v>19</v>
      </c>
      <c r="I429" s="225"/>
      <c r="J429" s="221"/>
      <c r="K429" s="221"/>
      <c r="L429" s="226"/>
      <c r="M429" s="227"/>
      <c r="N429" s="228"/>
      <c r="O429" s="228"/>
      <c r="P429" s="228"/>
      <c r="Q429" s="228"/>
      <c r="R429" s="228"/>
      <c r="S429" s="228"/>
      <c r="T429" s="229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0" t="s">
        <v>127</v>
      </c>
      <c r="AU429" s="230" t="s">
        <v>81</v>
      </c>
      <c r="AV429" s="13" t="s">
        <v>79</v>
      </c>
      <c r="AW429" s="13" t="s">
        <v>33</v>
      </c>
      <c r="AX429" s="13" t="s">
        <v>71</v>
      </c>
      <c r="AY429" s="230" t="s">
        <v>116</v>
      </c>
    </row>
    <row r="430" spans="1:51" s="14" customFormat="1" ht="12">
      <c r="A430" s="14"/>
      <c r="B430" s="231"/>
      <c r="C430" s="232"/>
      <c r="D430" s="222" t="s">
        <v>127</v>
      </c>
      <c r="E430" s="233" t="s">
        <v>19</v>
      </c>
      <c r="F430" s="234" t="s">
        <v>492</v>
      </c>
      <c r="G430" s="232"/>
      <c r="H430" s="235">
        <v>0.288</v>
      </c>
      <c r="I430" s="236"/>
      <c r="J430" s="232"/>
      <c r="K430" s="232"/>
      <c r="L430" s="237"/>
      <c r="M430" s="238"/>
      <c r="N430" s="239"/>
      <c r="O430" s="239"/>
      <c r="P430" s="239"/>
      <c r="Q430" s="239"/>
      <c r="R430" s="239"/>
      <c r="S430" s="239"/>
      <c r="T430" s="240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1" t="s">
        <v>127</v>
      </c>
      <c r="AU430" s="241" t="s">
        <v>81</v>
      </c>
      <c r="AV430" s="14" t="s">
        <v>81</v>
      </c>
      <c r="AW430" s="14" t="s">
        <v>33</v>
      </c>
      <c r="AX430" s="14" t="s">
        <v>71</v>
      </c>
      <c r="AY430" s="241" t="s">
        <v>116</v>
      </c>
    </row>
    <row r="431" spans="1:51" s="13" customFormat="1" ht="12">
      <c r="A431" s="13"/>
      <c r="B431" s="220"/>
      <c r="C431" s="221"/>
      <c r="D431" s="222" t="s">
        <v>127</v>
      </c>
      <c r="E431" s="223" t="s">
        <v>19</v>
      </c>
      <c r="F431" s="224" t="s">
        <v>429</v>
      </c>
      <c r="G431" s="221"/>
      <c r="H431" s="223" t="s">
        <v>19</v>
      </c>
      <c r="I431" s="225"/>
      <c r="J431" s="221"/>
      <c r="K431" s="221"/>
      <c r="L431" s="226"/>
      <c r="M431" s="227"/>
      <c r="N431" s="228"/>
      <c r="O431" s="228"/>
      <c r="P431" s="228"/>
      <c r="Q431" s="228"/>
      <c r="R431" s="228"/>
      <c r="S431" s="228"/>
      <c r="T431" s="229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0" t="s">
        <v>127</v>
      </c>
      <c r="AU431" s="230" t="s">
        <v>81</v>
      </c>
      <c r="AV431" s="13" t="s">
        <v>79</v>
      </c>
      <c r="AW431" s="13" t="s">
        <v>33</v>
      </c>
      <c r="AX431" s="13" t="s">
        <v>71</v>
      </c>
      <c r="AY431" s="230" t="s">
        <v>116</v>
      </c>
    </row>
    <row r="432" spans="1:51" s="14" customFormat="1" ht="12">
      <c r="A432" s="14"/>
      <c r="B432" s="231"/>
      <c r="C432" s="232"/>
      <c r="D432" s="222" t="s">
        <v>127</v>
      </c>
      <c r="E432" s="233" t="s">
        <v>19</v>
      </c>
      <c r="F432" s="234" t="s">
        <v>493</v>
      </c>
      <c r="G432" s="232"/>
      <c r="H432" s="235">
        <v>5.12</v>
      </c>
      <c r="I432" s="236"/>
      <c r="J432" s="232"/>
      <c r="K432" s="232"/>
      <c r="L432" s="237"/>
      <c r="M432" s="238"/>
      <c r="N432" s="239"/>
      <c r="O432" s="239"/>
      <c r="P432" s="239"/>
      <c r="Q432" s="239"/>
      <c r="R432" s="239"/>
      <c r="S432" s="239"/>
      <c r="T432" s="240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1" t="s">
        <v>127</v>
      </c>
      <c r="AU432" s="241" t="s">
        <v>81</v>
      </c>
      <c r="AV432" s="14" t="s">
        <v>81</v>
      </c>
      <c r="AW432" s="14" t="s">
        <v>33</v>
      </c>
      <c r="AX432" s="14" t="s">
        <v>71</v>
      </c>
      <c r="AY432" s="241" t="s">
        <v>116</v>
      </c>
    </row>
    <row r="433" spans="1:51" s="13" customFormat="1" ht="12">
      <c r="A433" s="13"/>
      <c r="B433" s="220"/>
      <c r="C433" s="221"/>
      <c r="D433" s="222" t="s">
        <v>127</v>
      </c>
      <c r="E433" s="223" t="s">
        <v>19</v>
      </c>
      <c r="F433" s="224" t="s">
        <v>431</v>
      </c>
      <c r="G433" s="221"/>
      <c r="H433" s="223" t="s">
        <v>19</v>
      </c>
      <c r="I433" s="225"/>
      <c r="J433" s="221"/>
      <c r="K433" s="221"/>
      <c r="L433" s="226"/>
      <c r="M433" s="227"/>
      <c r="N433" s="228"/>
      <c r="O433" s="228"/>
      <c r="P433" s="228"/>
      <c r="Q433" s="228"/>
      <c r="R433" s="228"/>
      <c r="S433" s="228"/>
      <c r="T433" s="229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0" t="s">
        <v>127</v>
      </c>
      <c r="AU433" s="230" t="s">
        <v>81</v>
      </c>
      <c r="AV433" s="13" t="s">
        <v>79</v>
      </c>
      <c r="AW433" s="13" t="s">
        <v>33</v>
      </c>
      <c r="AX433" s="13" t="s">
        <v>71</v>
      </c>
      <c r="AY433" s="230" t="s">
        <v>116</v>
      </c>
    </row>
    <row r="434" spans="1:51" s="14" customFormat="1" ht="12">
      <c r="A434" s="14"/>
      <c r="B434" s="231"/>
      <c r="C434" s="232"/>
      <c r="D434" s="222" t="s">
        <v>127</v>
      </c>
      <c r="E434" s="233" t="s">
        <v>19</v>
      </c>
      <c r="F434" s="234" t="s">
        <v>494</v>
      </c>
      <c r="G434" s="232"/>
      <c r="H434" s="235">
        <v>6.4</v>
      </c>
      <c r="I434" s="236"/>
      <c r="J434" s="232"/>
      <c r="K434" s="232"/>
      <c r="L434" s="237"/>
      <c r="M434" s="238"/>
      <c r="N434" s="239"/>
      <c r="O434" s="239"/>
      <c r="P434" s="239"/>
      <c r="Q434" s="239"/>
      <c r="R434" s="239"/>
      <c r="S434" s="239"/>
      <c r="T434" s="240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1" t="s">
        <v>127</v>
      </c>
      <c r="AU434" s="241" t="s">
        <v>81</v>
      </c>
      <c r="AV434" s="14" t="s">
        <v>81</v>
      </c>
      <c r="AW434" s="14" t="s">
        <v>33</v>
      </c>
      <c r="AX434" s="14" t="s">
        <v>71</v>
      </c>
      <c r="AY434" s="241" t="s">
        <v>116</v>
      </c>
    </row>
    <row r="435" spans="1:51" s="14" customFormat="1" ht="12">
      <c r="A435" s="14"/>
      <c r="B435" s="231"/>
      <c r="C435" s="232"/>
      <c r="D435" s="222" t="s">
        <v>127</v>
      </c>
      <c r="E435" s="233" t="s">
        <v>19</v>
      </c>
      <c r="F435" s="234" t="s">
        <v>495</v>
      </c>
      <c r="G435" s="232"/>
      <c r="H435" s="235">
        <v>1.584</v>
      </c>
      <c r="I435" s="236"/>
      <c r="J435" s="232"/>
      <c r="K435" s="232"/>
      <c r="L435" s="237"/>
      <c r="M435" s="238"/>
      <c r="N435" s="239"/>
      <c r="O435" s="239"/>
      <c r="P435" s="239"/>
      <c r="Q435" s="239"/>
      <c r="R435" s="239"/>
      <c r="S435" s="239"/>
      <c r="T435" s="240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1" t="s">
        <v>127</v>
      </c>
      <c r="AU435" s="241" t="s">
        <v>81</v>
      </c>
      <c r="AV435" s="14" t="s">
        <v>81</v>
      </c>
      <c r="AW435" s="14" t="s">
        <v>33</v>
      </c>
      <c r="AX435" s="14" t="s">
        <v>71</v>
      </c>
      <c r="AY435" s="241" t="s">
        <v>116</v>
      </c>
    </row>
    <row r="436" spans="1:51" s="14" customFormat="1" ht="12">
      <c r="A436" s="14"/>
      <c r="B436" s="231"/>
      <c r="C436" s="232"/>
      <c r="D436" s="222" t="s">
        <v>127</v>
      </c>
      <c r="E436" s="233" t="s">
        <v>19</v>
      </c>
      <c r="F436" s="234" t="s">
        <v>496</v>
      </c>
      <c r="G436" s="232"/>
      <c r="H436" s="235">
        <v>3.52</v>
      </c>
      <c r="I436" s="236"/>
      <c r="J436" s="232"/>
      <c r="K436" s="232"/>
      <c r="L436" s="237"/>
      <c r="M436" s="238"/>
      <c r="N436" s="239"/>
      <c r="O436" s="239"/>
      <c r="P436" s="239"/>
      <c r="Q436" s="239"/>
      <c r="R436" s="239"/>
      <c r="S436" s="239"/>
      <c r="T436" s="240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1" t="s">
        <v>127</v>
      </c>
      <c r="AU436" s="241" t="s">
        <v>81</v>
      </c>
      <c r="AV436" s="14" t="s">
        <v>81</v>
      </c>
      <c r="AW436" s="14" t="s">
        <v>33</v>
      </c>
      <c r="AX436" s="14" t="s">
        <v>71</v>
      </c>
      <c r="AY436" s="241" t="s">
        <v>116</v>
      </c>
    </row>
    <row r="437" spans="1:51" s="13" customFormat="1" ht="12">
      <c r="A437" s="13"/>
      <c r="B437" s="220"/>
      <c r="C437" s="221"/>
      <c r="D437" s="222" t="s">
        <v>127</v>
      </c>
      <c r="E437" s="223" t="s">
        <v>19</v>
      </c>
      <c r="F437" s="224" t="s">
        <v>243</v>
      </c>
      <c r="G437" s="221"/>
      <c r="H437" s="223" t="s">
        <v>19</v>
      </c>
      <c r="I437" s="225"/>
      <c r="J437" s="221"/>
      <c r="K437" s="221"/>
      <c r="L437" s="226"/>
      <c r="M437" s="227"/>
      <c r="N437" s="228"/>
      <c r="O437" s="228"/>
      <c r="P437" s="228"/>
      <c r="Q437" s="228"/>
      <c r="R437" s="228"/>
      <c r="S437" s="228"/>
      <c r="T437" s="229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0" t="s">
        <v>127</v>
      </c>
      <c r="AU437" s="230" t="s">
        <v>81</v>
      </c>
      <c r="AV437" s="13" t="s">
        <v>79</v>
      </c>
      <c r="AW437" s="13" t="s">
        <v>33</v>
      </c>
      <c r="AX437" s="13" t="s">
        <v>71</v>
      </c>
      <c r="AY437" s="230" t="s">
        <v>116</v>
      </c>
    </row>
    <row r="438" spans="1:51" s="14" customFormat="1" ht="12">
      <c r="A438" s="14"/>
      <c r="B438" s="231"/>
      <c r="C438" s="232"/>
      <c r="D438" s="222" t="s">
        <v>127</v>
      </c>
      <c r="E438" s="233" t="s">
        <v>19</v>
      </c>
      <c r="F438" s="234" t="s">
        <v>497</v>
      </c>
      <c r="G438" s="232"/>
      <c r="H438" s="235">
        <v>1.664</v>
      </c>
      <c r="I438" s="236"/>
      <c r="J438" s="232"/>
      <c r="K438" s="232"/>
      <c r="L438" s="237"/>
      <c r="M438" s="238"/>
      <c r="N438" s="239"/>
      <c r="O438" s="239"/>
      <c r="P438" s="239"/>
      <c r="Q438" s="239"/>
      <c r="R438" s="239"/>
      <c r="S438" s="239"/>
      <c r="T438" s="240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1" t="s">
        <v>127</v>
      </c>
      <c r="AU438" s="241" t="s">
        <v>81</v>
      </c>
      <c r="AV438" s="14" t="s">
        <v>81</v>
      </c>
      <c r="AW438" s="14" t="s">
        <v>33</v>
      </c>
      <c r="AX438" s="14" t="s">
        <v>71</v>
      </c>
      <c r="AY438" s="241" t="s">
        <v>116</v>
      </c>
    </row>
    <row r="439" spans="1:51" s="16" customFormat="1" ht="12">
      <c r="A439" s="16"/>
      <c r="B439" s="253"/>
      <c r="C439" s="254"/>
      <c r="D439" s="222" t="s">
        <v>127</v>
      </c>
      <c r="E439" s="255" t="s">
        <v>19</v>
      </c>
      <c r="F439" s="256" t="s">
        <v>230</v>
      </c>
      <c r="G439" s="254"/>
      <c r="H439" s="257">
        <v>18.576</v>
      </c>
      <c r="I439" s="258"/>
      <c r="J439" s="254"/>
      <c r="K439" s="254"/>
      <c r="L439" s="259"/>
      <c r="M439" s="260"/>
      <c r="N439" s="261"/>
      <c r="O439" s="261"/>
      <c r="P439" s="261"/>
      <c r="Q439" s="261"/>
      <c r="R439" s="261"/>
      <c r="S439" s="261"/>
      <c r="T439" s="262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T439" s="263" t="s">
        <v>127</v>
      </c>
      <c r="AU439" s="263" t="s">
        <v>81</v>
      </c>
      <c r="AV439" s="16" t="s">
        <v>135</v>
      </c>
      <c r="AW439" s="16" t="s">
        <v>33</v>
      </c>
      <c r="AX439" s="16" t="s">
        <v>71</v>
      </c>
      <c r="AY439" s="263" t="s">
        <v>116</v>
      </c>
    </row>
    <row r="440" spans="1:51" s="13" customFormat="1" ht="12">
      <c r="A440" s="13"/>
      <c r="B440" s="220"/>
      <c r="C440" s="221"/>
      <c r="D440" s="222" t="s">
        <v>127</v>
      </c>
      <c r="E440" s="223" t="s">
        <v>19</v>
      </c>
      <c r="F440" s="224" t="s">
        <v>245</v>
      </c>
      <c r="G440" s="221"/>
      <c r="H440" s="223" t="s">
        <v>19</v>
      </c>
      <c r="I440" s="225"/>
      <c r="J440" s="221"/>
      <c r="K440" s="221"/>
      <c r="L440" s="226"/>
      <c r="M440" s="227"/>
      <c r="N440" s="228"/>
      <c r="O440" s="228"/>
      <c r="P440" s="228"/>
      <c r="Q440" s="228"/>
      <c r="R440" s="228"/>
      <c r="S440" s="228"/>
      <c r="T440" s="229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0" t="s">
        <v>127</v>
      </c>
      <c r="AU440" s="230" t="s">
        <v>81</v>
      </c>
      <c r="AV440" s="13" t="s">
        <v>79</v>
      </c>
      <c r="AW440" s="13" t="s">
        <v>33</v>
      </c>
      <c r="AX440" s="13" t="s">
        <v>71</v>
      </c>
      <c r="AY440" s="230" t="s">
        <v>116</v>
      </c>
    </row>
    <row r="441" spans="1:51" s="14" customFormat="1" ht="12">
      <c r="A441" s="14"/>
      <c r="B441" s="231"/>
      <c r="C441" s="232"/>
      <c r="D441" s="222" t="s">
        <v>127</v>
      </c>
      <c r="E441" s="233" t="s">
        <v>19</v>
      </c>
      <c r="F441" s="234" t="s">
        <v>498</v>
      </c>
      <c r="G441" s="232"/>
      <c r="H441" s="235">
        <v>3.955</v>
      </c>
      <c r="I441" s="236"/>
      <c r="J441" s="232"/>
      <c r="K441" s="232"/>
      <c r="L441" s="237"/>
      <c r="M441" s="238"/>
      <c r="N441" s="239"/>
      <c r="O441" s="239"/>
      <c r="P441" s="239"/>
      <c r="Q441" s="239"/>
      <c r="R441" s="239"/>
      <c r="S441" s="239"/>
      <c r="T441" s="240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1" t="s">
        <v>127</v>
      </c>
      <c r="AU441" s="241" t="s">
        <v>81</v>
      </c>
      <c r="AV441" s="14" t="s">
        <v>81</v>
      </c>
      <c r="AW441" s="14" t="s">
        <v>33</v>
      </c>
      <c r="AX441" s="14" t="s">
        <v>71</v>
      </c>
      <c r="AY441" s="241" t="s">
        <v>116</v>
      </c>
    </row>
    <row r="442" spans="1:51" s="16" customFormat="1" ht="12">
      <c r="A442" s="16"/>
      <c r="B442" s="253"/>
      <c r="C442" s="254"/>
      <c r="D442" s="222" t="s">
        <v>127</v>
      </c>
      <c r="E442" s="255" t="s">
        <v>19</v>
      </c>
      <c r="F442" s="256" t="s">
        <v>230</v>
      </c>
      <c r="G442" s="254"/>
      <c r="H442" s="257">
        <v>3.955</v>
      </c>
      <c r="I442" s="258"/>
      <c r="J442" s="254"/>
      <c r="K442" s="254"/>
      <c r="L442" s="259"/>
      <c r="M442" s="260"/>
      <c r="N442" s="261"/>
      <c r="O442" s="261"/>
      <c r="P442" s="261"/>
      <c r="Q442" s="261"/>
      <c r="R442" s="261"/>
      <c r="S442" s="261"/>
      <c r="T442" s="262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T442" s="263" t="s">
        <v>127</v>
      </c>
      <c r="AU442" s="263" t="s">
        <v>81</v>
      </c>
      <c r="AV442" s="16" t="s">
        <v>135</v>
      </c>
      <c r="AW442" s="16" t="s">
        <v>33</v>
      </c>
      <c r="AX442" s="16" t="s">
        <v>71</v>
      </c>
      <c r="AY442" s="263" t="s">
        <v>116</v>
      </c>
    </row>
    <row r="443" spans="1:51" s="13" customFormat="1" ht="12">
      <c r="A443" s="13"/>
      <c r="B443" s="220"/>
      <c r="C443" s="221"/>
      <c r="D443" s="222" t="s">
        <v>127</v>
      </c>
      <c r="E443" s="223" t="s">
        <v>19</v>
      </c>
      <c r="F443" s="224" t="s">
        <v>247</v>
      </c>
      <c r="G443" s="221"/>
      <c r="H443" s="223" t="s">
        <v>19</v>
      </c>
      <c r="I443" s="225"/>
      <c r="J443" s="221"/>
      <c r="K443" s="221"/>
      <c r="L443" s="226"/>
      <c r="M443" s="227"/>
      <c r="N443" s="228"/>
      <c r="O443" s="228"/>
      <c r="P443" s="228"/>
      <c r="Q443" s="228"/>
      <c r="R443" s="228"/>
      <c r="S443" s="228"/>
      <c r="T443" s="229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0" t="s">
        <v>127</v>
      </c>
      <c r="AU443" s="230" t="s">
        <v>81</v>
      </c>
      <c r="AV443" s="13" t="s">
        <v>79</v>
      </c>
      <c r="AW443" s="13" t="s">
        <v>33</v>
      </c>
      <c r="AX443" s="13" t="s">
        <v>71</v>
      </c>
      <c r="AY443" s="230" t="s">
        <v>116</v>
      </c>
    </row>
    <row r="444" spans="1:51" s="14" customFormat="1" ht="12">
      <c r="A444" s="14"/>
      <c r="B444" s="231"/>
      <c r="C444" s="232"/>
      <c r="D444" s="222" t="s">
        <v>127</v>
      </c>
      <c r="E444" s="233" t="s">
        <v>19</v>
      </c>
      <c r="F444" s="234" t="s">
        <v>499</v>
      </c>
      <c r="G444" s="232"/>
      <c r="H444" s="235">
        <v>0.282</v>
      </c>
      <c r="I444" s="236"/>
      <c r="J444" s="232"/>
      <c r="K444" s="232"/>
      <c r="L444" s="237"/>
      <c r="M444" s="238"/>
      <c r="N444" s="239"/>
      <c r="O444" s="239"/>
      <c r="P444" s="239"/>
      <c r="Q444" s="239"/>
      <c r="R444" s="239"/>
      <c r="S444" s="239"/>
      <c r="T444" s="240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1" t="s">
        <v>127</v>
      </c>
      <c r="AU444" s="241" t="s">
        <v>81</v>
      </c>
      <c r="AV444" s="14" t="s">
        <v>81</v>
      </c>
      <c r="AW444" s="14" t="s">
        <v>33</v>
      </c>
      <c r="AX444" s="14" t="s">
        <v>71</v>
      </c>
      <c r="AY444" s="241" t="s">
        <v>116</v>
      </c>
    </row>
    <row r="445" spans="1:51" s="16" customFormat="1" ht="12">
      <c r="A445" s="16"/>
      <c r="B445" s="253"/>
      <c r="C445" s="254"/>
      <c r="D445" s="222" t="s">
        <v>127</v>
      </c>
      <c r="E445" s="255" t="s">
        <v>19</v>
      </c>
      <c r="F445" s="256" t="s">
        <v>230</v>
      </c>
      <c r="G445" s="254"/>
      <c r="H445" s="257">
        <v>0.282</v>
      </c>
      <c r="I445" s="258"/>
      <c r="J445" s="254"/>
      <c r="K445" s="254"/>
      <c r="L445" s="259"/>
      <c r="M445" s="260"/>
      <c r="N445" s="261"/>
      <c r="O445" s="261"/>
      <c r="P445" s="261"/>
      <c r="Q445" s="261"/>
      <c r="R445" s="261"/>
      <c r="S445" s="261"/>
      <c r="T445" s="262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T445" s="263" t="s">
        <v>127</v>
      </c>
      <c r="AU445" s="263" t="s">
        <v>81</v>
      </c>
      <c r="AV445" s="16" t="s">
        <v>135</v>
      </c>
      <c r="AW445" s="16" t="s">
        <v>33</v>
      </c>
      <c r="AX445" s="16" t="s">
        <v>71</v>
      </c>
      <c r="AY445" s="263" t="s">
        <v>116</v>
      </c>
    </row>
    <row r="446" spans="1:51" s="15" customFormat="1" ht="12">
      <c r="A446" s="15"/>
      <c r="B446" s="242"/>
      <c r="C446" s="243"/>
      <c r="D446" s="222" t="s">
        <v>127</v>
      </c>
      <c r="E446" s="244" t="s">
        <v>19</v>
      </c>
      <c r="F446" s="245" t="s">
        <v>130</v>
      </c>
      <c r="G446" s="243"/>
      <c r="H446" s="246">
        <v>22.813</v>
      </c>
      <c r="I446" s="247"/>
      <c r="J446" s="243"/>
      <c r="K446" s="243"/>
      <c r="L446" s="248"/>
      <c r="M446" s="249"/>
      <c r="N446" s="250"/>
      <c r="O446" s="250"/>
      <c r="P446" s="250"/>
      <c r="Q446" s="250"/>
      <c r="R446" s="250"/>
      <c r="S446" s="250"/>
      <c r="T446" s="251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52" t="s">
        <v>127</v>
      </c>
      <c r="AU446" s="252" t="s">
        <v>81</v>
      </c>
      <c r="AV446" s="15" t="s">
        <v>123</v>
      </c>
      <c r="AW446" s="15" t="s">
        <v>33</v>
      </c>
      <c r="AX446" s="15" t="s">
        <v>79</v>
      </c>
      <c r="AY446" s="252" t="s">
        <v>116</v>
      </c>
    </row>
    <row r="447" spans="1:65" s="2" customFormat="1" ht="16.5" customHeight="1">
      <c r="A447" s="40"/>
      <c r="B447" s="41"/>
      <c r="C447" s="202" t="s">
        <v>505</v>
      </c>
      <c r="D447" s="202" t="s">
        <v>118</v>
      </c>
      <c r="E447" s="203" t="s">
        <v>506</v>
      </c>
      <c r="F447" s="204" t="s">
        <v>507</v>
      </c>
      <c r="G447" s="205" t="s">
        <v>173</v>
      </c>
      <c r="H447" s="206">
        <v>22.813</v>
      </c>
      <c r="I447" s="207"/>
      <c r="J447" s="208">
        <f>ROUND(I447*H447,2)</f>
        <v>0</v>
      </c>
      <c r="K447" s="204" t="s">
        <v>122</v>
      </c>
      <c r="L447" s="46"/>
      <c r="M447" s="209" t="s">
        <v>19</v>
      </c>
      <c r="N447" s="210" t="s">
        <v>42</v>
      </c>
      <c r="O447" s="86"/>
      <c r="P447" s="211">
        <f>O447*H447</f>
        <v>0</v>
      </c>
      <c r="Q447" s="211">
        <v>0.00012</v>
      </c>
      <c r="R447" s="211">
        <f>Q447*H447</f>
        <v>0.00273756</v>
      </c>
      <c r="S447" s="211">
        <v>0</v>
      </c>
      <c r="T447" s="212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13" t="s">
        <v>218</v>
      </c>
      <c r="AT447" s="213" t="s">
        <v>118</v>
      </c>
      <c r="AU447" s="213" t="s">
        <v>81</v>
      </c>
      <c r="AY447" s="19" t="s">
        <v>116</v>
      </c>
      <c r="BE447" s="214">
        <f>IF(N447="základní",J447,0)</f>
        <v>0</v>
      </c>
      <c r="BF447" s="214">
        <f>IF(N447="snížená",J447,0)</f>
        <v>0</v>
      </c>
      <c r="BG447" s="214">
        <f>IF(N447="zákl. přenesená",J447,0)</f>
        <v>0</v>
      </c>
      <c r="BH447" s="214">
        <f>IF(N447="sníž. přenesená",J447,0)</f>
        <v>0</v>
      </c>
      <c r="BI447" s="214">
        <f>IF(N447="nulová",J447,0)</f>
        <v>0</v>
      </c>
      <c r="BJ447" s="19" t="s">
        <v>79</v>
      </c>
      <c r="BK447" s="214">
        <f>ROUND(I447*H447,2)</f>
        <v>0</v>
      </c>
      <c r="BL447" s="19" t="s">
        <v>218</v>
      </c>
      <c r="BM447" s="213" t="s">
        <v>508</v>
      </c>
    </row>
    <row r="448" spans="1:47" s="2" customFormat="1" ht="12">
      <c r="A448" s="40"/>
      <c r="B448" s="41"/>
      <c r="C448" s="42"/>
      <c r="D448" s="215" t="s">
        <v>125</v>
      </c>
      <c r="E448" s="42"/>
      <c r="F448" s="216" t="s">
        <v>509</v>
      </c>
      <c r="G448" s="42"/>
      <c r="H448" s="42"/>
      <c r="I448" s="217"/>
      <c r="J448" s="42"/>
      <c r="K448" s="42"/>
      <c r="L448" s="46"/>
      <c r="M448" s="218"/>
      <c r="N448" s="219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125</v>
      </c>
      <c r="AU448" s="19" t="s">
        <v>81</v>
      </c>
    </row>
    <row r="449" spans="1:51" s="13" customFormat="1" ht="12">
      <c r="A449" s="13"/>
      <c r="B449" s="220"/>
      <c r="C449" s="221"/>
      <c r="D449" s="222" t="s">
        <v>127</v>
      </c>
      <c r="E449" s="223" t="s">
        <v>19</v>
      </c>
      <c r="F449" s="224" t="s">
        <v>427</v>
      </c>
      <c r="G449" s="221"/>
      <c r="H449" s="223" t="s">
        <v>19</v>
      </c>
      <c r="I449" s="225"/>
      <c r="J449" s="221"/>
      <c r="K449" s="221"/>
      <c r="L449" s="226"/>
      <c r="M449" s="227"/>
      <c r="N449" s="228"/>
      <c r="O449" s="228"/>
      <c r="P449" s="228"/>
      <c r="Q449" s="228"/>
      <c r="R449" s="228"/>
      <c r="S449" s="228"/>
      <c r="T449" s="229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0" t="s">
        <v>127</v>
      </c>
      <c r="AU449" s="230" t="s">
        <v>81</v>
      </c>
      <c r="AV449" s="13" t="s">
        <v>79</v>
      </c>
      <c r="AW449" s="13" t="s">
        <v>33</v>
      </c>
      <c r="AX449" s="13" t="s">
        <v>71</v>
      </c>
      <c r="AY449" s="230" t="s">
        <v>116</v>
      </c>
    </row>
    <row r="450" spans="1:51" s="14" customFormat="1" ht="12">
      <c r="A450" s="14"/>
      <c r="B450" s="231"/>
      <c r="C450" s="232"/>
      <c r="D450" s="222" t="s">
        <v>127</v>
      </c>
      <c r="E450" s="233" t="s">
        <v>19</v>
      </c>
      <c r="F450" s="234" t="s">
        <v>492</v>
      </c>
      <c r="G450" s="232"/>
      <c r="H450" s="235">
        <v>0.288</v>
      </c>
      <c r="I450" s="236"/>
      <c r="J450" s="232"/>
      <c r="K450" s="232"/>
      <c r="L450" s="237"/>
      <c r="M450" s="238"/>
      <c r="N450" s="239"/>
      <c r="O450" s="239"/>
      <c r="P450" s="239"/>
      <c r="Q450" s="239"/>
      <c r="R450" s="239"/>
      <c r="S450" s="239"/>
      <c r="T450" s="240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1" t="s">
        <v>127</v>
      </c>
      <c r="AU450" s="241" t="s">
        <v>81</v>
      </c>
      <c r="AV450" s="14" t="s">
        <v>81</v>
      </c>
      <c r="AW450" s="14" t="s">
        <v>33</v>
      </c>
      <c r="AX450" s="14" t="s">
        <v>71</v>
      </c>
      <c r="AY450" s="241" t="s">
        <v>116</v>
      </c>
    </row>
    <row r="451" spans="1:51" s="13" customFormat="1" ht="12">
      <c r="A451" s="13"/>
      <c r="B451" s="220"/>
      <c r="C451" s="221"/>
      <c r="D451" s="222" t="s">
        <v>127</v>
      </c>
      <c r="E451" s="223" t="s">
        <v>19</v>
      </c>
      <c r="F451" s="224" t="s">
        <v>429</v>
      </c>
      <c r="G451" s="221"/>
      <c r="H451" s="223" t="s">
        <v>19</v>
      </c>
      <c r="I451" s="225"/>
      <c r="J451" s="221"/>
      <c r="K451" s="221"/>
      <c r="L451" s="226"/>
      <c r="M451" s="227"/>
      <c r="N451" s="228"/>
      <c r="O451" s="228"/>
      <c r="P451" s="228"/>
      <c r="Q451" s="228"/>
      <c r="R451" s="228"/>
      <c r="S451" s="228"/>
      <c r="T451" s="229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0" t="s">
        <v>127</v>
      </c>
      <c r="AU451" s="230" t="s">
        <v>81</v>
      </c>
      <c r="AV451" s="13" t="s">
        <v>79</v>
      </c>
      <c r="AW451" s="13" t="s">
        <v>33</v>
      </c>
      <c r="AX451" s="13" t="s">
        <v>71</v>
      </c>
      <c r="AY451" s="230" t="s">
        <v>116</v>
      </c>
    </row>
    <row r="452" spans="1:51" s="14" customFormat="1" ht="12">
      <c r="A452" s="14"/>
      <c r="B452" s="231"/>
      <c r="C452" s="232"/>
      <c r="D452" s="222" t="s">
        <v>127</v>
      </c>
      <c r="E452" s="233" t="s">
        <v>19</v>
      </c>
      <c r="F452" s="234" t="s">
        <v>493</v>
      </c>
      <c r="G452" s="232"/>
      <c r="H452" s="235">
        <v>5.12</v>
      </c>
      <c r="I452" s="236"/>
      <c r="J452" s="232"/>
      <c r="K452" s="232"/>
      <c r="L452" s="237"/>
      <c r="M452" s="238"/>
      <c r="N452" s="239"/>
      <c r="O452" s="239"/>
      <c r="P452" s="239"/>
      <c r="Q452" s="239"/>
      <c r="R452" s="239"/>
      <c r="S452" s="239"/>
      <c r="T452" s="240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1" t="s">
        <v>127</v>
      </c>
      <c r="AU452" s="241" t="s">
        <v>81</v>
      </c>
      <c r="AV452" s="14" t="s">
        <v>81</v>
      </c>
      <c r="AW452" s="14" t="s">
        <v>33</v>
      </c>
      <c r="AX452" s="14" t="s">
        <v>71</v>
      </c>
      <c r="AY452" s="241" t="s">
        <v>116</v>
      </c>
    </row>
    <row r="453" spans="1:51" s="13" customFormat="1" ht="12">
      <c r="A453" s="13"/>
      <c r="B453" s="220"/>
      <c r="C453" s="221"/>
      <c r="D453" s="222" t="s">
        <v>127</v>
      </c>
      <c r="E453" s="223" t="s">
        <v>19</v>
      </c>
      <c r="F453" s="224" t="s">
        <v>431</v>
      </c>
      <c r="G453" s="221"/>
      <c r="H453" s="223" t="s">
        <v>19</v>
      </c>
      <c r="I453" s="225"/>
      <c r="J453" s="221"/>
      <c r="K453" s="221"/>
      <c r="L453" s="226"/>
      <c r="M453" s="227"/>
      <c r="N453" s="228"/>
      <c r="O453" s="228"/>
      <c r="P453" s="228"/>
      <c r="Q453" s="228"/>
      <c r="R453" s="228"/>
      <c r="S453" s="228"/>
      <c r="T453" s="229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0" t="s">
        <v>127</v>
      </c>
      <c r="AU453" s="230" t="s">
        <v>81</v>
      </c>
      <c r="AV453" s="13" t="s">
        <v>79</v>
      </c>
      <c r="AW453" s="13" t="s">
        <v>33</v>
      </c>
      <c r="AX453" s="13" t="s">
        <v>71</v>
      </c>
      <c r="AY453" s="230" t="s">
        <v>116</v>
      </c>
    </row>
    <row r="454" spans="1:51" s="14" customFormat="1" ht="12">
      <c r="A454" s="14"/>
      <c r="B454" s="231"/>
      <c r="C454" s="232"/>
      <c r="D454" s="222" t="s">
        <v>127</v>
      </c>
      <c r="E454" s="233" t="s">
        <v>19</v>
      </c>
      <c r="F454" s="234" t="s">
        <v>494</v>
      </c>
      <c r="G454" s="232"/>
      <c r="H454" s="235">
        <v>6.4</v>
      </c>
      <c r="I454" s="236"/>
      <c r="J454" s="232"/>
      <c r="K454" s="232"/>
      <c r="L454" s="237"/>
      <c r="M454" s="238"/>
      <c r="N454" s="239"/>
      <c r="O454" s="239"/>
      <c r="P454" s="239"/>
      <c r="Q454" s="239"/>
      <c r="R454" s="239"/>
      <c r="S454" s="239"/>
      <c r="T454" s="240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1" t="s">
        <v>127</v>
      </c>
      <c r="AU454" s="241" t="s">
        <v>81</v>
      </c>
      <c r="AV454" s="14" t="s">
        <v>81</v>
      </c>
      <c r="AW454" s="14" t="s">
        <v>33</v>
      </c>
      <c r="AX454" s="14" t="s">
        <v>71</v>
      </c>
      <c r="AY454" s="241" t="s">
        <v>116</v>
      </c>
    </row>
    <row r="455" spans="1:51" s="14" customFormat="1" ht="12">
      <c r="A455" s="14"/>
      <c r="B455" s="231"/>
      <c r="C455" s="232"/>
      <c r="D455" s="222" t="s">
        <v>127</v>
      </c>
      <c r="E455" s="233" t="s">
        <v>19</v>
      </c>
      <c r="F455" s="234" t="s">
        <v>495</v>
      </c>
      <c r="G455" s="232"/>
      <c r="H455" s="235">
        <v>1.584</v>
      </c>
      <c r="I455" s="236"/>
      <c r="J455" s="232"/>
      <c r="K455" s="232"/>
      <c r="L455" s="237"/>
      <c r="M455" s="238"/>
      <c r="N455" s="239"/>
      <c r="O455" s="239"/>
      <c r="P455" s="239"/>
      <c r="Q455" s="239"/>
      <c r="R455" s="239"/>
      <c r="S455" s="239"/>
      <c r="T455" s="240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1" t="s">
        <v>127</v>
      </c>
      <c r="AU455" s="241" t="s">
        <v>81</v>
      </c>
      <c r="AV455" s="14" t="s">
        <v>81</v>
      </c>
      <c r="AW455" s="14" t="s">
        <v>33</v>
      </c>
      <c r="AX455" s="14" t="s">
        <v>71</v>
      </c>
      <c r="AY455" s="241" t="s">
        <v>116</v>
      </c>
    </row>
    <row r="456" spans="1:51" s="14" customFormat="1" ht="12">
      <c r="A456" s="14"/>
      <c r="B456" s="231"/>
      <c r="C456" s="232"/>
      <c r="D456" s="222" t="s">
        <v>127</v>
      </c>
      <c r="E456" s="233" t="s">
        <v>19</v>
      </c>
      <c r="F456" s="234" t="s">
        <v>496</v>
      </c>
      <c r="G456" s="232"/>
      <c r="H456" s="235">
        <v>3.52</v>
      </c>
      <c r="I456" s="236"/>
      <c r="J456" s="232"/>
      <c r="K456" s="232"/>
      <c r="L456" s="237"/>
      <c r="M456" s="238"/>
      <c r="N456" s="239"/>
      <c r="O456" s="239"/>
      <c r="P456" s="239"/>
      <c r="Q456" s="239"/>
      <c r="R456" s="239"/>
      <c r="S456" s="239"/>
      <c r="T456" s="240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1" t="s">
        <v>127</v>
      </c>
      <c r="AU456" s="241" t="s">
        <v>81</v>
      </c>
      <c r="AV456" s="14" t="s">
        <v>81</v>
      </c>
      <c r="AW456" s="14" t="s">
        <v>33</v>
      </c>
      <c r="AX456" s="14" t="s">
        <v>71</v>
      </c>
      <c r="AY456" s="241" t="s">
        <v>116</v>
      </c>
    </row>
    <row r="457" spans="1:51" s="13" customFormat="1" ht="12">
      <c r="A457" s="13"/>
      <c r="B457" s="220"/>
      <c r="C457" s="221"/>
      <c r="D457" s="222" t="s">
        <v>127</v>
      </c>
      <c r="E457" s="223" t="s">
        <v>19</v>
      </c>
      <c r="F457" s="224" t="s">
        <v>243</v>
      </c>
      <c r="G457" s="221"/>
      <c r="H457" s="223" t="s">
        <v>19</v>
      </c>
      <c r="I457" s="225"/>
      <c r="J457" s="221"/>
      <c r="K457" s="221"/>
      <c r="L457" s="226"/>
      <c r="M457" s="227"/>
      <c r="N457" s="228"/>
      <c r="O457" s="228"/>
      <c r="P457" s="228"/>
      <c r="Q457" s="228"/>
      <c r="R457" s="228"/>
      <c r="S457" s="228"/>
      <c r="T457" s="229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0" t="s">
        <v>127</v>
      </c>
      <c r="AU457" s="230" t="s">
        <v>81</v>
      </c>
      <c r="AV457" s="13" t="s">
        <v>79</v>
      </c>
      <c r="AW457" s="13" t="s">
        <v>33</v>
      </c>
      <c r="AX457" s="13" t="s">
        <v>71</v>
      </c>
      <c r="AY457" s="230" t="s">
        <v>116</v>
      </c>
    </row>
    <row r="458" spans="1:51" s="14" customFormat="1" ht="12">
      <c r="A458" s="14"/>
      <c r="B458" s="231"/>
      <c r="C458" s="232"/>
      <c r="D458" s="222" t="s">
        <v>127</v>
      </c>
      <c r="E458" s="233" t="s">
        <v>19</v>
      </c>
      <c r="F458" s="234" t="s">
        <v>497</v>
      </c>
      <c r="G458" s="232"/>
      <c r="H458" s="235">
        <v>1.664</v>
      </c>
      <c r="I458" s="236"/>
      <c r="J458" s="232"/>
      <c r="K458" s="232"/>
      <c r="L458" s="237"/>
      <c r="M458" s="238"/>
      <c r="N458" s="239"/>
      <c r="O458" s="239"/>
      <c r="P458" s="239"/>
      <c r="Q458" s="239"/>
      <c r="R458" s="239"/>
      <c r="S458" s="239"/>
      <c r="T458" s="240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1" t="s">
        <v>127</v>
      </c>
      <c r="AU458" s="241" t="s">
        <v>81</v>
      </c>
      <c r="AV458" s="14" t="s">
        <v>81</v>
      </c>
      <c r="AW458" s="14" t="s">
        <v>33</v>
      </c>
      <c r="AX458" s="14" t="s">
        <v>71</v>
      </c>
      <c r="AY458" s="241" t="s">
        <v>116</v>
      </c>
    </row>
    <row r="459" spans="1:51" s="16" customFormat="1" ht="12">
      <c r="A459" s="16"/>
      <c r="B459" s="253"/>
      <c r="C459" s="254"/>
      <c r="D459" s="222" t="s">
        <v>127</v>
      </c>
      <c r="E459" s="255" t="s">
        <v>19</v>
      </c>
      <c r="F459" s="256" t="s">
        <v>230</v>
      </c>
      <c r="G459" s="254"/>
      <c r="H459" s="257">
        <v>18.576</v>
      </c>
      <c r="I459" s="258"/>
      <c r="J459" s="254"/>
      <c r="K459" s="254"/>
      <c r="L459" s="259"/>
      <c r="M459" s="260"/>
      <c r="N459" s="261"/>
      <c r="O459" s="261"/>
      <c r="P459" s="261"/>
      <c r="Q459" s="261"/>
      <c r="R459" s="261"/>
      <c r="S459" s="261"/>
      <c r="T459" s="262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T459" s="263" t="s">
        <v>127</v>
      </c>
      <c r="AU459" s="263" t="s">
        <v>81</v>
      </c>
      <c r="AV459" s="16" t="s">
        <v>135</v>
      </c>
      <c r="AW459" s="16" t="s">
        <v>33</v>
      </c>
      <c r="AX459" s="16" t="s">
        <v>71</v>
      </c>
      <c r="AY459" s="263" t="s">
        <v>116</v>
      </c>
    </row>
    <row r="460" spans="1:51" s="13" customFormat="1" ht="12">
      <c r="A460" s="13"/>
      <c r="B460" s="220"/>
      <c r="C460" s="221"/>
      <c r="D460" s="222" t="s">
        <v>127</v>
      </c>
      <c r="E460" s="223" t="s">
        <v>19</v>
      </c>
      <c r="F460" s="224" t="s">
        <v>245</v>
      </c>
      <c r="G460" s="221"/>
      <c r="H460" s="223" t="s">
        <v>19</v>
      </c>
      <c r="I460" s="225"/>
      <c r="J460" s="221"/>
      <c r="K460" s="221"/>
      <c r="L460" s="226"/>
      <c r="M460" s="227"/>
      <c r="N460" s="228"/>
      <c r="O460" s="228"/>
      <c r="P460" s="228"/>
      <c r="Q460" s="228"/>
      <c r="R460" s="228"/>
      <c r="S460" s="228"/>
      <c r="T460" s="229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0" t="s">
        <v>127</v>
      </c>
      <c r="AU460" s="230" t="s">
        <v>81</v>
      </c>
      <c r="AV460" s="13" t="s">
        <v>79</v>
      </c>
      <c r="AW460" s="13" t="s">
        <v>33</v>
      </c>
      <c r="AX460" s="13" t="s">
        <v>71</v>
      </c>
      <c r="AY460" s="230" t="s">
        <v>116</v>
      </c>
    </row>
    <row r="461" spans="1:51" s="14" customFormat="1" ht="12">
      <c r="A461" s="14"/>
      <c r="B461" s="231"/>
      <c r="C461" s="232"/>
      <c r="D461" s="222" t="s">
        <v>127</v>
      </c>
      <c r="E461" s="233" t="s">
        <v>19</v>
      </c>
      <c r="F461" s="234" t="s">
        <v>498</v>
      </c>
      <c r="G461" s="232"/>
      <c r="H461" s="235">
        <v>3.955</v>
      </c>
      <c r="I461" s="236"/>
      <c r="J461" s="232"/>
      <c r="K461" s="232"/>
      <c r="L461" s="237"/>
      <c r="M461" s="238"/>
      <c r="N461" s="239"/>
      <c r="O461" s="239"/>
      <c r="P461" s="239"/>
      <c r="Q461" s="239"/>
      <c r="R461" s="239"/>
      <c r="S461" s="239"/>
      <c r="T461" s="240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1" t="s">
        <v>127</v>
      </c>
      <c r="AU461" s="241" t="s">
        <v>81</v>
      </c>
      <c r="AV461" s="14" t="s">
        <v>81</v>
      </c>
      <c r="AW461" s="14" t="s">
        <v>33</v>
      </c>
      <c r="AX461" s="14" t="s">
        <v>71</v>
      </c>
      <c r="AY461" s="241" t="s">
        <v>116</v>
      </c>
    </row>
    <row r="462" spans="1:51" s="16" customFormat="1" ht="12">
      <c r="A462" s="16"/>
      <c r="B462" s="253"/>
      <c r="C462" s="254"/>
      <c r="D462" s="222" t="s">
        <v>127</v>
      </c>
      <c r="E462" s="255" t="s">
        <v>19</v>
      </c>
      <c r="F462" s="256" t="s">
        <v>230</v>
      </c>
      <c r="G462" s="254"/>
      <c r="H462" s="257">
        <v>3.955</v>
      </c>
      <c r="I462" s="258"/>
      <c r="J462" s="254"/>
      <c r="K462" s="254"/>
      <c r="L462" s="259"/>
      <c r="M462" s="260"/>
      <c r="N462" s="261"/>
      <c r="O462" s="261"/>
      <c r="P462" s="261"/>
      <c r="Q462" s="261"/>
      <c r="R462" s="261"/>
      <c r="S462" s="261"/>
      <c r="T462" s="262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T462" s="263" t="s">
        <v>127</v>
      </c>
      <c r="AU462" s="263" t="s">
        <v>81</v>
      </c>
      <c r="AV462" s="16" t="s">
        <v>135</v>
      </c>
      <c r="AW462" s="16" t="s">
        <v>33</v>
      </c>
      <c r="AX462" s="16" t="s">
        <v>71</v>
      </c>
      <c r="AY462" s="263" t="s">
        <v>116</v>
      </c>
    </row>
    <row r="463" spans="1:51" s="13" customFormat="1" ht="12">
      <c r="A463" s="13"/>
      <c r="B463" s="220"/>
      <c r="C463" s="221"/>
      <c r="D463" s="222" t="s">
        <v>127</v>
      </c>
      <c r="E463" s="223" t="s">
        <v>19</v>
      </c>
      <c r="F463" s="224" t="s">
        <v>247</v>
      </c>
      <c r="G463" s="221"/>
      <c r="H463" s="223" t="s">
        <v>19</v>
      </c>
      <c r="I463" s="225"/>
      <c r="J463" s="221"/>
      <c r="K463" s="221"/>
      <c r="L463" s="226"/>
      <c r="M463" s="227"/>
      <c r="N463" s="228"/>
      <c r="O463" s="228"/>
      <c r="P463" s="228"/>
      <c r="Q463" s="228"/>
      <c r="R463" s="228"/>
      <c r="S463" s="228"/>
      <c r="T463" s="229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0" t="s">
        <v>127</v>
      </c>
      <c r="AU463" s="230" t="s">
        <v>81</v>
      </c>
      <c r="AV463" s="13" t="s">
        <v>79</v>
      </c>
      <c r="AW463" s="13" t="s">
        <v>33</v>
      </c>
      <c r="AX463" s="13" t="s">
        <v>71</v>
      </c>
      <c r="AY463" s="230" t="s">
        <v>116</v>
      </c>
    </row>
    <row r="464" spans="1:51" s="14" customFormat="1" ht="12">
      <c r="A464" s="14"/>
      <c r="B464" s="231"/>
      <c r="C464" s="232"/>
      <c r="D464" s="222" t="s">
        <v>127</v>
      </c>
      <c r="E464" s="233" t="s">
        <v>19</v>
      </c>
      <c r="F464" s="234" t="s">
        <v>499</v>
      </c>
      <c r="G464" s="232"/>
      <c r="H464" s="235">
        <v>0.282</v>
      </c>
      <c r="I464" s="236"/>
      <c r="J464" s="232"/>
      <c r="K464" s="232"/>
      <c r="L464" s="237"/>
      <c r="M464" s="238"/>
      <c r="N464" s="239"/>
      <c r="O464" s="239"/>
      <c r="P464" s="239"/>
      <c r="Q464" s="239"/>
      <c r="R464" s="239"/>
      <c r="S464" s="239"/>
      <c r="T464" s="240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41" t="s">
        <v>127</v>
      </c>
      <c r="AU464" s="241" t="s">
        <v>81</v>
      </c>
      <c r="AV464" s="14" t="s">
        <v>81</v>
      </c>
      <c r="AW464" s="14" t="s">
        <v>33</v>
      </c>
      <c r="AX464" s="14" t="s">
        <v>71</v>
      </c>
      <c r="AY464" s="241" t="s">
        <v>116</v>
      </c>
    </row>
    <row r="465" spans="1:51" s="16" customFormat="1" ht="12">
      <c r="A465" s="16"/>
      <c r="B465" s="253"/>
      <c r="C465" s="254"/>
      <c r="D465" s="222" t="s">
        <v>127</v>
      </c>
      <c r="E465" s="255" t="s">
        <v>19</v>
      </c>
      <c r="F465" s="256" t="s">
        <v>230</v>
      </c>
      <c r="G465" s="254"/>
      <c r="H465" s="257">
        <v>0.282</v>
      </c>
      <c r="I465" s="258"/>
      <c r="J465" s="254"/>
      <c r="K465" s="254"/>
      <c r="L465" s="259"/>
      <c r="M465" s="260"/>
      <c r="N465" s="261"/>
      <c r="O465" s="261"/>
      <c r="P465" s="261"/>
      <c r="Q465" s="261"/>
      <c r="R465" s="261"/>
      <c r="S465" s="261"/>
      <c r="T465" s="262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T465" s="263" t="s">
        <v>127</v>
      </c>
      <c r="AU465" s="263" t="s">
        <v>81</v>
      </c>
      <c r="AV465" s="16" t="s">
        <v>135</v>
      </c>
      <c r="AW465" s="16" t="s">
        <v>33</v>
      </c>
      <c r="AX465" s="16" t="s">
        <v>71</v>
      </c>
      <c r="AY465" s="263" t="s">
        <v>116</v>
      </c>
    </row>
    <row r="466" spans="1:51" s="15" customFormat="1" ht="12">
      <c r="A466" s="15"/>
      <c r="B466" s="242"/>
      <c r="C466" s="243"/>
      <c r="D466" s="222" t="s">
        <v>127</v>
      </c>
      <c r="E466" s="244" t="s">
        <v>19</v>
      </c>
      <c r="F466" s="245" t="s">
        <v>130</v>
      </c>
      <c r="G466" s="243"/>
      <c r="H466" s="246">
        <v>22.813</v>
      </c>
      <c r="I466" s="247"/>
      <c r="J466" s="243"/>
      <c r="K466" s="243"/>
      <c r="L466" s="248"/>
      <c r="M466" s="249"/>
      <c r="N466" s="250"/>
      <c r="O466" s="250"/>
      <c r="P466" s="250"/>
      <c r="Q466" s="250"/>
      <c r="R466" s="250"/>
      <c r="S466" s="250"/>
      <c r="T466" s="251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52" t="s">
        <v>127</v>
      </c>
      <c r="AU466" s="252" t="s">
        <v>81</v>
      </c>
      <c r="AV466" s="15" t="s">
        <v>123</v>
      </c>
      <c r="AW466" s="15" t="s">
        <v>33</v>
      </c>
      <c r="AX466" s="15" t="s">
        <v>79</v>
      </c>
      <c r="AY466" s="252" t="s">
        <v>116</v>
      </c>
    </row>
    <row r="467" spans="1:63" s="12" customFormat="1" ht="25.9" customHeight="1">
      <c r="A467" s="12"/>
      <c r="B467" s="186"/>
      <c r="C467" s="187"/>
      <c r="D467" s="188" t="s">
        <v>70</v>
      </c>
      <c r="E467" s="189" t="s">
        <v>510</v>
      </c>
      <c r="F467" s="189" t="s">
        <v>511</v>
      </c>
      <c r="G467" s="187"/>
      <c r="H467" s="187"/>
      <c r="I467" s="190"/>
      <c r="J467" s="191">
        <f>BK467</f>
        <v>0</v>
      </c>
      <c r="K467" s="187"/>
      <c r="L467" s="192"/>
      <c r="M467" s="193"/>
      <c r="N467" s="194"/>
      <c r="O467" s="194"/>
      <c r="P467" s="195">
        <f>P468</f>
        <v>0</v>
      </c>
      <c r="Q467" s="194"/>
      <c r="R467" s="195">
        <f>R468</f>
        <v>0</v>
      </c>
      <c r="S467" s="194"/>
      <c r="T467" s="196">
        <f>T468</f>
        <v>0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197" t="s">
        <v>144</v>
      </c>
      <c r="AT467" s="198" t="s">
        <v>70</v>
      </c>
      <c r="AU467" s="198" t="s">
        <v>71</v>
      </c>
      <c r="AY467" s="197" t="s">
        <v>116</v>
      </c>
      <c r="BK467" s="199">
        <f>BK468</f>
        <v>0</v>
      </c>
    </row>
    <row r="468" spans="1:65" s="2" customFormat="1" ht="16.5" customHeight="1">
      <c r="A468" s="40"/>
      <c r="B468" s="41"/>
      <c r="C468" s="202" t="s">
        <v>512</v>
      </c>
      <c r="D468" s="202" t="s">
        <v>118</v>
      </c>
      <c r="E468" s="203" t="s">
        <v>513</v>
      </c>
      <c r="F468" s="204" t="s">
        <v>514</v>
      </c>
      <c r="G468" s="205" t="s">
        <v>352</v>
      </c>
      <c r="H468" s="274"/>
      <c r="I468" s="207"/>
      <c r="J468" s="208">
        <f>ROUND(I468*H468,2)</f>
        <v>0</v>
      </c>
      <c r="K468" s="204" t="s">
        <v>19</v>
      </c>
      <c r="L468" s="46"/>
      <c r="M468" s="275" t="s">
        <v>19</v>
      </c>
      <c r="N468" s="276" t="s">
        <v>42</v>
      </c>
      <c r="O468" s="277"/>
      <c r="P468" s="278">
        <f>O468*H468</f>
        <v>0</v>
      </c>
      <c r="Q468" s="278">
        <v>0</v>
      </c>
      <c r="R468" s="278">
        <f>Q468*H468</f>
        <v>0</v>
      </c>
      <c r="S468" s="278">
        <v>0</v>
      </c>
      <c r="T468" s="279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13" t="s">
        <v>123</v>
      </c>
      <c r="AT468" s="213" t="s">
        <v>118</v>
      </c>
      <c r="AU468" s="213" t="s">
        <v>79</v>
      </c>
      <c r="AY468" s="19" t="s">
        <v>116</v>
      </c>
      <c r="BE468" s="214">
        <f>IF(N468="základní",J468,0)</f>
        <v>0</v>
      </c>
      <c r="BF468" s="214">
        <f>IF(N468="snížená",J468,0)</f>
        <v>0</v>
      </c>
      <c r="BG468" s="214">
        <f>IF(N468="zákl. přenesená",J468,0)</f>
        <v>0</v>
      </c>
      <c r="BH468" s="214">
        <f>IF(N468="sníž. přenesená",J468,0)</f>
        <v>0</v>
      </c>
      <c r="BI468" s="214">
        <f>IF(N468="nulová",J468,0)</f>
        <v>0</v>
      </c>
      <c r="BJ468" s="19" t="s">
        <v>79</v>
      </c>
      <c r="BK468" s="214">
        <f>ROUND(I468*H468,2)</f>
        <v>0</v>
      </c>
      <c r="BL468" s="19" t="s">
        <v>123</v>
      </c>
      <c r="BM468" s="213" t="s">
        <v>515</v>
      </c>
    </row>
    <row r="469" spans="1:31" s="2" customFormat="1" ht="6.95" customHeight="1">
      <c r="A469" s="40"/>
      <c r="B469" s="61"/>
      <c r="C469" s="62"/>
      <c r="D469" s="62"/>
      <c r="E469" s="62"/>
      <c r="F469" s="62"/>
      <c r="G469" s="62"/>
      <c r="H469" s="62"/>
      <c r="I469" s="62"/>
      <c r="J469" s="62"/>
      <c r="K469" s="62"/>
      <c r="L469" s="46"/>
      <c r="M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</row>
  </sheetData>
  <sheetProtection password="CC35" sheet="1" objects="1" scenarios="1" formatColumns="0" formatRows="0" autoFilter="0"/>
  <autoFilter ref="C90:K468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2_01/131213701"/>
    <hyperlink ref="F100" r:id="rId2" display="https://podminky.urs.cz/item/CS_URS_2022_01/162211311"/>
    <hyperlink ref="F105" r:id="rId3" display="https://podminky.urs.cz/item/CS_URS_2022_01/162211319"/>
    <hyperlink ref="F110" r:id="rId4" display="https://podminky.urs.cz/item/CS_URS_2022_01/162751117"/>
    <hyperlink ref="F115" r:id="rId5" display="https://podminky.urs.cz/item/CS_URS_2022_01/162751119"/>
    <hyperlink ref="F119" r:id="rId6" display="https://podminky.urs.cz/item/CS_URS_2022_01/171201221"/>
    <hyperlink ref="F125" r:id="rId7" display="https://podminky.urs.cz/item/CS_URS_2022_01/171251201"/>
    <hyperlink ref="F131" r:id="rId8" display="https://podminky.urs.cz/item/CS_URS_2022_01/275313711"/>
    <hyperlink ref="F137" r:id="rId9" display="https://podminky.urs.cz/item/CS_URS_2022_01/941211111"/>
    <hyperlink ref="F143" r:id="rId10" display="https://podminky.urs.cz/item/CS_URS_2022_01/941211211"/>
    <hyperlink ref="F147" r:id="rId11" display="https://podminky.urs.cz/item/CS_URS_2022_01/941211811"/>
    <hyperlink ref="F153" r:id="rId12" display="https://podminky.urs.cz/item/CS_URS_2022_01/949101111"/>
    <hyperlink ref="F157" r:id="rId13" display="https://podminky.urs.cz/item/CS_URS_2022_01/953961114"/>
    <hyperlink ref="F162" r:id="rId14" display="https://podminky.urs.cz/item/CS_URS_2022_01/953965131"/>
    <hyperlink ref="F168" r:id="rId15" display="https://podminky.urs.cz/item/CS_URS_2022_01/998017001"/>
    <hyperlink ref="F172" r:id="rId16" display="https://podminky.urs.cz/item/CS_URS_2022_01/762081150"/>
    <hyperlink ref="F177" r:id="rId17" display="https://podminky.urs.cz/item/CS_URS_2022_01/762083122"/>
    <hyperlink ref="F191" r:id="rId18" display="https://podminky.urs.cz/item/CS_URS_2022_01/762086111"/>
    <hyperlink ref="F238" r:id="rId19" display="https://podminky.urs.cz/item/CS_URS_2022_01/762123210"/>
    <hyperlink ref="F247" r:id="rId20" display="https://podminky.urs.cz/item/CS_URS_2022_01/762195000"/>
    <hyperlink ref="F252" r:id="rId21" display="https://podminky.urs.cz/item/CS_URS_2022_01/762341047"/>
    <hyperlink ref="F257" r:id="rId22" display="https://podminky.urs.cz/item/CS_URS_2022_01/762342211"/>
    <hyperlink ref="F267" r:id="rId23" display="https://podminky.urs.cz/item/CS_URS_2022_01/762395000"/>
    <hyperlink ref="F272" r:id="rId24" display="https://podminky.urs.cz/item/CS_URS_2022_01/762723461"/>
    <hyperlink ref="F283" r:id="rId25" display="https://podminky.urs.cz/item/CS_URS_2022_01/762795000"/>
    <hyperlink ref="F289" r:id="rId26" display="https://podminky.urs.cz/item/CS_URS_2022_01/998762201"/>
    <hyperlink ref="F292" r:id="rId27" display="https://podminky.urs.cz/item/CS_URS_2022_01/764111651"/>
    <hyperlink ref="F297" r:id="rId28" display="https://podminky.urs.cz/item/CS_URS_2022_01/764211604"/>
    <hyperlink ref="F302" r:id="rId29" display="https://podminky.urs.cz/item/CS_URS_2022_01/764212633"/>
    <hyperlink ref="F307" r:id="rId30" display="https://podminky.urs.cz/item/CS_URS_2022_01/764212663"/>
    <hyperlink ref="F312" r:id="rId31" display="https://podminky.urs.cz/item/CS_URS_2022_01/764511602"/>
    <hyperlink ref="F317" r:id="rId32" display="https://podminky.urs.cz/item/CS_URS_2022_01/764511642"/>
    <hyperlink ref="F322" r:id="rId33" display="https://podminky.urs.cz/item/CS_URS_2022_01/764518622"/>
    <hyperlink ref="F327" r:id="rId34" display="https://podminky.urs.cz/item/CS_URS_2022_01/998764201"/>
    <hyperlink ref="F330" r:id="rId35" display="https://podminky.urs.cz/item/CS_URS_2022_01/765191023"/>
    <hyperlink ref="F340" r:id="rId36" display="https://podminky.urs.cz/item/CS_URS_2022_01/998765201"/>
    <hyperlink ref="F343" r:id="rId37" display="https://podminky.urs.cz/item/CS_URS_2022_01/767995113"/>
    <hyperlink ref="F395" r:id="rId38" display="https://podminky.urs.cz/item/CS_URS_2022_01/998767201"/>
    <hyperlink ref="F398" r:id="rId39" display="https://podminky.urs.cz/item/CS_URS_2022_01/783267101"/>
    <hyperlink ref="F408" r:id="rId40" display="https://podminky.urs.cz/item/CS_URS_2022_01/783301311"/>
    <hyperlink ref="F428" r:id="rId41" display="https://podminky.urs.cz/item/CS_URS_2022_01/783314101"/>
    <hyperlink ref="F448" r:id="rId42" display="https://podminky.urs.cz/item/CS_URS_2022_01/78331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0" customWidth="1"/>
    <col min="2" max="2" width="1.7109375" style="280" customWidth="1"/>
    <col min="3" max="4" width="5.00390625" style="280" customWidth="1"/>
    <col min="5" max="5" width="11.7109375" style="280" customWidth="1"/>
    <col min="6" max="6" width="9.140625" style="280" customWidth="1"/>
    <col min="7" max="7" width="5.00390625" style="280" customWidth="1"/>
    <col min="8" max="8" width="77.8515625" style="280" customWidth="1"/>
    <col min="9" max="10" width="20.00390625" style="280" customWidth="1"/>
    <col min="11" max="11" width="1.7109375" style="280" customWidth="1"/>
  </cols>
  <sheetData>
    <row r="1" s="1" customFormat="1" ht="37.5" customHeight="1"/>
    <row r="2" spans="2:11" s="1" customFormat="1" ht="7.5" customHeight="1">
      <c r="B2" s="281"/>
      <c r="C2" s="282"/>
      <c r="D2" s="282"/>
      <c r="E2" s="282"/>
      <c r="F2" s="282"/>
      <c r="G2" s="282"/>
      <c r="H2" s="282"/>
      <c r="I2" s="282"/>
      <c r="J2" s="282"/>
      <c r="K2" s="283"/>
    </row>
    <row r="3" spans="2:11" s="17" customFormat="1" ht="45" customHeight="1">
      <c r="B3" s="284"/>
      <c r="C3" s="285" t="s">
        <v>516</v>
      </c>
      <c r="D3" s="285"/>
      <c r="E3" s="285"/>
      <c r="F3" s="285"/>
      <c r="G3" s="285"/>
      <c r="H3" s="285"/>
      <c r="I3" s="285"/>
      <c r="J3" s="285"/>
      <c r="K3" s="286"/>
    </row>
    <row r="4" spans="2:11" s="1" customFormat="1" ht="25.5" customHeight="1">
      <c r="B4" s="287"/>
      <c r="C4" s="288" t="s">
        <v>517</v>
      </c>
      <c r="D4" s="288"/>
      <c r="E4" s="288"/>
      <c r="F4" s="288"/>
      <c r="G4" s="288"/>
      <c r="H4" s="288"/>
      <c r="I4" s="288"/>
      <c r="J4" s="288"/>
      <c r="K4" s="289"/>
    </row>
    <row r="5" spans="2:11" s="1" customFormat="1" ht="5.25" customHeight="1">
      <c r="B5" s="287"/>
      <c r="C5" s="290"/>
      <c r="D5" s="290"/>
      <c r="E5" s="290"/>
      <c r="F5" s="290"/>
      <c r="G5" s="290"/>
      <c r="H5" s="290"/>
      <c r="I5" s="290"/>
      <c r="J5" s="290"/>
      <c r="K5" s="289"/>
    </row>
    <row r="6" spans="2:11" s="1" customFormat="1" ht="15" customHeight="1">
      <c r="B6" s="287"/>
      <c r="C6" s="291" t="s">
        <v>518</v>
      </c>
      <c r="D6" s="291"/>
      <c r="E6" s="291"/>
      <c r="F6" s="291"/>
      <c r="G6" s="291"/>
      <c r="H6" s="291"/>
      <c r="I6" s="291"/>
      <c r="J6" s="291"/>
      <c r="K6" s="289"/>
    </row>
    <row r="7" spans="2:11" s="1" customFormat="1" ht="15" customHeight="1">
      <c r="B7" s="292"/>
      <c r="C7" s="291" t="s">
        <v>519</v>
      </c>
      <c r="D7" s="291"/>
      <c r="E7" s="291"/>
      <c r="F7" s="291"/>
      <c r="G7" s="291"/>
      <c r="H7" s="291"/>
      <c r="I7" s="291"/>
      <c r="J7" s="291"/>
      <c r="K7" s="289"/>
    </row>
    <row r="8" spans="2:11" s="1" customFormat="1" ht="12.75" customHeight="1">
      <c r="B8" s="292"/>
      <c r="C8" s="291"/>
      <c r="D8" s="291"/>
      <c r="E8" s="291"/>
      <c r="F8" s="291"/>
      <c r="G8" s="291"/>
      <c r="H8" s="291"/>
      <c r="I8" s="291"/>
      <c r="J8" s="291"/>
      <c r="K8" s="289"/>
    </row>
    <row r="9" spans="2:11" s="1" customFormat="1" ht="15" customHeight="1">
      <c r="B9" s="292"/>
      <c r="C9" s="291" t="s">
        <v>520</v>
      </c>
      <c r="D9" s="291"/>
      <c r="E9" s="291"/>
      <c r="F9" s="291"/>
      <c r="G9" s="291"/>
      <c r="H9" s="291"/>
      <c r="I9" s="291"/>
      <c r="J9" s="291"/>
      <c r="K9" s="289"/>
    </row>
    <row r="10" spans="2:11" s="1" customFormat="1" ht="15" customHeight="1">
      <c r="B10" s="292"/>
      <c r="C10" s="291"/>
      <c r="D10" s="291" t="s">
        <v>521</v>
      </c>
      <c r="E10" s="291"/>
      <c r="F10" s="291"/>
      <c r="G10" s="291"/>
      <c r="H10" s="291"/>
      <c r="I10" s="291"/>
      <c r="J10" s="291"/>
      <c r="K10" s="289"/>
    </row>
    <row r="11" spans="2:11" s="1" customFormat="1" ht="15" customHeight="1">
      <c r="B11" s="292"/>
      <c r="C11" s="293"/>
      <c r="D11" s="291" t="s">
        <v>522</v>
      </c>
      <c r="E11" s="291"/>
      <c r="F11" s="291"/>
      <c r="G11" s="291"/>
      <c r="H11" s="291"/>
      <c r="I11" s="291"/>
      <c r="J11" s="291"/>
      <c r="K11" s="289"/>
    </row>
    <row r="12" spans="2:11" s="1" customFormat="1" ht="15" customHeight="1">
      <c r="B12" s="292"/>
      <c r="C12" s="293"/>
      <c r="D12" s="291"/>
      <c r="E12" s="291"/>
      <c r="F12" s="291"/>
      <c r="G12" s="291"/>
      <c r="H12" s="291"/>
      <c r="I12" s="291"/>
      <c r="J12" s="291"/>
      <c r="K12" s="289"/>
    </row>
    <row r="13" spans="2:11" s="1" customFormat="1" ht="15" customHeight="1">
      <c r="B13" s="292"/>
      <c r="C13" s="293"/>
      <c r="D13" s="294" t="s">
        <v>523</v>
      </c>
      <c r="E13" s="291"/>
      <c r="F13" s="291"/>
      <c r="G13" s="291"/>
      <c r="H13" s="291"/>
      <c r="I13" s="291"/>
      <c r="J13" s="291"/>
      <c r="K13" s="289"/>
    </row>
    <row r="14" spans="2:11" s="1" customFormat="1" ht="12.75" customHeight="1">
      <c r="B14" s="292"/>
      <c r="C14" s="293"/>
      <c r="D14" s="293"/>
      <c r="E14" s="293"/>
      <c r="F14" s="293"/>
      <c r="G14" s="293"/>
      <c r="H14" s="293"/>
      <c r="I14" s="293"/>
      <c r="J14" s="293"/>
      <c r="K14" s="289"/>
    </row>
    <row r="15" spans="2:11" s="1" customFormat="1" ht="15" customHeight="1">
      <c r="B15" s="292"/>
      <c r="C15" s="293"/>
      <c r="D15" s="291" t="s">
        <v>524</v>
      </c>
      <c r="E15" s="291"/>
      <c r="F15" s="291"/>
      <c r="G15" s="291"/>
      <c r="H15" s="291"/>
      <c r="I15" s="291"/>
      <c r="J15" s="291"/>
      <c r="K15" s="289"/>
    </row>
    <row r="16" spans="2:11" s="1" customFormat="1" ht="15" customHeight="1">
      <c r="B16" s="292"/>
      <c r="C16" s="293"/>
      <c r="D16" s="291" t="s">
        <v>525</v>
      </c>
      <c r="E16" s="291"/>
      <c r="F16" s="291"/>
      <c r="G16" s="291"/>
      <c r="H16" s="291"/>
      <c r="I16" s="291"/>
      <c r="J16" s="291"/>
      <c r="K16" s="289"/>
    </row>
    <row r="17" spans="2:11" s="1" customFormat="1" ht="15" customHeight="1">
      <c r="B17" s="292"/>
      <c r="C17" s="293"/>
      <c r="D17" s="291" t="s">
        <v>526</v>
      </c>
      <c r="E17" s="291"/>
      <c r="F17" s="291"/>
      <c r="G17" s="291"/>
      <c r="H17" s="291"/>
      <c r="I17" s="291"/>
      <c r="J17" s="291"/>
      <c r="K17" s="289"/>
    </row>
    <row r="18" spans="2:11" s="1" customFormat="1" ht="15" customHeight="1">
      <c r="B18" s="292"/>
      <c r="C18" s="293"/>
      <c r="D18" s="293"/>
      <c r="E18" s="295" t="s">
        <v>78</v>
      </c>
      <c r="F18" s="291" t="s">
        <v>527</v>
      </c>
      <c r="G18" s="291"/>
      <c r="H18" s="291"/>
      <c r="I18" s="291"/>
      <c r="J18" s="291"/>
      <c r="K18" s="289"/>
    </row>
    <row r="19" spans="2:11" s="1" customFormat="1" ht="15" customHeight="1">
      <c r="B19" s="292"/>
      <c r="C19" s="293"/>
      <c r="D19" s="293"/>
      <c r="E19" s="295" t="s">
        <v>528</v>
      </c>
      <c r="F19" s="291" t="s">
        <v>529</v>
      </c>
      <c r="G19" s="291"/>
      <c r="H19" s="291"/>
      <c r="I19" s="291"/>
      <c r="J19" s="291"/>
      <c r="K19" s="289"/>
    </row>
    <row r="20" spans="2:11" s="1" customFormat="1" ht="15" customHeight="1">
      <c r="B20" s="292"/>
      <c r="C20" s="293"/>
      <c r="D20" s="293"/>
      <c r="E20" s="295" t="s">
        <v>530</v>
      </c>
      <c r="F20" s="291" t="s">
        <v>531</v>
      </c>
      <c r="G20" s="291"/>
      <c r="H20" s="291"/>
      <c r="I20" s="291"/>
      <c r="J20" s="291"/>
      <c r="K20" s="289"/>
    </row>
    <row r="21" spans="2:11" s="1" customFormat="1" ht="15" customHeight="1">
      <c r="B21" s="292"/>
      <c r="C21" s="293"/>
      <c r="D21" s="293"/>
      <c r="E21" s="295" t="s">
        <v>532</v>
      </c>
      <c r="F21" s="291" t="s">
        <v>533</v>
      </c>
      <c r="G21" s="291"/>
      <c r="H21" s="291"/>
      <c r="I21" s="291"/>
      <c r="J21" s="291"/>
      <c r="K21" s="289"/>
    </row>
    <row r="22" spans="2:11" s="1" customFormat="1" ht="15" customHeight="1">
      <c r="B22" s="292"/>
      <c r="C22" s="293"/>
      <c r="D22" s="293"/>
      <c r="E22" s="295" t="s">
        <v>534</v>
      </c>
      <c r="F22" s="291" t="s">
        <v>535</v>
      </c>
      <c r="G22" s="291"/>
      <c r="H22" s="291"/>
      <c r="I22" s="291"/>
      <c r="J22" s="291"/>
      <c r="K22" s="289"/>
    </row>
    <row r="23" spans="2:11" s="1" customFormat="1" ht="15" customHeight="1">
      <c r="B23" s="292"/>
      <c r="C23" s="293"/>
      <c r="D23" s="293"/>
      <c r="E23" s="295" t="s">
        <v>536</v>
      </c>
      <c r="F23" s="291" t="s">
        <v>537</v>
      </c>
      <c r="G23" s="291"/>
      <c r="H23" s="291"/>
      <c r="I23" s="291"/>
      <c r="J23" s="291"/>
      <c r="K23" s="289"/>
    </row>
    <row r="24" spans="2:11" s="1" customFormat="1" ht="12.75" customHeight="1">
      <c r="B24" s="292"/>
      <c r="C24" s="293"/>
      <c r="D24" s="293"/>
      <c r="E24" s="293"/>
      <c r="F24" s="293"/>
      <c r="G24" s="293"/>
      <c r="H24" s="293"/>
      <c r="I24" s="293"/>
      <c r="J24" s="293"/>
      <c r="K24" s="289"/>
    </row>
    <row r="25" spans="2:11" s="1" customFormat="1" ht="15" customHeight="1">
      <c r="B25" s="292"/>
      <c r="C25" s="291" t="s">
        <v>538</v>
      </c>
      <c r="D25" s="291"/>
      <c r="E25" s="291"/>
      <c r="F25" s="291"/>
      <c r="G25" s="291"/>
      <c r="H25" s="291"/>
      <c r="I25" s="291"/>
      <c r="J25" s="291"/>
      <c r="K25" s="289"/>
    </row>
    <row r="26" spans="2:11" s="1" customFormat="1" ht="15" customHeight="1">
      <c r="B26" s="292"/>
      <c r="C26" s="291" t="s">
        <v>539</v>
      </c>
      <c r="D26" s="291"/>
      <c r="E26" s="291"/>
      <c r="F26" s="291"/>
      <c r="G26" s="291"/>
      <c r="H26" s="291"/>
      <c r="I26" s="291"/>
      <c r="J26" s="291"/>
      <c r="K26" s="289"/>
    </row>
    <row r="27" spans="2:11" s="1" customFormat="1" ht="15" customHeight="1">
      <c r="B27" s="292"/>
      <c r="C27" s="291"/>
      <c r="D27" s="291" t="s">
        <v>540</v>
      </c>
      <c r="E27" s="291"/>
      <c r="F27" s="291"/>
      <c r="G27" s="291"/>
      <c r="H27" s="291"/>
      <c r="I27" s="291"/>
      <c r="J27" s="291"/>
      <c r="K27" s="289"/>
    </row>
    <row r="28" spans="2:11" s="1" customFormat="1" ht="15" customHeight="1">
      <c r="B28" s="292"/>
      <c r="C28" s="293"/>
      <c r="D28" s="291" t="s">
        <v>541</v>
      </c>
      <c r="E28" s="291"/>
      <c r="F28" s="291"/>
      <c r="G28" s="291"/>
      <c r="H28" s="291"/>
      <c r="I28" s="291"/>
      <c r="J28" s="291"/>
      <c r="K28" s="289"/>
    </row>
    <row r="29" spans="2:11" s="1" customFormat="1" ht="12.75" customHeight="1">
      <c r="B29" s="292"/>
      <c r="C29" s="293"/>
      <c r="D29" s="293"/>
      <c r="E29" s="293"/>
      <c r="F29" s="293"/>
      <c r="G29" s="293"/>
      <c r="H29" s="293"/>
      <c r="I29" s="293"/>
      <c r="J29" s="293"/>
      <c r="K29" s="289"/>
    </row>
    <row r="30" spans="2:11" s="1" customFormat="1" ht="15" customHeight="1">
      <c r="B30" s="292"/>
      <c r="C30" s="293"/>
      <c r="D30" s="291" t="s">
        <v>542</v>
      </c>
      <c r="E30" s="291"/>
      <c r="F30" s="291"/>
      <c r="G30" s="291"/>
      <c r="H30" s="291"/>
      <c r="I30" s="291"/>
      <c r="J30" s="291"/>
      <c r="K30" s="289"/>
    </row>
    <row r="31" spans="2:11" s="1" customFormat="1" ht="15" customHeight="1">
      <c r="B31" s="292"/>
      <c r="C31" s="293"/>
      <c r="D31" s="291" t="s">
        <v>543</v>
      </c>
      <c r="E31" s="291"/>
      <c r="F31" s="291"/>
      <c r="G31" s="291"/>
      <c r="H31" s="291"/>
      <c r="I31" s="291"/>
      <c r="J31" s="291"/>
      <c r="K31" s="289"/>
    </row>
    <row r="32" spans="2:11" s="1" customFormat="1" ht="12.75" customHeight="1">
      <c r="B32" s="292"/>
      <c r="C32" s="293"/>
      <c r="D32" s="293"/>
      <c r="E32" s="293"/>
      <c r="F32" s="293"/>
      <c r="G32" s="293"/>
      <c r="H32" s="293"/>
      <c r="I32" s="293"/>
      <c r="J32" s="293"/>
      <c r="K32" s="289"/>
    </row>
    <row r="33" spans="2:11" s="1" customFormat="1" ht="15" customHeight="1">
      <c r="B33" s="292"/>
      <c r="C33" s="293"/>
      <c r="D33" s="291" t="s">
        <v>544</v>
      </c>
      <c r="E33" s="291"/>
      <c r="F33" s="291"/>
      <c r="G33" s="291"/>
      <c r="H33" s="291"/>
      <c r="I33" s="291"/>
      <c r="J33" s="291"/>
      <c r="K33" s="289"/>
    </row>
    <row r="34" spans="2:11" s="1" customFormat="1" ht="15" customHeight="1">
      <c r="B34" s="292"/>
      <c r="C34" s="293"/>
      <c r="D34" s="291" t="s">
        <v>545</v>
      </c>
      <c r="E34" s="291"/>
      <c r="F34" s="291"/>
      <c r="G34" s="291"/>
      <c r="H34" s="291"/>
      <c r="I34" s="291"/>
      <c r="J34" s="291"/>
      <c r="K34" s="289"/>
    </row>
    <row r="35" spans="2:11" s="1" customFormat="1" ht="15" customHeight="1">
      <c r="B35" s="292"/>
      <c r="C35" s="293"/>
      <c r="D35" s="291" t="s">
        <v>546</v>
      </c>
      <c r="E35" s="291"/>
      <c r="F35" s="291"/>
      <c r="G35" s="291"/>
      <c r="H35" s="291"/>
      <c r="I35" s="291"/>
      <c r="J35" s="291"/>
      <c r="K35" s="289"/>
    </row>
    <row r="36" spans="2:11" s="1" customFormat="1" ht="15" customHeight="1">
      <c r="B36" s="292"/>
      <c r="C36" s="293"/>
      <c r="D36" s="291"/>
      <c r="E36" s="294" t="s">
        <v>102</v>
      </c>
      <c r="F36" s="291"/>
      <c r="G36" s="291" t="s">
        <v>547</v>
      </c>
      <c r="H36" s="291"/>
      <c r="I36" s="291"/>
      <c r="J36" s="291"/>
      <c r="K36" s="289"/>
    </row>
    <row r="37" spans="2:11" s="1" customFormat="1" ht="30.75" customHeight="1">
      <c r="B37" s="292"/>
      <c r="C37" s="293"/>
      <c r="D37" s="291"/>
      <c r="E37" s="294" t="s">
        <v>548</v>
      </c>
      <c r="F37" s="291"/>
      <c r="G37" s="291" t="s">
        <v>549</v>
      </c>
      <c r="H37" s="291"/>
      <c r="I37" s="291"/>
      <c r="J37" s="291"/>
      <c r="K37" s="289"/>
    </row>
    <row r="38" spans="2:11" s="1" customFormat="1" ht="15" customHeight="1">
      <c r="B38" s="292"/>
      <c r="C38" s="293"/>
      <c r="D38" s="291"/>
      <c r="E38" s="294" t="s">
        <v>52</v>
      </c>
      <c r="F38" s="291"/>
      <c r="G38" s="291" t="s">
        <v>550</v>
      </c>
      <c r="H38" s="291"/>
      <c r="I38" s="291"/>
      <c r="J38" s="291"/>
      <c r="K38" s="289"/>
    </row>
    <row r="39" spans="2:11" s="1" customFormat="1" ht="15" customHeight="1">
      <c r="B39" s="292"/>
      <c r="C39" s="293"/>
      <c r="D39" s="291"/>
      <c r="E39" s="294" t="s">
        <v>53</v>
      </c>
      <c r="F39" s="291"/>
      <c r="G39" s="291" t="s">
        <v>551</v>
      </c>
      <c r="H39" s="291"/>
      <c r="I39" s="291"/>
      <c r="J39" s="291"/>
      <c r="K39" s="289"/>
    </row>
    <row r="40" spans="2:11" s="1" customFormat="1" ht="15" customHeight="1">
      <c r="B40" s="292"/>
      <c r="C40" s="293"/>
      <c r="D40" s="291"/>
      <c r="E40" s="294" t="s">
        <v>103</v>
      </c>
      <c r="F40" s="291"/>
      <c r="G40" s="291" t="s">
        <v>552</v>
      </c>
      <c r="H40" s="291"/>
      <c r="I40" s="291"/>
      <c r="J40" s="291"/>
      <c r="K40" s="289"/>
    </row>
    <row r="41" spans="2:11" s="1" customFormat="1" ht="15" customHeight="1">
      <c r="B41" s="292"/>
      <c r="C41" s="293"/>
      <c r="D41" s="291"/>
      <c r="E41" s="294" t="s">
        <v>104</v>
      </c>
      <c r="F41" s="291"/>
      <c r="G41" s="291" t="s">
        <v>553</v>
      </c>
      <c r="H41" s="291"/>
      <c r="I41" s="291"/>
      <c r="J41" s="291"/>
      <c r="K41" s="289"/>
    </row>
    <row r="42" spans="2:11" s="1" customFormat="1" ht="15" customHeight="1">
      <c r="B42" s="292"/>
      <c r="C42" s="293"/>
      <c r="D42" s="291"/>
      <c r="E42" s="294" t="s">
        <v>554</v>
      </c>
      <c r="F42" s="291"/>
      <c r="G42" s="291" t="s">
        <v>555</v>
      </c>
      <c r="H42" s="291"/>
      <c r="I42" s="291"/>
      <c r="J42" s="291"/>
      <c r="K42" s="289"/>
    </row>
    <row r="43" spans="2:11" s="1" customFormat="1" ht="15" customHeight="1">
      <c r="B43" s="292"/>
      <c r="C43" s="293"/>
      <c r="D43" s="291"/>
      <c r="E43" s="294"/>
      <c r="F43" s="291"/>
      <c r="G43" s="291" t="s">
        <v>556</v>
      </c>
      <c r="H43" s="291"/>
      <c r="I43" s="291"/>
      <c r="J43" s="291"/>
      <c r="K43" s="289"/>
    </row>
    <row r="44" spans="2:11" s="1" customFormat="1" ht="15" customHeight="1">
      <c r="B44" s="292"/>
      <c r="C44" s="293"/>
      <c r="D44" s="291"/>
      <c r="E44" s="294" t="s">
        <v>557</v>
      </c>
      <c r="F44" s="291"/>
      <c r="G44" s="291" t="s">
        <v>558</v>
      </c>
      <c r="H44" s="291"/>
      <c r="I44" s="291"/>
      <c r="J44" s="291"/>
      <c r="K44" s="289"/>
    </row>
    <row r="45" spans="2:11" s="1" customFormat="1" ht="15" customHeight="1">
      <c r="B45" s="292"/>
      <c r="C45" s="293"/>
      <c r="D45" s="291"/>
      <c r="E45" s="294" t="s">
        <v>106</v>
      </c>
      <c r="F45" s="291"/>
      <c r="G45" s="291" t="s">
        <v>559</v>
      </c>
      <c r="H45" s="291"/>
      <c r="I45" s="291"/>
      <c r="J45" s="291"/>
      <c r="K45" s="289"/>
    </row>
    <row r="46" spans="2:11" s="1" customFormat="1" ht="12.75" customHeight="1">
      <c r="B46" s="292"/>
      <c r="C46" s="293"/>
      <c r="D46" s="291"/>
      <c r="E46" s="291"/>
      <c r="F46" s="291"/>
      <c r="G46" s="291"/>
      <c r="H46" s="291"/>
      <c r="I46" s="291"/>
      <c r="J46" s="291"/>
      <c r="K46" s="289"/>
    </row>
    <row r="47" spans="2:11" s="1" customFormat="1" ht="15" customHeight="1">
      <c r="B47" s="292"/>
      <c r="C47" s="293"/>
      <c r="D47" s="291" t="s">
        <v>560</v>
      </c>
      <c r="E47" s="291"/>
      <c r="F47" s="291"/>
      <c r="G47" s="291"/>
      <c r="H47" s="291"/>
      <c r="I47" s="291"/>
      <c r="J47" s="291"/>
      <c r="K47" s="289"/>
    </row>
    <row r="48" spans="2:11" s="1" customFormat="1" ht="15" customHeight="1">
      <c r="B48" s="292"/>
      <c r="C48" s="293"/>
      <c r="D48" s="293"/>
      <c r="E48" s="291" t="s">
        <v>561</v>
      </c>
      <c r="F48" s="291"/>
      <c r="G48" s="291"/>
      <c r="H48" s="291"/>
      <c r="I48" s="291"/>
      <c r="J48" s="291"/>
      <c r="K48" s="289"/>
    </row>
    <row r="49" spans="2:11" s="1" customFormat="1" ht="15" customHeight="1">
      <c r="B49" s="292"/>
      <c r="C49" s="293"/>
      <c r="D49" s="293"/>
      <c r="E49" s="291" t="s">
        <v>562</v>
      </c>
      <c r="F49" s="291"/>
      <c r="G49" s="291"/>
      <c r="H49" s="291"/>
      <c r="I49" s="291"/>
      <c r="J49" s="291"/>
      <c r="K49" s="289"/>
    </row>
    <row r="50" spans="2:11" s="1" customFormat="1" ht="15" customHeight="1">
      <c r="B50" s="292"/>
      <c r="C50" s="293"/>
      <c r="D50" s="293"/>
      <c r="E50" s="291" t="s">
        <v>563</v>
      </c>
      <c r="F50" s="291"/>
      <c r="G50" s="291"/>
      <c r="H50" s="291"/>
      <c r="I50" s="291"/>
      <c r="J50" s="291"/>
      <c r="K50" s="289"/>
    </row>
    <row r="51" spans="2:11" s="1" customFormat="1" ht="15" customHeight="1">
      <c r="B51" s="292"/>
      <c r="C51" s="293"/>
      <c r="D51" s="291" t="s">
        <v>564</v>
      </c>
      <c r="E51" s="291"/>
      <c r="F51" s="291"/>
      <c r="G51" s="291"/>
      <c r="H51" s="291"/>
      <c r="I51" s="291"/>
      <c r="J51" s="291"/>
      <c r="K51" s="289"/>
    </row>
    <row r="52" spans="2:11" s="1" customFormat="1" ht="25.5" customHeight="1">
      <c r="B52" s="287"/>
      <c r="C52" s="288" t="s">
        <v>565</v>
      </c>
      <c r="D52" s="288"/>
      <c r="E52" s="288"/>
      <c r="F52" s="288"/>
      <c r="G52" s="288"/>
      <c r="H52" s="288"/>
      <c r="I52" s="288"/>
      <c r="J52" s="288"/>
      <c r="K52" s="289"/>
    </row>
    <row r="53" spans="2:11" s="1" customFormat="1" ht="5.25" customHeight="1">
      <c r="B53" s="287"/>
      <c r="C53" s="290"/>
      <c r="D53" s="290"/>
      <c r="E53" s="290"/>
      <c r="F53" s="290"/>
      <c r="G53" s="290"/>
      <c r="H53" s="290"/>
      <c r="I53" s="290"/>
      <c r="J53" s="290"/>
      <c r="K53" s="289"/>
    </row>
    <row r="54" spans="2:11" s="1" customFormat="1" ht="15" customHeight="1">
      <c r="B54" s="287"/>
      <c r="C54" s="291" t="s">
        <v>566</v>
      </c>
      <c r="D54" s="291"/>
      <c r="E54" s="291"/>
      <c r="F54" s="291"/>
      <c r="G54" s="291"/>
      <c r="H54" s="291"/>
      <c r="I54" s="291"/>
      <c r="J54" s="291"/>
      <c r="K54" s="289"/>
    </row>
    <row r="55" spans="2:11" s="1" customFormat="1" ht="15" customHeight="1">
      <c r="B55" s="287"/>
      <c r="C55" s="291" t="s">
        <v>567</v>
      </c>
      <c r="D55" s="291"/>
      <c r="E55" s="291"/>
      <c r="F55" s="291"/>
      <c r="G55" s="291"/>
      <c r="H55" s="291"/>
      <c r="I55" s="291"/>
      <c r="J55" s="291"/>
      <c r="K55" s="289"/>
    </row>
    <row r="56" spans="2:11" s="1" customFormat="1" ht="12.75" customHeight="1">
      <c r="B56" s="287"/>
      <c r="C56" s="291"/>
      <c r="D56" s="291"/>
      <c r="E56" s="291"/>
      <c r="F56" s="291"/>
      <c r="G56" s="291"/>
      <c r="H56" s="291"/>
      <c r="I56" s="291"/>
      <c r="J56" s="291"/>
      <c r="K56" s="289"/>
    </row>
    <row r="57" spans="2:11" s="1" customFormat="1" ht="15" customHeight="1">
      <c r="B57" s="287"/>
      <c r="C57" s="291" t="s">
        <v>568</v>
      </c>
      <c r="D57" s="291"/>
      <c r="E57" s="291"/>
      <c r="F57" s="291"/>
      <c r="G57" s="291"/>
      <c r="H57" s="291"/>
      <c r="I57" s="291"/>
      <c r="J57" s="291"/>
      <c r="K57" s="289"/>
    </row>
    <row r="58" spans="2:11" s="1" customFormat="1" ht="15" customHeight="1">
      <c r="B58" s="287"/>
      <c r="C58" s="293"/>
      <c r="D58" s="291" t="s">
        <v>569</v>
      </c>
      <c r="E58" s="291"/>
      <c r="F58" s="291"/>
      <c r="G58" s="291"/>
      <c r="H58" s="291"/>
      <c r="I58" s="291"/>
      <c r="J58" s="291"/>
      <c r="K58" s="289"/>
    </row>
    <row r="59" spans="2:11" s="1" customFormat="1" ht="15" customHeight="1">
      <c r="B59" s="287"/>
      <c r="C59" s="293"/>
      <c r="D59" s="291" t="s">
        <v>570</v>
      </c>
      <c r="E59" s="291"/>
      <c r="F59" s="291"/>
      <c r="G59" s="291"/>
      <c r="H59" s="291"/>
      <c r="I59" s="291"/>
      <c r="J59" s="291"/>
      <c r="K59" s="289"/>
    </row>
    <row r="60" spans="2:11" s="1" customFormat="1" ht="15" customHeight="1">
      <c r="B60" s="287"/>
      <c r="C60" s="293"/>
      <c r="D60" s="291" t="s">
        <v>571</v>
      </c>
      <c r="E60" s="291"/>
      <c r="F60" s="291"/>
      <c r="G60" s="291"/>
      <c r="H60" s="291"/>
      <c r="I60" s="291"/>
      <c r="J60" s="291"/>
      <c r="K60" s="289"/>
    </row>
    <row r="61" spans="2:11" s="1" customFormat="1" ht="15" customHeight="1">
      <c r="B61" s="287"/>
      <c r="C61" s="293"/>
      <c r="D61" s="291" t="s">
        <v>572</v>
      </c>
      <c r="E61" s="291"/>
      <c r="F61" s="291"/>
      <c r="G61" s="291"/>
      <c r="H61" s="291"/>
      <c r="I61" s="291"/>
      <c r="J61" s="291"/>
      <c r="K61" s="289"/>
    </row>
    <row r="62" spans="2:11" s="1" customFormat="1" ht="15" customHeight="1">
      <c r="B62" s="287"/>
      <c r="C62" s="293"/>
      <c r="D62" s="296" t="s">
        <v>573</v>
      </c>
      <c r="E62" s="296"/>
      <c r="F62" s="296"/>
      <c r="G62" s="296"/>
      <c r="H62" s="296"/>
      <c r="I62" s="296"/>
      <c r="J62" s="296"/>
      <c r="K62" s="289"/>
    </row>
    <row r="63" spans="2:11" s="1" customFormat="1" ht="15" customHeight="1">
      <c r="B63" s="287"/>
      <c r="C63" s="293"/>
      <c r="D63" s="291" t="s">
        <v>574</v>
      </c>
      <c r="E63" s="291"/>
      <c r="F63" s="291"/>
      <c r="G63" s="291"/>
      <c r="H63" s="291"/>
      <c r="I63" s="291"/>
      <c r="J63" s="291"/>
      <c r="K63" s="289"/>
    </row>
    <row r="64" spans="2:11" s="1" customFormat="1" ht="12.75" customHeight="1">
      <c r="B64" s="287"/>
      <c r="C64" s="293"/>
      <c r="D64" s="293"/>
      <c r="E64" s="297"/>
      <c r="F64" s="293"/>
      <c r="G64" s="293"/>
      <c r="H64" s="293"/>
      <c r="I64" s="293"/>
      <c r="J64" s="293"/>
      <c r="K64" s="289"/>
    </row>
    <row r="65" spans="2:11" s="1" customFormat="1" ht="15" customHeight="1">
      <c r="B65" s="287"/>
      <c r="C65" s="293"/>
      <c r="D65" s="291" t="s">
        <v>575</v>
      </c>
      <c r="E65" s="291"/>
      <c r="F65" s="291"/>
      <c r="G65" s="291"/>
      <c r="H65" s="291"/>
      <c r="I65" s="291"/>
      <c r="J65" s="291"/>
      <c r="K65" s="289"/>
    </row>
    <row r="66" spans="2:11" s="1" customFormat="1" ht="15" customHeight="1">
      <c r="B66" s="287"/>
      <c r="C66" s="293"/>
      <c r="D66" s="296" t="s">
        <v>576</v>
      </c>
      <c r="E66" s="296"/>
      <c r="F66" s="296"/>
      <c r="G66" s="296"/>
      <c r="H66" s="296"/>
      <c r="I66" s="296"/>
      <c r="J66" s="296"/>
      <c r="K66" s="289"/>
    </row>
    <row r="67" spans="2:11" s="1" customFormat="1" ht="15" customHeight="1">
      <c r="B67" s="287"/>
      <c r="C67" s="293"/>
      <c r="D67" s="291" t="s">
        <v>577</v>
      </c>
      <c r="E67" s="291"/>
      <c r="F67" s="291"/>
      <c r="G67" s="291"/>
      <c r="H67" s="291"/>
      <c r="I67" s="291"/>
      <c r="J67" s="291"/>
      <c r="K67" s="289"/>
    </row>
    <row r="68" spans="2:11" s="1" customFormat="1" ht="15" customHeight="1">
      <c r="B68" s="287"/>
      <c r="C68" s="293"/>
      <c r="D68" s="291" t="s">
        <v>578</v>
      </c>
      <c r="E68" s="291"/>
      <c r="F68" s="291"/>
      <c r="G68" s="291"/>
      <c r="H68" s="291"/>
      <c r="I68" s="291"/>
      <c r="J68" s="291"/>
      <c r="K68" s="289"/>
    </row>
    <row r="69" spans="2:11" s="1" customFormat="1" ht="15" customHeight="1">
      <c r="B69" s="287"/>
      <c r="C69" s="293"/>
      <c r="D69" s="291" t="s">
        <v>579</v>
      </c>
      <c r="E69" s="291"/>
      <c r="F69" s="291"/>
      <c r="G69" s="291"/>
      <c r="H69" s="291"/>
      <c r="I69" s="291"/>
      <c r="J69" s="291"/>
      <c r="K69" s="289"/>
    </row>
    <row r="70" spans="2:11" s="1" customFormat="1" ht="15" customHeight="1">
      <c r="B70" s="287"/>
      <c r="C70" s="293"/>
      <c r="D70" s="291" t="s">
        <v>580</v>
      </c>
      <c r="E70" s="291"/>
      <c r="F70" s="291"/>
      <c r="G70" s="291"/>
      <c r="H70" s="291"/>
      <c r="I70" s="291"/>
      <c r="J70" s="291"/>
      <c r="K70" s="289"/>
    </row>
    <row r="71" spans="2:11" s="1" customFormat="1" ht="12.75" customHeight="1">
      <c r="B71" s="298"/>
      <c r="C71" s="299"/>
      <c r="D71" s="299"/>
      <c r="E71" s="299"/>
      <c r="F71" s="299"/>
      <c r="G71" s="299"/>
      <c r="H71" s="299"/>
      <c r="I71" s="299"/>
      <c r="J71" s="299"/>
      <c r="K71" s="300"/>
    </row>
    <row r="72" spans="2:11" s="1" customFormat="1" ht="18.75" customHeight="1">
      <c r="B72" s="301"/>
      <c r="C72" s="301"/>
      <c r="D72" s="301"/>
      <c r="E72" s="301"/>
      <c r="F72" s="301"/>
      <c r="G72" s="301"/>
      <c r="H72" s="301"/>
      <c r="I72" s="301"/>
      <c r="J72" s="301"/>
      <c r="K72" s="302"/>
    </row>
    <row r="73" spans="2:11" s="1" customFormat="1" ht="18.75" customHeight="1">
      <c r="B73" s="302"/>
      <c r="C73" s="302"/>
      <c r="D73" s="302"/>
      <c r="E73" s="302"/>
      <c r="F73" s="302"/>
      <c r="G73" s="302"/>
      <c r="H73" s="302"/>
      <c r="I73" s="302"/>
      <c r="J73" s="302"/>
      <c r="K73" s="302"/>
    </row>
    <row r="74" spans="2:11" s="1" customFormat="1" ht="7.5" customHeight="1">
      <c r="B74" s="303"/>
      <c r="C74" s="304"/>
      <c r="D74" s="304"/>
      <c r="E74" s="304"/>
      <c r="F74" s="304"/>
      <c r="G74" s="304"/>
      <c r="H74" s="304"/>
      <c r="I74" s="304"/>
      <c r="J74" s="304"/>
      <c r="K74" s="305"/>
    </row>
    <row r="75" spans="2:11" s="1" customFormat="1" ht="45" customHeight="1">
      <c r="B75" s="306"/>
      <c r="C75" s="307" t="s">
        <v>581</v>
      </c>
      <c r="D75" s="307"/>
      <c r="E75" s="307"/>
      <c r="F75" s="307"/>
      <c r="G75" s="307"/>
      <c r="H75" s="307"/>
      <c r="I75" s="307"/>
      <c r="J75" s="307"/>
      <c r="K75" s="308"/>
    </row>
    <row r="76" spans="2:11" s="1" customFormat="1" ht="17.25" customHeight="1">
      <c r="B76" s="306"/>
      <c r="C76" s="309" t="s">
        <v>582</v>
      </c>
      <c r="D76" s="309"/>
      <c r="E76" s="309"/>
      <c r="F76" s="309" t="s">
        <v>583</v>
      </c>
      <c r="G76" s="310"/>
      <c r="H76" s="309" t="s">
        <v>53</v>
      </c>
      <c r="I76" s="309" t="s">
        <v>56</v>
      </c>
      <c r="J76" s="309" t="s">
        <v>584</v>
      </c>
      <c r="K76" s="308"/>
    </row>
    <row r="77" spans="2:11" s="1" customFormat="1" ht="17.25" customHeight="1">
      <c r="B77" s="306"/>
      <c r="C77" s="311" t="s">
        <v>585</v>
      </c>
      <c r="D77" s="311"/>
      <c r="E77" s="311"/>
      <c r="F77" s="312" t="s">
        <v>586</v>
      </c>
      <c r="G77" s="313"/>
      <c r="H77" s="311"/>
      <c r="I77" s="311"/>
      <c r="J77" s="311" t="s">
        <v>587</v>
      </c>
      <c r="K77" s="308"/>
    </row>
    <row r="78" spans="2:11" s="1" customFormat="1" ht="5.25" customHeight="1">
      <c r="B78" s="306"/>
      <c r="C78" s="314"/>
      <c r="D78" s="314"/>
      <c r="E78" s="314"/>
      <c r="F78" s="314"/>
      <c r="G78" s="315"/>
      <c r="H78" s="314"/>
      <c r="I78" s="314"/>
      <c r="J78" s="314"/>
      <c r="K78" s="308"/>
    </row>
    <row r="79" spans="2:11" s="1" customFormat="1" ht="15" customHeight="1">
      <c r="B79" s="306"/>
      <c r="C79" s="294" t="s">
        <v>52</v>
      </c>
      <c r="D79" s="316"/>
      <c r="E79" s="316"/>
      <c r="F79" s="317" t="s">
        <v>588</v>
      </c>
      <c r="G79" s="318"/>
      <c r="H79" s="294" t="s">
        <v>589</v>
      </c>
      <c r="I79" s="294" t="s">
        <v>590</v>
      </c>
      <c r="J79" s="294">
        <v>20</v>
      </c>
      <c r="K79" s="308"/>
    </row>
    <row r="80" spans="2:11" s="1" customFormat="1" ht="15" customHeight="1">
      <c r="B80" s="306"/>
      <c r="C80" s="294" t="s">
        <v>591</v>
      </c>
      <c r="D80" s="294"/>
      <c r="E80" s="294"/>
      <c r="F80" s="317" t="s">
        <v>588</v>
      </c>
      <c r="G80" s="318"/>
      <c r="H80" s="294" t="s">
        <v>592</v>
      </c>
      <c r="I80" s="294" t="s">
        <v>590</v>
      </c>
      <c r="J80" s="294">
        <v>120</v>
      </c>
      <c r="K80" s="308"/>
    </row>
    <row r="81" spans="2:11" s="1" customFormat="1" ht="15" customHeight="1">
      <c r="B81" s="319"/>
      <c r="C81" s="294" t="s">
        <v>593</v>
      </c>
      <c r="D81" s="294"/>
      <c r="E81" s="294"/>
      <c r="F81" s="317" t="s">
        <v>594</v>
      </c>
      <c r="G81" s="318"/>
      <c r="H81" s="294" t="s">
        <v>595</v>
      </c>
      <c r="I81" s="294" t="s">
        <v>590</v>
      </c>
      <c r="J81" s="294">
        <v>50</v>
      </c>
      <c r="K81" s="308"/>
    </row>
    <row r="82" spans="2:11" s="1" customFormat="1" ht="15" customHeight="1">
      <c r="B82" s="319"/>
      <c r="C82" s="294" t="s">
        <v>596</v>
      </c>
      <c r="D82" s="294"/>
      <c r="E82" s="294"/>
      <c r="F82" s="317" t="s">
        <v>588</v>
      </c>
      <c r="G82" s="318"/>
      <c r="H82" s="294" t="s">
        <v>597</v>
      </c>
      <c r="I82" s="294" t="s">
        <v>598</v>
      </c>
      <c r="J82" s="294"/>
      <c r="K82" s="308"/>
    </row>
    <row r="83" spans="2:11" s="1" customFormat="1" ht="15" customHeight="1">
      <c r="B83" s="319"/>
      <c r="C83" s="320" t="s">
        <v>599</v>
      </c>
      <c r="D83" s="320"/>
      <c r="E83" s="320"/>
      <c r="F83" s="321" t="s">
        <v>594</v>
      </c>
      <c r="G83" s="320"/>
      <c r="H83" s="320" t="s">
        <v>600</v>
      </c>
      <c r="I83" s="320" t="s">
        <v>590</v>
      </c>
      <c r="J83" s="320">
        <v>15</v>
      </c>
      <c r="K83" s="308"/>
    </row>
    <row r="84" spans="2:11" s="1" customFormat="1" ht="15" customHeight="1">
      <c r="B84" s="319"/>
      <c r="C84" s="320" t="s">
        <v>601</v>
      </c>
      <c r="D84" s="320"/>
      <c r="E84" s="320"/>
      <c r="F84" s="321" t="s">
        <v>594</v>
      </c>
      <c r="G84" s="320"/>
      <c r="H84" s="320" t="s">
        <v>602</v>
      </c>
      <c r="I84" s="320" t="s">
        <v>590</v>
      </c>
      <c r="J84" s="320">
        <v>15</v>
      </c>
      <c r="K84" s="308"/>
    </row>
    <row r="85" spans="2:11" s="1" customFormat="1" ht="15" customHeight="1">
      <c r="B85" s="319"/>
      <c r="C85" s="320" t="s">
        <v>603</v>
      </c>
      <c r="D85" s="320"/>
      <c r="E85" s="320"/>
      <c r="F85" s="321" t="s">
        <v>594</v>
      </c>
      <c r="G85" s="320"/>
      <c r="H85" s="320" t="s">
        <v>604</v>
      </c>
      <c r="I85" s="320" t="s">
        <v>590</v>
      </c>
      <c r="J85" s="320">
        <v>20</v>
      </c>
      <c r="K85" s="308"/>
    </row>
    <row r="86" spans="2:11" s="1" customFormat="1" ht="15" customHeight="1">
      <c r="B86" s="319"/>
      <c r="C86" s="320" t="s">
        <v>605</v>
      </c>
      <c r="D86" s="320"/>
      <c r="E86" s="320"/>
      <c r="F86" s="321" t="s">
        <v>594</v>
      </c>
      <c r="G86" s="320"/>
      <c r="H86" s="320" t="s">
        <v>606</v>
      </c>
      <c r="I86" s="320" t="s">
        <v>590</v>
      </c>
      <c r="J86" s="320">
        <v>20</v>
      </c>
      <c r="K86" s="308"/>
    </row>
    <row r="87" spans="2:11" s="1" customFormat="1" ht="15" customHeight="1">
      <c r="B87" s="319"/>
      <c r="C87" s="294" t="s">
        <v>607</v>
      </c>
      <c r="D87" s="294"/>
      <c r="E87" s="294"/>
      <c r="F87" s="317" t="s">
        <v>594</v>
      </c>
      <c r="G87" s="318"/>
      <c r="H87" s="294" t="s">
        <v>608</v>
      </c>
      <c r="I87" s="294" t="s">
        <v>590</v>
      </c>
      <c r="J87" s="294">
        <v>50</v>
      </c>
      <c r="K87" s="308"/>
    </row>
    <row r="88" spans="2:11" s="1" customFormat="1" ht="15" customHeight="1">
      <c r="B88" s="319"/>
      <c r="C88" s="294" t="s">
        <v>609</v>
      </c>
      <c r="D88" s="294"/>
      <c r="E88" s="294"/>
      <c r="F88" s="317" t="s">
        <v>594</v>
      </c>
      <c r="G88" s="318"/>
      <c r="H88" s="294" t="s">
        <v>610</v>
      </c>
      <c r="I88" s="294" t="s">
        <v>590</v>
      </c>
      <c r="J88" s="294">
        <v>20</v>
      </c>
      <c r="K88" s="308"/>
    </row>
    <row r="89" spans="2:11" s="1" customFormat="1" ht="15" customHeight="1">
      <c r="B89" s="319"/>
      <c r="C89" s="294" t="s">
        <v>611</v>
      </c>
      <c r="D89" s="294"/>
      <c r="E89" s="294"/>
      <c r="F89" s="317" t="s">
        <v>594</v>
      </c>
      <c r="G89" s="318"/>
      <c r="H89" s="294" t="s">
        <v>612</v>
      </c>
      <c r="I89" s="294" t="s">
        <v>590</v>
      </c>
      <c r="J89" s="294">
        <v>20</v>
      </c>
      <c r="K89" s="308"/>
    </row>
    <row r="90" spans="2:11" s="1" customFormat="1" ht="15" customHeight="1">
      <c r="B90" s="319"/>
      <c r="C90" s="294" t="s">
        <v>613</v>
      </c>
      <c r="D90" s="294"/>
      <c r="E90" s="294"/>
      <c r="F90" s="317" t="s">
        <v>594</v>
      </c>
      <c r="G90" s="318"/>
      <c r="H90" s="294" t="s">
        <v>614</v>
      </c>
      <c r="I90" s="294" t="s">
        <v>590</v>
      </c>
      <c r="J90" s="294">
        <v>50</v>
      </c>
      <c r="K90" s="308"/>
    </row>
    <row r="91" spans="2:11" s="1" customFormat="1" ht="15" customHeight="1">
      <c r="B91" s="319"/>
      <c r="C91" s="294" t="s">
        <v>615</v>
      </c>
      <c r="D91" s="294"/>
      <c r="E91" s="294"/>
      <c r="F91" s="317" t="s">
        <v>594</v>
      </c>
      <c r="G91" s="318"/>
      <c r="H91" s="294" t="s">
        <v>615</v>
      </c>
      <c r="I91" s="294" t="s">
        <v>590</v>
      </c>
      <c r="J91" s="294">
        <v>50</v>
      </c>
      <c r="K91" s="308"/>
    </row>
    <row r="92" spans="2:11" s="1" customFormat="1" ht="15" customHeight="1">
      <c r="B92" s="319"/>
      <c r="C92" s="294" t="s">
        <v>616</v>
      </c>
      <c r="D92" s="294"/>
      <c r="E92" s="294"/>
      <c r="F92" s="317" t="s">
        <v>594</v>
      </c>
      <c r="G92" s="318"/>
      <c r="H92" s="294" t="s">
        <v>617</v>
      </c>
      <c r="I92" s="294" t="s">
        <v>590</v>
      </c>
      <c r="J92" s="294">
        <v>255</v>
      </c>
      <c r="K92" s="308"/>
    </row>
    <row r="93" spans="2:11" s="1" customFormat="1" ht="15" customHeight="1">
      <c r="B93" s="319"/>
      <c r="C93" s="294" t="s">
        <v>618</v>
      </c>
      <c r="D93" s="294"/>
      <c r="E93" s="294"/>
      <c r="F93" s="317" t="s">
        <v>588</v>
      </c>
      <c r="G93" s="318"/>
      <c r="H93" s="294" t="s">
        <v>619</v>
      </c>
      <c r="I93" s="294" t="s">
        <v>620</v>
      </c>
      <c r="J93" s="294"/>
      <c r="K93" s="308"/>
    </row>
    <row r="94" spans="2:11" s="1" customFormat="1" ht="15" customHeight="1">
      <c r="B94" s="319"/>
      <c r="C94" s="294" t="s">
        <v>621</v>
      </c>
      <c r="D94" s="294"/>
      <c r="E94" s="294"/>
      <c r="F94" s="317" t="s">
        <v>588</v>
      </c>
      <c r="G94" s="318"/>
      <c r="H94" s="294" t="s">
        <v>622</v>
      </c>
      <c r="I94" s="294" t="s">
        <v>623</v>
      </c>
      <c r="J94" s="294"/>
      <c r="K94" s="308"/>
    </row>
    <row r="95" spans="2:11" s="1" customFormat="1" ht="15" customHeight="1">
      <c r="B95" s="319"/>
      <c r="C95" s="294" t="s">
        <v>624</v>
      </c>
      <c r="D95" s="294"/>
      <c r="E95" s="294"/>
      <c r="F95" s="317" t="s">
        <v>588</v>
      </c>
      <c r="G95" s="318"/>
      <c r="H95" s="294" t="s">
        <v>624</v>
      </c>
      <c r="I95" s="294" t="s">
        <v>623</v>
      </c>
      <c r="J95" s="294"/>
      <c r="K95" s="308"/>
    </row>
    <row r="96" spans="2:11" s="1" customFormat="1" ht="15" customHeight="1">
      <c r="B96" s="319"/>
      <c r="C96" s="294" t="s">
        <v>37</v>
      </c>
      <c r="D96" s="294"/>
      <c r="E96" s="294"/>
      <c r="F96" s="317" t="s">
        <v>588</v>
      </c>
      <c r="G96" s="318"/>
      <c r="H96" s="294" t="s">
        <v>625</v>
      </c>
      <c r="I96" s="294" t="s">
        <v>623</v>
      </c>
      <c r="J96" s="294"/>
      <c r="K96" s="308"/>
    </row>
    <row r="97" spans="2:11" s="1" customFormat="1" ht="15" customHeight="1">
      <c r="B97" s="319"/>
      <c r="C97" s="294" t="s">
        <v>47</v>
      </c>
      <c r="D97" s="294"/>
      <c r="E97" s="294"/>
      <c r="F97" s="317" t="s">
        <v>588</v>
      </c>
      <c r="G97" s="318"/>
      <c r="H97" s="294" t="s">
        <v>626</v>
      </c>
      <c r="I97" s="294" t="s">
        <v>623</v>
      </c>
      <c r="J97" s="294"/>
      <c r="K97" s="308"/>
    </row>
    <row r="98" spans="2:11" s="1" customFormat="1" ht="15" customHeight="1">
      <c r="B98" s="322"/>
      <c r="C98" s="323"/>
      <c r="D98" s="323"/>
      <c r="E98" s="323"/>
      <c r="F98" s="323"/>
      <c r="G98" s="323"/>
      <c r="H98" s="323"/>
      <c r="I98" s="323"/>
      <c r="J98" s="323"/>
      <c r="K98" s="324"/>
    </row>
    <row r="99" spans="2:11" s="1" customFormat="1" ht="18.75" customHeight="1">
      <c r="B99" s="325"/>
      <c r="C99" s="326"/>
      <c r="D99" s="326"/>
      <c r="E99" s="326"/>
      <c r="F99" s="326"/>
      <c r="G99" s="326"/>
      <c r="H99" s="326"/>
      <c r="I99" s="326"/>
      <c r="J99" s="326"/>
      <c r="K99" s="325"/>
    </row>
    <row r="100" spans="2:11" s="1" customFormat="1" ht="18.75" customHeight="1">
      <c r="B100" s="302"/>
      <c r="C100" s="302"/>
      <c r="D100" s="302"/>
      <c r="E100" s="302"/>
      <c r="F100" s="302"/>
      <c r="G100" s="302"/>
      <c r="H100" s="302"/>
      <c r="I100" s="302"/>
      <c r="J100" s="302"/>
      <c r="K100" s="302"/>
    </row>
    <row r="101" spans="2:11" s="1" customFormat="1" ht="7.5" customHeight="1">
      <c r="B101" s="303"/>
      <c r="C101" s="304"/>
      <c r="D101" s="304"/>
      <c r="E101" s="304"/>
      <c r="F101" s="304"/>
      <c r="G101" s="304"/>
      <c r="H101" s="304"/>
      <c r="I101" s="304"/>
      <c r="J101" s="304"/>
      <c r="K101" s="305"/>
    </row>
    <row r="102" spans="2:11" s="1" customFormat="1" ht="45" customHeight="1">
      <c r="B102" s="306"/>
      <c r="C102" s="307" t="s">
        <v>627</v>
      </c>
      <c r="D102" s="307"/>
      <c r="E102" s="307"/>
      <c r="F102" s="307"/>
      <c r="G102" s="307"/>
      <c r="H102" s="307"/>
      <c r="I102" s="307"/>
      <c r="J102" s="307"/>
      <c r="K102" s="308"/>
    </row>
    <row r="103" spans="2:11" s="1" customFormat="1" ht="17.25" customHeight="1">
      <c r="B103" s="306"/>
      <c r="C103" s="309" t="s">
        <v>582</v>
      </c>
      <c r="D103" s="309"/>
      <c r="E103" s="309"/>
      <c r="F103" s="309" t="s">
        <v>583</v>
      </c>
      <c r="G103" s="310"/>
      <c r="H103" s="309" t="s">
        <v>53</v>
      </c>
      <c r="I103" s="309" t="s">
        <v>56</v>
      </c>
      <c r="J103" s="309" t="s">
        <v>584</v>
      </c>
      <c r="K103" s="308"/>
    </row>
    <row r="104" spans="2:11" s="1" customFormat="1" ht="17.25" customHeight="1">
      <c r="B104" s="306"/>
      <c r="C104" s="311" t="s">
        <v>585</v>
      </c>
      <c r="D104" s="311"/>
      <c r="E104" s="311"/>
      <c r="F104" s="312" t="s">
        <v>586</v>
      </c>
      <c r="G104" s="313"/>
      <c r="H104" s="311"/>
      <c r="I104" s="311"/>
      <c r="J104" s="311" t="s">
        <v>587</v>
      </c>
      <c r="K104" s="308"/>
    </row>
    <row r="105" spans="2:11" s="1" customFormat="1" ht="5.25" customHeight="1">
      <c r="B105" s="306"/>
      <c r="C105" s="309"/>
      <c r="D105" s="309"/>
      <c r="E105" s="309"/>
      <c r="F105" s="309"/>
      <c r="G105" s="327"/>
      <c r="H105" s="309"/>
      <c r="I105" s="309"/>
      <c r="J105" s="309"/>
      <c r="K105" s="308"/>
    </row>
    <row r="106" spans="2:11" s="1" customFormat="1" ht="15" customHeight="1">
      <c r="B106" s="306"/>
      <c r="C106" s="294" t="s">
        <v>52</v>
      </c>
      <c r="D106" s="316"/>
      <c r="E106" s="316"/>
      <c r="F106" s="317" t="s">
        <v>588</v>
      </c>
      <c r="G106" s="294"/>
      <c r="H106" s="294" t="s">
        <v>628</v>
      </c>
      <c r="I106" s="294" t="s">
        <v>590</v>
      </c>
      <c r="J106" s="294">
        <v>20</v>
      </c>
      <c r="K106" s="308"/>
    </row>
    <row r="107" spans="2:11" s="1" customFormat="1" ht="15" customHeight="1">
      <c r="B107" s="306"/>
      <c r="C107" s="294" t="s">
        <v>591</v>
      </c>
      <c r="D107" s="294"/>
      <c r="E107" s="294"/>
      <c r="F107" s="317" t="s">
        <v>588</v>
      </c>
      <c r="G107" s="294"/>
      <c r="H107" s="294" t="s">
        <v>628</v>
      </c>
      <c r="I107" s="294" t="s">
        <v>590</v>
      </c>
      <c r="J107" s="294">
        <v>120</v>
      </c>
      <c r="K107" s="308"/>
    </row>
    <row r="108" spans="2:11" s="1" customFormat="1" ht="15" customHeight="1">
      <c r="B108" s="319"/>
      <c r="C108" s="294" t="s">
        <v>593</v>
      </c>
      <c r="D108" s="294"/>
      <c r="E108" s="294"/>
      <c r="F108" s="317" t="s">
        <v>594</v>
      </c>
      <c r="G108" s="294"/>
      <c r="H108" s="294" t="s">
        <v>628</v>
      </c>
      <c r="I108" s="294" t="s">
        <v>590</v>
      </c>
      <c r="J108" s="294">
        <v>50</v>
      </c>
      <c r="K108" s="308"/>
    </row>
    <row r="109" spans="2:11" s="1" customFormat="1" ht="15" customHeight="1">
      <c r="B109" s="319"/>
      <c r="C109" s="294" t="s">
        <v>596</v>
      </c>
      <c r="D109" s="294"/>
      <c r="E109" s="294"/>
      <c r="F109" s="317" t="s">
        <v>588</v>
      </c>
      <c r="G109" s="294"/>
      <c r="H109" s="294" t="s">
        <v>628</v>
      </c>
      <c r="I109" s="294" t="s">
        <v>598</v>
      </c>
      <c r="J109" s="294"/>
      <c r="K109" s="308"/>
    </row>
    <row r="110" spans="2:11" s="1" customFormat="1" ht="15" customHeight="1">
      <c r="B110" s="319"/>
      <c r="C110" s="294" t="s">
        <v>607</v>
      </c>
      <c r="D110" s="294"/>
      <c r="E110" s="294"/>
      <c r="F110" s="317" t="s">
        <v>594</v>
      </c>
      <c r="G110" s="294"/>
      <c r="H110" s="294" t="s">
        <v>628</v>
      </c>
      <c r="I110" s="294" t="s">
        <v>590</v>
      </c>
      <c r="J110" s="294">
        <v>50</v>
      </c>
      <c r="K110" s="308"/>
    </row>
    <row r="111" spans="2:11" s="1" customFormat="1" ht="15" customHeight="1">
      <c r="B111" s="319"/>
      <c r="C111" s="294" t="s">
        <v>615</v>
      </c>
      <c r="D111" s="294"/>
      <c r="E111" s="294"/>
      <c r="F111" s="317" t="s">
        <v>594</v>
      </c>
      <c r="G111" s="294"/>
      <c r="H111" s="294" t="s">
        <v>628</v>
      </c>
      <c r="I111" s="294" t="s">
        <v>590</v>
      </c>
      <c r="J111" s="294">
        <v>50</v>
      </c>
      <c r="K111" s="308"/>
    </row>
    <row r="112" spans="2:11" s="1" customFormat="1" ht="15" customHeight="1">
      <c r="B112" s="319"/>
      <c r="C112" s="294" t="s">
        <v>613</v>
      </c>
      <c r="D112" s="294"/>
      <c r="E112" s="294"/>
      <c r="F112" s="317" t="s">
        <v>594</v>
      </c>
      <c r="G112" s="294"/>
      <c r="H112" s="294" t="s">
        <v>628</v>
      </c>
      <c r="I112" s="294" t="s">
        <v>590</v>
      </c>
      <c r="J112" s="294">
        <v>50</v>
      </c>
      <c r="K112" s="308"/>
    </row>
    <row r="113" spans="2:11" s="1" customFormat="1" ht="15" customHeight="1">
      <c r="B113" s="319"/>
      <c r="C113" s="294" t="s">
        <v>52</v>
      </c>
      <c r="D113" s="294"/>
      <c r="E113" s="294"/>
      <c r="F113" s="317" t="s">
        <v>588</v>
      </c>
      <c r="G113" s="294"/>
      <c r="H113" s="294" t="s">
        <v>629</v>
      </c>
      <c r="I113" s="294" t="s">
        <v>590</v>
      </c>
      <c r="J113" s="294">
        <v>20</v>
      </c>
      <c r="K113" s="308"/>
    </row>
    <row r="114" spans="2:11" s="1" customFormat="1" ht="15" customHeight="1">
      <c r="B114" s="319"/>
      <c r="C114" s="294" t="s">
        <v>630</v>
      </c>
      <c r="D114" s="294"/>
      <c r="E114" s="294"/>
      <c r="F114" s="317" t="s">
        <v>588</v>
      </c>
      <c r="G114" s="294"/>
      <c r="H114" s="294" t="s">
        <v>631</v>
      </c>
      <c r="I114" s="294" t="s">
        <v>590</v>
      </c>
      <c r="J114" s="294">
        <v>120</v>
      </c>
      <c r="K114" s="308"/>
    </row>
    <row r="115" spans="2:11" s="1" customFormat="1" ht="15" customHeight="1">
      <c r="B115" s="319"/>
      <c r="C115" s="294" t="s">
        <v>37</v>
      </c>
      <c r="D115" s="294"/>
      <c r="E115" s="294"/>
      <c r="F115" s="317" t="s">
        <v>588</v>
      </c>
      <c r="G115" s="294"/>
      <c r="H115" s="294" t="s">
        <v>632</v>
      </c>
      <c r="I115" s="294" t="s">
        <v>623</v>
      </c>
      <c r="J115" s="294"/>
      <c r="K115" s="308"/>
    </row>
    <row r="116" spans="2:11" s="1" customFormat="1" ht="15" customHeight="1">
      <c r="B116" s="319"/>
      <c r="C116" s="294" t="s">
        <v>47</v>
      </c>
      <c r="D116" s="294"/>
      <c r="E116" s="294"/>
      <c r="F116" s="317" t="s">
        <v>588</v>
      </c>
      <c r="G116" s="294"/>
      <c r="H116" s="294" t="s">
        <v>633</v>
      </c>
      <c r="I116" s="294" t="s">
        <v>623</v>
      </c>
      <c r="J116" s="294"/>
      <c r="K116" s="308"/>
    </row>
    <row r="117" spans="2:11" s="1" customFormat="1" ht="15" customHeight="1">
      <c r="B117" s="319"/>
      <c r="C117" s="294" t="s">
        <v>56</v>
      </c>
      <c r="D117" s="294"/>
      <c r="E117" s="294"/>
      <c r="F117" s="317" t="s">
        <v>588</v>
      </c>
      <c r="G117" s="294"/>
      <c r="H117" s="294" t="s">
        <v>634</v>
      </c>
      <c r="I117" s="294" t="s">
        <v>635</v>
      </c>
      <c r="J117" s="294"/>
      <c r="K117" s="308"/>
    </row>
    <row r="118" spans="2:11" s="1" customFormat="1" ht="15" customHeight="1">
      <c r="B118" s="322"/>
      <c r="C118" s="328"/>
      <c r="D118" s="328"/>
      <c r="E118" s="328"/>
      <c r="F118" s="328"/>
      <c r="G118" s="328"/>
      <c r="H118" s="328"/>
      <c r="I118" s="328"/>
      <c r="J118" s="328"/>
      <c r="K118" s="324"/>
    </row>
    <row r="119" spans="2:11" s="1" customFormat="1" ht="18.75" customHeight="1">
      <c r="B119" s="329"/>
      <c r="C119" s="330"/>
      <c r="D119" s="330"/>
      <c r="E119" s="330"/>
      <c r="F119" s="331"/>
      <c r="G119" s="330"/>
      <c r="H119" s="330"/>
      <c r="I119" s="330"/>
      <c r="J119" s="330"/>
      <c r="K119" s="329"/>
    </row>
    <row r="120" spans="2:11" s="1" customFormat="1" ht="18.75" customHeight="1">
      <c r="B120" s="302"/>
      <c r="C120" s="302"/>
      <c r="D120" s="302"/>
      <c r="E120" s="302"/>
      <c r="F120" s="302"/>
      <c r="G120" s="302"/>
      <c r="H120" s="302"/>
      <c r="I120" s="302"/>
      <c r="J120" s="302"/>
      <c r="K120" s="302"/>
    </row>
    <row r="121" spans="2:11" s="1" customFormat="1" ht="7.5" customHeight="1">
      <c r="B121" s="332"/>
      <c r="C121" s="333"/>
      <c r="D121" s="333"/>
      <c r="E121" s="333"/>
      <c r="F121" s="333"/>
      <c r="G121" s="333"/>
      <c r="H121" s="333"/>
      <c r="I121" s="333"/>
      <c r="J121" s="333"/>
      <c r="K121" s="334"/>
    </row>
    <row r="122" spans="2:11" s="1" customFormat="1" ht="45" customHeight="1">
      <c r="B122" s="335"/>
      <c r="C122" s="285" t="s">
        <v>636</v>
      </c>
      <c r="D122" s="285"/>
      <c r="E122" s="285"/>
      <c r="F122" s="285"/>
      <c r="G122" s="285"/>
      <c r="H122" s="285"/>
      <c r="I122" s="285"/>
      <c r="J122" s="285"/>
      <c r="K122" s="336"/>
    </row>
    <row r="123" spans="2:11" s="1" customFormat="1" ht="17.25" customHeight="1">
      <c r="B123" s="337"/>
      <c r="C123" s="309" t="s">
        <v>582</v>
      </c>
      <c r="D123" s="309"/>
      <c r="E123" s="309"/>
      <c r="F123" s="309" t="s">
        <v>583</v>
      </c>
      <c r="G123" s="310"/>
      <c r="H123" s="309" t="s">
        <v>53</v>
      </c>
      <c r="I123" s="309" t="s">
        <v>56</v>
      </c>
      <c r="J123" s="309" t="s">
        <v>584</v>
      </c>
      <c r="K123" s="338"/>
    </row>
    <row r="124" spans="2:11" s="1" customFormat="1" ht="17.25" customHeight="1">
      <c r="B124" s="337"/>
      <c r="C124" s="311" t="s">
        <v>585</v>
      </c>
      <c r="D124" s="311"/>
      <c r="E124" s="311"/>
      <c r="F124" s="312" t="s">
        <v>586</v>
      </c>
      <c r="G124" s="313"/>
      <c r="H124" s="311"/>
      <c r="I124" s="311"/>
      <c r="J124" s="311" t="s">
        <v>587</v>
      </c>
      <c r="K124" s="338"/>
    </row>
    <row r="125" spans="2:11" s="1" customFormat="1" ht="5.25" customHeight="1">
      <c r="B125" s="339"/>
      <c r="C125" s="314"/>
      <c r="D125" s="314"/>
      <c r="E125" s="314"/>
      <c r="F125" s="314"/>
      <c r="G125" s="340"/>
      <c r="H125" s="314"/>
      <c r="I125" s="314"/>
      <c r="J125" s="314"/>
      <c r="K125" s="341"/>
    </row>
    <row r="126" spans="2:11" s="1" customFormat="1" ht="15" customHeight="1">
      <c r="B126" s="339"/>
      <c r="C126" s="294" t="s">
        <v>591</v>
      </c>
      <c r="D126" s="316"/>
      <c r="E126" s="316"/>
      <c r="F126" s="317" t="s">
        <v>588</v>
      </c>
      <c r="G126" s="294"/>
      <c r="H126" s="294" t="s">
        <v>628</v>
      </c>
      <c r="I126" s="294" t="s">
        <v>590</v>
      </c>
      <c r="J126" s="294">
        <v>120</v>
      </c>
      <c r="K126" s="342"/>
    </row>
    <row r="127" spans="2:11" s="1" customFormat="1" ht="15" customHeight="1">
      <c r="B127" s="339"/>
      <c r="C127" s="294" t="s">
        <v>637</v>
      </c>
      <c r="D127" s="294"/>
      <c r="E127" s="294"/>
      <c r="F127" s="317" t="s">
        <v>588</v>
      </c>
      <c r="G127" s="294"/>
      <c r="H127" s="294" t="s">
        <v>638</v>
      </c>
      <c r="I127" s="294" t="s">
        <v>590</v>
      </c>
      <c r="J127" s="294" t="s">
        <v>639</v>
      </c>
      <c r="K127" s="342"/>
    </row>
    <row r="128" spans="2:11" s="1" customFormat="1" ht="15" customHeight="1">
      <c r="B128" s="339"/>
      <c r="C128" s="294" t="s">
        <v>536</v>
      </c>
      <c r="D128" s="294"/>
      <c r="E128" s="294"/>
      <c r="F128" s="317" t="s">
        <v>588</v>
      </c>
      <c r="G128" s="294"/>
      <c r="H128" s="294" t="s">
        <v>640</v>
      </c>
      <c r="I128" s="294" t="s">
        <v>590</v>
      </c>
      <c r="J128" s="294" t="s">
        <v>639</v>
      </c>
      <c r="K128" s="342"/>
    </row>
    <row r="129" spans="2:11" s="1" customFormat="1" ht="15" customHeight="1">
      <c r="B129" s="339"/>
      <c r="C129" s="294" t="s">
        <v>599</v>
      </c>
      <c r="D129" s="294"/>
      <c r="E129" s="294"/>
      <c r="F129" s="317" t="s">
        <v>594</v>
      </c>
      <c r="G129" s="294"/>
      <c r="H129" s="294" t="s">
        <v>600</v>
      </c>
      <c r="I129" s="294" t="s">
        <v>590</v>
      </c>
      <c r="J129" s="294">
        <v>15</v>
      </c>
      <c r="K129" s="342"/>
    </row>
    <row r="130" spans="2:11" s="1" customFormat="1" ht="15" customHeight="1">
      <c r="B130" s="339"/>
      <c r="C130" s="320" t="s">
        <v>601</v>
      </c>
      <c r="D130" s="320"/>
      <c r="E130" s="320"/>
      <c r="F130" s="321" t="s">
        <v>594</v>
      </c>
      <c r="G130" s="320"/>
      <c r="H130" s="320" t="s">
        <v>602</v>
      </c>
      <c r="I130" s="320" t="s">
        <v>590</v>
      </c>
      <c r="J130" s="320">
        <v>15</v>
      </c>
      <c r="K130" s="342"/>
    </row>
    <row r="131" spans="2:11" s="1" customFormat="1" ht="15" customHeight="1">
      <c r="B131" s="339"/>
      <c r="C131" s="320" t="s">
        <v>603</v>
      </c>
      <c r="D131" s="320"/>
      <c r="E131" s="320"/>
      <c r="F131" s="321" t="s">
        <v>594</v>
      </c>
      <c r="G131" s="320"/>
      <c r="H131" s="320" t="s">
        <v>604</v>
      </c>
      <c r="I131" s="320" t="s">
        <v>590</v>
      </c>
      <c r="J131" s="320">
        <v>20</v>
      </c>
      <c r="K131" s="342"/>
    </row>
    <row r="132" spans="2:11" s="1" customFormat="1" ht="15" customHeight="1">
      <c r="B132" s="339"/>
      <c r="C132" s="320" t="s">
        <v>605</v>
      </c>
      <c r="D132" s="320"/>
      <c r="E132" s="320"/>
      <c r="F132" s="321" t="s">
        <v>594</v>
      </c>
      <c r="G132" s="320"/>
      <c r="H132" s="320" t="s">
        <v>606</v>
      </c>
      <c r="I132" s="320" t="s">
        <v>590</v>
      </c>
      <c r="J132" s="320">
        <v>20</v>
      </c>
      <c r="K132" s="342"/>
    </row>
    <row r="133" spans="2:11" s="1" customFormat="1" ht="15" customHeight="1">
      <c r="B133" s="339"/>
      <c r="C133" s="294" t="s">
        <v>593</v>
      </c>
      <c r="D133" s="294"/>
      <c r="E133" s="294"/>
      <c r="F133" s="317" t="s">
        <v>594</v>
      </c>
      <c r="G133" s="294"/>
      <c r="H133" s="294" t="s">
        <v>628</v>
      </c>
      <c r="I133" s="294" t="s">
        <v>590</v>
      </c>
      <c r="J133" s="294">
        <v>50</v>
      </c>
      <c r="K133" s="342"/>
    </row>
    <row r="134" spans="2:11" s="1" customFormat="1" ht="15" customHeight="1">
      <c r="B134" s="339"/>
      <c r="C134" s="294" t="s">
        <v>607</v>
      </c>
      <c r="D134" s="294"/>
      <c r="E134" s="294"/>
      <c r="F134" s="317" t="s">
        <v>594</v>
      </c>
      <c r="G134" s="294"/>
      <c r="H134" s="294" t="s">
        <v>628</v>
      </c>
      <c r="I134" s="294" t="s">
        <v>590</v>
      </c>
      <c r="J134" s="294">
        <v>50</v>
      </c>
      <c r="K134" s="342"/>
    </row>
    <row r="135" spans="2:11" s="1" customFormat="1" ht="15" customHeight="1">
      <c r="B135" s="339"/>
      <c r="C135" s="294" t="s">
        <v>613</v>
      </c>
      <c r="D135" s="294"/>
      <c r="E135" s="294"/>
      <c r="F135" s="317" t="s">
        <v>594</v>
      </c>
      <c r="G135" s="294"/>
      <c r="H135" s="294" t="s">
        <v>628</v>
      </c>
      <c r="I135" s="294" t="s">
        <v>590</v>
      </c>
      <c r="J135" s="294">
        <v>50</v>
      </c>
      <c r="K135" s="342"/>
    </row>
    <row r="136" spans="2:11" s="1" customFormat="1" ht="15" customHeight="1">
      <c r="B136" s="339"/>
      <c r="C136" s="294" t="s">
        <v>615</v>
      </c>
      <c r="D136" s="294"/>
      <c r="E136" s="294"/>
      <c r="F136" s="317" t="s">
        <v>594</v>
      </c>
      <c r="G136" s="294"/>
      <c r="H136" s="294" t="s">
        <v>628</v>
      </c>
      <c r="I136" s="294" t="s">
        <v>590</v>
      </c>
      <c r="J136" s="294">
        <v>50</v>
      </c>
      <c r="K136" s="342"/>
    </row>
    <row r="137" spans="2:11" s="1" customFormat="1" ht="15" customHeight="1">
      <c r="B137" s="339"/>
      <c r="C137" s="294" t="s">
        <v>616</v>
      </c>
      <c r="D137" s="294"/>
      <c r="E137" s="294"/>
      <c r="F137" s="317" t="s">
        <v>594</v>
      </c>
      <c r="G137" s="294"/>
      <c r="H137" s="294" t="s">
        <v>641</v>
      </c>
      <c r="I137" s="294" t="s">
        <v>590</v>
      </c>
      <c r="J137" s="294">
        <v>255</v>
      </c>
      <c r="K137" s="342"/>
    </row>
    <row r="138" spans="2:11" s="1" customFormat="1" ht="15" customHeight="1">
      <c r="B138" s="339"/>
      <c r="C138" s="294" t="s">
        <v>618</v>
      </c>
      <c r="D138" s="294"/>
      <c r="E138" s="294"/>
      <c r="F138" s="317" t="s">
        <v>588</v>
      </c>
      <c r="G138" s="294"/>
      <c r="H138" s="294" t="s">
        <v>642</v>
      </c>
      <c r="I138" s="294" t="s">
        <v>620</v>
      </c>
      <c r="J138" s="294"/>
      <c r="K138" s="342"/>
    </row>
    <row r="139" spans="2:11" s="1" customFormat="1" ht="15" customHeight="1">
      <c r="B139" s="339"/>
      <c r="C139" s="294" t="s">
        <v>621</v>
      </c>
      <c r="D139" s="294"/>
      <c r="E139" s="294"/>
      <c r="F139" s="317" t="s">
        <v>588</v>
      </c>
      <c r="G139" s="294"/>
      <c r="H139" s="294" t="s">
        <v>643</v>
      </c>
      <c r="I139" s="294" t="s">
        <v>623</v>
      </c>
      <c r="J139" s="294"/>
      <c r="K139" s="342"/>
    </row>
    <row r="140" spans="2:11" s="1" customFormat="1" ht="15" customHeight="1">
      <c r="B140" s="339"/>
      <c r="C140" s="294" t="s">
        <v>624</v>
      </c>
      <c r="D140" s="294"/>
      <c r="E140" s="294"/>
      <c r="F140" s="317" t="s">
        <v>588</v>
      </c>
      <c r="G140" s="294"/>
      <c r="H140" s="294" t="s">
        <v>624</v>
      </c>
      <c r="I140" s="294" t="s">
        <v>623</v>
      </c>
      <c r="J140" s="294"/>
      <c r="K140" s="342"/>
    </row>
    <row r="141" spans="2:11" s="1" customFormat="1" ht="15" customHeight="1">
      <c r="B141" s="339"/>
      <c r="C141" s="294" t="s">
        <v>37</v>
      </c>
      <c r="D141" s="294"/>
      <c r="E141" s="294"/>
      <c r="F141" s="317" t="s">
        <v>588</v>
      </c>
      <c r="G141" s="294"/>
      <c r="H141" s="294" t="s">
        <v>644</v>
      </c>
      <c r="I141" s="294" t="s">
        <v>623</v>
      </c>
      <c r="J141" s="294"/>
      <c r="K141" s="342"/>
    </row>
    <row r="142" spans="2:11" s="1" customFormat="1" ht="15" customHeight="1">
      <c r="B142" s="339"/>
      <c r="C142" s="294" t="s">
        <v>645</v>
      </c>
      <c r="D142" s="294"/>
      <c r="E142" s="294"/>
      <c r="F142" s="317" t="s">
        <v>588</v>
      </c>
      <c r="G142" s="294"/>
      <c r="H142" s="294" t="s">
        <v>646</v>
      </c>
      <c r="I142" s="294" t="s">
        <v>623</v>
      </c>
      <c r="J142" s="294"/>
      <c r="K142" s="342"/>
    </row>
    <row r="143" spans="2:11" s="1" customFormat="1" ht="15" customHeight="1">
      <c r="B143" s="343"/>
      <c r="C143" s="344"/>
      <c r="D143" s="344"/>
      <c r="E143" s="344"/>
      <c r="F143" s="344"/>
      <c r="G143" s="344"/>
      <c r="H143" s="344"/>
      <c r="I143" s="344"/>
      <c r="J143" s="344"/>
      <c r="K143" s="345"/>
    </row>
    <row r="144" spans="2:11" s="1" customFormat="1" ht="18.75" customHeight="1">
      <c r="B144" s="330"/>
      <c r="C144" s="330"/>
      <c r="D144" s="330"/>
      <c r="E144" s="330"/>
      <c r="F144" s="331"/>
      <c r="G144" s="330"/>
      <c r="H144" s="330"/>
      <c r="I144" s="330"/>
      <c r="J144" s="330"/>
      <c r="K144" s="330"/>
    </row>
    <row r="145" spans="2:11" s="1" customFormat="1" ht="18.75" customHeight="1">
      <c r="B145" s="302"/>
      <c r="C145" s="302"/>
      <c r="D145" s="302"/>
      <c r="E145" s="302"/>
      <c r="F145" s="302"/>
      <c r="G145" s="302"/>
      <c r="H145" s="302"/>
      <c r="I145" s="302"/>
      <c r="J145" s="302"/>
      <c r="K145" s="302"/>
    </row>
    <row r="146" spans="2:11" s="1" customFormat="1" ht="7.5" customHeight="1">
      <c r="B146" s="303"/>
      <c r="C146" s="304"/>
      <c r="D146" s="304"/>
      <c r="E146" s="304"/>
      <c r="F146" s="304"/>
      <c r="G146" s="304"/>
      <c r="H146" s="304"/>
      <c r="I146" s="304"/>
      <c r="J146" s="304"/>
      <c r="K146" s="305"/>
    </row>
    <row r="147" spans="2:11" s="1" customFormat="1" ht="45" customHeight="1">
      <c r="B147" s="306"/>
      <c r="C147" s="307" t="s">
        <v>647</v>
      </c>
      <c r="D147" s="307"/>
      <c r="E147" s="307"/>
      <c r="F147" s="307"/>
      <c r="G147" s="307"/>
      <c r="H147" s="307"/>
      <c r="I147" s="307"/>
      <c r="J147" s="307"/>
      <c r="K147" s="308"/>
    </row>
    <row r="148" spans="2:11" s="1" customFormat="1" ht="17.25" customHeight="1">
      <c r="B148" s="306"/>
      <c r="C148" s="309" t="s">
        <v>582</v>
      </c>
      <c r="D148" s="309"/>
      <c r="E148" s="309"/>
      <c r="F148" s="309" t="s">
        <v>583</v>
      </c>
      <c r="G148" s="310"/>
      <c r="H148" s="309" t="s">
        <v>53</v>
      </c>
      <c r="I148" s="309" t="s">
        <v>56</v>
      </c>
      <c r="J148" s="309" t="s">
        <v>584</v>
      </c>
      <c r="K148" s="308"/>
    </row>
    <row r="149" spans="2:11" s="1" customFormat="1" ht="17.25" customHeight="1">
      <c r="B149" s="306"/>
      <c r="C149" s="311" t="s">
        <v>585</v>
      </c>
      <c r="D149" s="311"/>
      <c r="E149" s="311"/>
      <c r="F149" s="312" t="s">
        <v>586</v>
      </c>
      <c r="G149" s="313"/>
      <c r="H149" s="311"/>
      <c r="I149" s="311"/>
      <c r="J149" s="311" t="s">
        <v>587</v>
      </c>
      <c r="K149" s="308"/>
    </row>
    <row r="150" spans="2:11" s="1" customFormat="1" ht="5.25" customHeight="1">
      <c r="B150" s="319"/>
      <c r="C150" s="314"/>
      <c r="D150" s="314"/>
      <c r="E150" s="314"/>
      <c r="F150" s="314"/>
      <c r="G150" s="315"/>
      <c r="H150" s="314"/>
      <c r="I150" s="314"/>
      <c r="J150" s="314"/>
      <c r="K150" s="342"/>
    </row>
    <row r="151" spans="2:11" s="1" customFormat="1" ht="15" customHeight="1">
      <c r="B151" s="319"/>
      <c r="C151" s="346" t="s">
        <v>591</v>
      </c>
      <c r="D151" s="294"/>
      <c r="E151" s="294"/>
      <c r="F151" s="347" t="s">
        <v>588</v>
      </c>
      <c r="G151" s="294"/>
      <c r="H151" s="346" t="s">
        <v>628</v>
      </c>
      <c r="I151" s="346" t="s">
        <v>590</v>
      </c>
      <c r="J151" s="346">
        <v>120</v>
      </c>
      <c r="K151" s="342"/>
    </row>
    <row r="152" spans="2:11" s="1" customFormat="1" ht="15" customHeight="1">
      <c r="B152" s="319"/>
      <c r="C152" s="346" t="s">
        <v>637</v>
      </c>
      <c r="D152" s="294"/>
      <c r="E152" s="294"/>
      <c r="F152" s="347" t="s">
        <v>588</v>
      </c>
      <c r="G152" s="294"/>
      <c r="H152" s="346" t="s">
        <v>648</v>
      </c>
      <c r="I152" s="346" t="s">
        <v>590</v>
      </c>
      <c r="J152" s="346" t="s">
        <v>639</v>
      </c>
      <c r="K152" s="342"/>
    </row>
    <row r="153" spans="2:11" s="1" customFormat="1" ht="15" customHeight="1">
      <c r="B153" s="319"/>
      <c r="C153" s="346" t="s">
        <v>536</v>
      </c>
      <c r="D153" s="294"/>
      <c r="E153" s="294"/>
      <c r="F153" s="347" t="s">
        <v>588</v>
      </c>
      <c r="G153" s="294"/>
      <c r="H153" s="346" t="s">
        <v>649</v>
      </c>
      <c r="I153" s="346" t="s">
        <v>590</v>
      </c>
      <c r="J153" s="346" t="s">
        <v>639</v>
      </c>
      <c r="K153" s="342"/>
    </row>
    <row r="154" spans="2:11" s="1" customFormat="1" ht="15" customHeight="1">
      <c r="B154" s="319"/>
      <c r="C154" s="346" t="s">
        <v>593</v>
      </c>
      <c r="D154" s="294"/>
      <c r="E154" s="294"/>
      <c r="F154" s="347" t="s">
        <v>594</v>
      </c>
      <c r="G154" s="294"/>
      <c r="H154" s="346" t="s">
        <v>628</v>
      </c>
      <c r="I154" s="346" t="s">
        <v>590</v>
      </c>
      <c r="J154" s="346">
        <v>50</v>
      </c>
      <c r="K154" s="342"/>
    </row>
    <row r="155" spans="2:11" s="1" customFormat="1" ht="15" customHeight="1">
      <c r="B155" s="319"/>
      <c r="C155" s="346" t="s">
        <v>596</v>
      </c>
      <c r="D155" s="294"/>
      <c r="E155" s="294"/>
      <c r="F155" s="347" t="s">
        <v>588</v>
      </c>
      <c r="G155" s="294"/>
      <c r="H155" s="346" t="s">
        <v>628</v>
      </c>
      <c r="I155" s="346" t="s">
        <v>598</v>
      </c>
      <c r="J155" s="346"/>
      <c r="K155" s="342"/>
    </row>
    <row r="156" spans="2:11" s="1" customFormat="1" ht="15" customHeight="1">
      <c r="B156" s="319"/>
      <c r="C156" s="346" t="s">
        <v>607</v>
      </c>
      <c r="D156" s="294"/>
      <c r="E156" s="294"/>
      <c r="F156" s="347" t="s">
        <v>594</v>
      </c>
      <c r="G156" s="294"/>
      <c r="H156" s="346" t="s">
        <v>628</v>
      </c>
      <c r="I156" s="346" t="s">
        <v>590</v>
      </c>
      <c r="J156" s="346">
        <v>50</v>
      </c>
      <c r="K156" s="342"/>
    </row>
    <row r="157" spans="2:11" s="1" customFormat="1" ht="15" customHeight="1">
      <c r="B157" s="319"/>
      <c r="C157" s="346" t="s">
        <v>615</v>
      </c>
      <c r="D157" s="294"/>
      <c r="E157" s="294"/>
      <c r="F157" s="347" t="s">
        <v>594</v>
      </c>
      <c r="G157" s="294"/>
      <c r="H157" s="346" t="s">
        <v>628</v>
      </c>
      <c r="I157" s="346" t="s">
        <v>590</v>
      </c>
      <c r="J157" s="346">
        <v>50</v>
      </c>
      <c r="K157" s="342"/>
    </row>
    <row r="158" spans="2:11" s="1" customFormat="1" ht="15" customHeight="1">
      <c r="B158" s="319"/>
      <c r="C158" s="346" t="s">
        <v>613</v>
      </c>
      <c r="D158" s="294"/>
      <c r="E158" s="294"/>
      <c r="F158" s="347" t="s">
        <v>594</v>
      </c>
      <c r="G158" s="294"/>
      <c r="H158" s="346" t="s">
        <v>628</v>
      </c>
      <c r="I158" s="346" t="s">
        <v>590</v>
      </c>
      <c r="J158" s="346">
        <v>50</v>
      </c>
      <c r="K158" s="342"/>
    </row>
    <row r="159" spans="2:11" s="1" customFormat="1" ht="15" customHeight="1">
      <c r="B159" s="319"/>
      <c r="C159" s="346" t="s">
        <v>86</v>
      </c>
      <c r="D159" s="294"/>
      <c r="E159" s="294"/>
      <c r="F159" s="347" t="s">
        <v>588</v>
      </c>
      <c r="G159" s="294"/>
      <c r="H159" s="346" t="s">
        <v>650</v>
      </c>
      <c r="I159" s="346" t="s">
        <v>590</v>
      </c>
      <c r="J159" s="346" t="s">
        <v>651</v>
      </c>
      <c r="K159" s="342"/>
    </row>
    <row r="160" spans="2:11" s="1" customFormat="1" ht="15" customHeight="1">
      <c r="B160" s="319"/>
      <c r="C160" s="346" t="s">
        <v>652</v>
      </c>
      <c r="D160" s="294"/>
      <c r="E160" s="294"/>
      <c r="F160" s="347" t="s">
        <v>588</v>
      </c>
      <c r="G160" s="294"/>
      <c r="H160" s="346" t="s">
        <v>653</v>
      </c>
      <c r="I160" s="346" t="s">
        <v>623</v>
      </c>
      <c r="J160" s="346"/>
      <c r="K160" s="342"/>
    </row>
    <row r="161" spans="2:11" s="1" customFormat="1" ht="15" customHeight="1">
      <c r="B161" s="348"/>
      <c r="C161" s="328"/>
      <c r="D161" s="328"/>
      <c r="E161" s="328"/>
      <c r="F161" s="328"/>
      <c r="G161" s="328"/>
      <c r="H161" s="328"/>
      <c r="I161" s="328"/>
      <c r="J161" s="328"/>
      <c r="K161" s="349"/>
    </row>
    <row r="162" spans="2:11" s="1" customFormat="1" ht="18.75" customHeight="1">
      <c r="B162" s="330"/>
      <c r="C162" s="340"/>
      <c r="D162" s="340"/>
      <c r="E162" s="340"/>
      <c r="F162" s="350"/>
      <c r="G162" s="340"/>
      <c r="H162" s="340"/>
      <c r="I162" s="340"/>
      <c r="J162" s="340"/>
      <c r="K162" s="330"/>
    </row>
    <row r="163" spans="2:11" s="1" customFormat="1" ht="18.75" customHeight="1">
      <c r="B163" s="302"/>
      <c r="C163" s="302"/>
      <c r="D163" s="302"/>
      <c r="E163" s="302"/>
      <c r="F163" s="302"/>
      <c r="G163" s="302"/>
      <c r="H163" s="302"/>
      <c r="I163" s="302"/>
      <c r="J163" s="302"/>
      <c r="K163" s="302"/>
    </row>
    <row r="164" spans="2:11" s="1" customFormat="1" ht="7.5" customHeight="1">
      <c r="B164" s="281"/>
      <c r="C164" s="282"/>
      <c r="D164" s="282"/>
      <c r="E164" s="282"/>
      <c r="F164" s="282"/>
      <c r="G164" s="282"/>
      <c r="H164" s="282"/>
      <c r="I164" s="282"/>
      <c r="J164" s="282"/>
      <c r="K164" s="283"/>
    </row>
    <row r="165" spans="2:11" s="1" customFormat="1" ht="45" customHeight="1">
      <c r="B165" s="284"/>
      <c r="C165" s="285" t="s">
        <v>654</v>
      </c>
      <c r="D165" s="285"/>
      <c r="E165" s="285"/>
      <c r="F165" s="285"/>
      <c r="G165" s="285"/>
      <c r="H165" s="285"/>
      <c r="I165" s="285"/>
      <c r="J165" s="285"/>
      <c r="K165" s="286"/>
    </row>
    <row r="166" spans="2:11" s="1" customFormat="1" ht="17.25" customHeight="1">
      <c r="B166" s="284"/>
      <c r="C166" s="309" t="s">
        <v>582</v>
      </c>
      <c r="D166" s="309"/>
      <c r="E166" s="309"/>
      <c r="F166" s="309" t="s">
        <v>583</v>
      </c>
      <c r="G166" s="351"/>
      <c r="H166" s="352" t="s">
        <v>53</v>
      </c>
      <c r="I166" s="352" t="s">
        <v>56</v>
      </c>
      <c r="J166" s="309" t="s">
        <v>584</v>
      </c>
      <c r="K166" s="286"/>
    </row>
    <row r="167" spans="2:11" s="1" customFormat="1" ht="17.25" customHeight="1">
      <c r="B167" s="287"/>
      <c r="C167" s="311" t="s">
        <v>585</v>
      </c>
      <c r="D167" s="311"/>
      <c r="E167" s="311"/>
      <c r="F167" s="312" t="s">
        <v>586</v>
      </c>
      <c r="G167" s="353"/>
      <c r="H167" s="354"/>
      <c r="I167" s="354"/>
      <c r="J167" s="311" t="s">
        <v>587</v>
      </c>
      <c r="K167" s="289"/>
    </row>
    <row r="168" spans="2:11" s="1" customFormat="1" ht="5.25" customHeight="1">
      <c r="B168" s="319"/>
      <c r="C168" s="314"/>
      <c r="D168" s="314"/>
      <c r="E168" s="314"/>
      <c r="F168" s="314"/>
      <c r="G168" s="315"/>
      <c r="H168" s="314"/>
      <c r="I168" s="314"/>
      <c r="J168" s="314"/>
      <c r="K168" s="342"/>
    </row>
    <row r="169" spans="2:11" s="1" customFormat="1" ht="15" customHeight="1">
      <c r="B169" s="319"/>
      <c r="C169" s="294" t="s">
        <v>591</v>
      </c>
      <c r="D169" s="294"/>
      <c r="E169" s="294"/>
      <c r="F169" s="317" t="s">
        <v>588</v>
      </c>
      <c r="G169" s="294"/>
      <c r="H169" s="294" t="s">
        <v>628</v>
      </c>
      <c r="I169" s="294" t="s">
        <v>590</v>
      </c>
      <c r="J169" s="294">
        <v>120</v>
      </c>
      <c r="K169" s="342"/>
    </row>
    <row r="170" spans="2:11" s="1" customFormat="1" ht="15" customHeight="1">
      <c r="B170" s="319"/>
      <c r="C170" s="294" t="s">
        <v>637</v>
      </c>
      <c r="D170" s="294"/>
      <c r="E170" s="294"/>
      <c r="F170" s="317" t="s">
        <v>588</v>
      </c>
      <c r="G170" s="294"/>
      <c r="H170" s="294" t="s">
        <v>638</v>
      </c>
      <c r="I170" s="294" t="s">
        <v>590</v>
      </c>
      <c r="J170" s="294" t="s">
        <v>639</v>
      </c>
      <c r="K170" s="342"/>
    </row>
    <row r="171" spans="2:11" s="1" customFormat="1" ht="15" customHeight="1">
      <c r="B171" s="319"/>
      <c r="C171" s="294" t="s">
        <v>536</v>
      </c>
      <c r="D171" s="294"/>
      <c r="E171" s="294"/>
      <c r="F171" s="317" t="s">
        <v>588</v>
      </c>
      <c r="G171" s="294"/>
      <c r="H171" s="294" t="s">
        <v>655</v>
      </c>
      <c r="I171" s="294" t="s">
        <v>590</v>
      </c>
      <c r="J171" s="294" t="s">
        <v>639</v>
      </c>
      <c r="K171" s="342"/>
    </row>
    <row r="172" spans="2:11" s="1" customFormat="1" ht="15" customHeight="1">
      <c r="B172" s="319"/>
      <c r="C172" s="294" t="s">
        <v>593</v>
      </c>
      <c r="D172" s="294"/>
      <c r="E172" s="294"/>
      <c r="F172" s="317" t="s">
        <v>594</v>
      </c>
      <c r="G172" s="294"/>
      <c r="H172" s="294" t="s">
        <v>655</v>
      </c>
      <c r="I172" s="294" t="s">
        <v>590</v>
      </c>
      <c r="J172" s="294">
        <v>50</v>
      </c>
      <c r="K172" s="342"/>
    </row>
    <row r="173" spans="2:11" s="1" customFormat="1" ht="15" customHeight="1">
      <c r="B173" s="319"/>
      <c r="C173" s="294" t="s">
        <v>596</v>
      </c>
      <c r="D173" s="294"/>
      <c r="E173" s="294"/>
      <c r="F173" s="317" t="s">
        <v>588</v>
      </c>
      <c r="G173" s="294"/>
      <c r="H173" s="294" t="s">
        <v>655</v>
      </c>
      <c r="I173" s="294" t="s">
        <v>598</v>
      </c>
      <c r="J173" s="294"/>
      <c r="K173" s="342"/>
    </row>
    <row r="174" spans="2:11" s="1" customFormat="1" ht="15" customHeight="1">
      <c r="B174" s="319"/>
      <c r="C174" s="294" t="s">
        <v>607</v>
      </c>
      <c r="D174" s="294"/>
      <c r="E174" s="294"/>
      <c r="F174" s="317" t="s">
        <v>594</v>
      </c>
      <c r="G174" s="294"/>
      <c r="H174" s="294" t="s">
        <v>655</v>
      </c>
      <c r="I174" s="294" t="s">
        <v>590</v>
      </c>
      <c r="J174" s="294">
        <v>50</v>
      </c>
      <c r="K174" s="342"/>
    </row>
    <row r="175" spans="2:11" s="1" customFormat="1" ht="15" customHeight="1">
      <c r="B175" s="319"/>
      <c r="C175" s="294" t="s">
        <v>615</v>
      </c>
      <c r="D175" s="294"/>
      <c r="E175" s="294"/>
      <c r="F175" s="317" t="s">
        <v>594</v>
      </c>
      <c r="G175" s="294"/>
      <c r="H175" s="294" t="s">
        <v>655</v>
      </c>
      <c r="I175" s="294" t="s">
        <v>590</v>
      </c>
      <c r="J175" s="294">
        <v>50</v>
      </c>
      <c r="K175" s="342"/>
    </row>
    <row r="176" spans="2:11" s="1" customFormat="1" ht="15" customHeight="1">
      <c r="B176" s="319"/>
      <c r="C176" s="294" t="s">
        <v>613</v>
      </c>
      <c r="D176" s="294"/>
      <c r="E176" s="294"/>
      <c r="F176" s="317" t="s">
        <v>594</v>
      </c>
      <c r="G176" s="294"/>
      <c r="H176" s="294" t="s">
        <v>655</v>
      </c>
      <c r="I176" s="294" t="s">
        <v>590</v>
      </c>
      <c r="J176" s="294">
        <v>50</v>
      </c>
      <c r="K176" s="342"/>
    </row>
    <row r="177" spans="2:11" s="1" customFormat="1" ht="15" customHeight="1">
      <c r="B177" s="319"/>
      <c r="C177" s="294" t="s">
        <v>102</v>
      </c>
      <c r="D177" s="294"/>
      <c r="E177" s="294"/>
      <c r="F177" s="317" t="s">
        <v>588</v>
      </c>
      <c r="G177" s="294"/>
      <c r="H177" s="294" t="s">
        <v>656</v>
      </c>
      <c r="I177" s="294" t="s">
        <v>657</v>
      </c>
      <c r="J177" s="294"/>
      <c r="K177" s="342"/>
    </row>
    <row r="178" spans="2:11" s="1" customFormat="1" ht="15" customHeight="1">
      <c r="B178" s="319"/>
      <c r="C178" s="294" t="s">
        <v>56</v>
      </c>
      <c r="D178" s="294"/>
      <c r="E178" s="294"/>
      <c r="F178" s="317" t="s">
        <v>588</v>
      </c>
      <c r="G178" s="294"/>
      <c r="H178" s="294" t="s">
        <v>658</v>
      </c>
      <c r="I178" s="294" t="s">
        <v>659</v>
      </c>
      <c r="J178" s="294">
        <v>1</v>
      </c>
      <c r="K178" s="342"/>
    </row>
    <row r="179" spans="2:11" s="1" customFormat="1" ht="15" customHeight="1">
      <c r="B179" s="319"/>
      <c r="C179" s="294" t="s">
        <v>52</v>
      </c>
      <c r="D179" s="294"/>
      <c r="E179" s="294"/>
      <c r="F179" s="317" t="s">
        <v>588</v>
      </c>
      <c r="G179" s="294"/>
      <c r="H179" s="294" t="s">
        <v>660</v>
      </c>
      <c r="I179" s="294" t="s">
        <v>590</v>
      </c>
      <c r="J179" s="294">
        <v>20</v>
      </c>
      <c r="K179" s="342"/>
    </row>
    <row r="180" spans="2:11" s="1" customFormat="1" ht="15" customHeight="1">
      <c r="B180" s="319"/>
      <c r="C180" s="294" t="s">
        <v>53</v>
      </c>
      <c r="D180" s="294"/>
      <c r="E180" s="294"/>
      <c r="F180" s="317" t="s">
        <v>588</v>
      </c>
      <c r="G180" s="294"/>
      <c r="H180" s="294" t="s">
        <v>661</v>
      </c>
      <c r="I180" s="294" t="s">
        <v>590</v>
      </c>
      <c r="J180" s="294">
        <v>255</v>
      </c>
      <c r="K180" s="342"/>
    </row>
    <row r="181" spans="2:11" s="1" customFormat="1" ht="15" customHeight="1">
      <c r="B181" s="319"/>
      <c r="C181" s="294" t="s">
        <v>103</v>
      </c>
      <c r="D181" s="294"/>
      <c r="E181" s="294"/>
      <c r="F181" s="317" t="s">
        <v>588</v>
      </c>
      <c r="G181" s="294"/>
      <c r="H181" s="294" t="s">
        <v>552</v>
      </c>
      <c r="I181" s="294" t="s">
        <v>590</v>
      </c>
      <c r="J181" s="294">
        <v>10</v>
      </c>
      <c r="K181" s="342"/>
    </row>
    <row r="182" spans="2:11" s="1" customFormat="1" ht="15" customHeight="1">
      <c r="B182" s="319"/>
      <c r="C182" s="294" t="s">
        <v>104</v>
      </c>
      <c r="D182" s="294"/>
      <c r="E182" s="294"/>
      <c r="F182" s="317" t="s">
        <v>588</v>
      </c>
      <c r="G182" s="294"/>
      <c r="H182" s="294" t="s">
        <v>662</v>
      </c>
      <c r="I182" s="294" t="s">
        <v>623</v>
      </c>
      <c r="J182" s="294"/>
      <c r="K182" s="342"/>
    </row>
    <row r="183" spans="2:11" s="1" customFormat="1" ht="15" customHeight="1">
      <c r="B183" s="319"/>
      <c r="C183" s="294" t="s">
        <v>663</v>
      </c>
      <c r="D183" s="294"/>
      <c r="E183" s="294"/>
      <c r="F183" s="317" t="s">
        <v>588</v>
      </c>
      <c r="G183" s="294"/>
      <c r="H183" s="294" t="s">
        <v>664</v>
      </c>
      <c r="I183" s="294" t="s">
        <v>623</v>
      </c>
      <c r="J183" s="294"/>
      <c r="K183" s="342"/>
    </row>
    <row r="184" spans="2:11" s="1" customFormat="1" ht="15" customHeight="1">
      <c r="B184" s="319"/>
      <c r="C184" s="294" t="s">
        <v>652</v>
      </c>
      <c r="D184" s="294"/>
      <c r="E184" s="294"/>
      <c r="F184" s="317" t="s">
        <v>588</v>
      </c>
      <c r="G184" s="294"/>
      <c r="H184" s="294" t="s">
        <v>665</v>
      </c>
      <c r="I184" s="294" t="s">
        <v>623</v>
      </c>
      <c r="J184" s="294"/>
      <c r="K184" s="342"/>
    </row>
    <row r="185" spans="2:11" s="1" customFormat="1" ht="15" customHeight="1">
      <c r="B185" s="319"/>
      <c r="C185" s="294" t="s">
        <v>106</v>
      </c>
      <c r="D185" s="294"/>
      <c r="E185" s="294"/>
      <c r="F185" s="317" t="s">
        <v>594</v>
      </c>
      <c r="G185" s="294"/>
      <c r="H185" s="294" t="s">
        <v>666</v>
      </c>
      <c r="I185" s="294" t="s">
        <v>590</v>
      </c>
      <c r="J185" s="294">
        <v>50</v>
      </c>
      <c r="K185" s="342"/>
    </row>
    <row r="186" spans="2:11" s="1" customFormat="1" ht="15" customHeight="1">
      <c r="B186" s="319"/>
      <c r="C186" s="294" t="s">
        <v>667</v>
      </c>
      <c r="D186" s="294"/>
      <c r="E186" s="294"/>
      <c r="F186" s="317" t="s">
        <v>594</v>
      </c>
      <c r="G186" s="294"/>
      <c r="H186" s="294" t="s">
        <v>668</v>
      </c>
      <c r="I186" s="294" t="s">
        <v>669</v>
      </c>
      <c r="J186" s="294"/>
      <c r="K186" s="342"/>
    </row>
    <row r="187" spans="2:11" s="1" customFormat="1" ht="15" customHeight="1">
      <c r="B187" s="319"/>
      <c r="C187" s="294" t="s">
        <v>670</v>
      </c>
      <c r="D187" s="294"/>
      <c r="E187" s="294"/>
      <c r="F187" s="317" t="s">
        <v>594</v>
      </c>
      <c r="G187" s="294"/>
      <c r="H187" s="294" t="s">
        <v>671</v>
      </c>
      <c r="I187" s="294" t="s">
        <v>669</v>
      </c>
      <c r="J187" s="294"/>
      <c r="K187" s="342"/>
    </row>
    <row r="188" spans="2:11" s="1" customFormat="1" ht="15" customHeight="1">
      <c r="B188" s="319"/>
      <c r="C188" s="294" t="s">
        <v>672</v>
      </c>
      <c r="D188" s="294"/>
      <c r="E188" s="294"/>
      <c r="F188" s="317" t="s">
        <v>594</v>
      </c>
      <c r="G188" s="294"/>
      <c r="H188" s="294" t="s">
        <v>673</v>
      </c>
      <c r="I188" s="294" t="s">
        <v>669</v>
      </c>
      <c r="J188" s="294"/>
      <c r="K188" s="342"/>
    </row>
    <row r="189" spans="2:11" s="1" customFormat="1" ht="15" customHeight="1">
      <c r="B189" s="319"/>
      <c r="C189" s="355" t="s">
        <v>674</v>
      </c>
      <c r="D189" s="294"/>
      <c r="E189" s="294"/>
      <c r="F189" s="317" t="s">
        <v>594</v>
      </c>
      <c r="G189" s="294"/>
      <c r="H189" s="294" t="s">
        <v>675</v>
      </c>
      <c r="I189" s="294" t="s">
        <v>676</v>
      </c>
      <c r="J189" s="356" t="s">
        <v>677</v>
      </c>
      <c r="K189" s="342"/>
    </row>
    <row r="190" spans="2:11" s="1" customFormat="1" ht="15" customHeight="1">
      <c r="B190" s="319"/>
      <c r="C190" s="355" t="s">
        <v>41</v>
      </c>
      <c r="D190" s="294"/>
      <c r="E190" s="294"/>
      <c r="F190" s="317" t="s">
        <v>588</v>
      </c>
      <c r="G190" s="294"/>
      <c r="H190" s="291" t="s">
        <v>678</v>
      </c>
      <c r="I190" s="294" t="s">
        <v>679</v>
      </c>
      <c r="J190" s="294"/>
      <c r="K190" s="342"/>
    </row>
    <row r="191" spans="2:11" s="1" customFormat="1" ht="15" customHeight="1">
      <c r="B191" s="319"/>
      <c r="C191" s="355" t="s">
        <v>680</v>
      </c>
      <c r="D191" s="294"/>
      <c r="E191" s="294"/>
      <c r="F191" s="317" t="s">
        <v>588</v>
      </c>
      <c r="G191" s="294"/>
      <c r="H191" s="294" t="s">
        <v>681</v>
      </c>
      <c r="I191" s="294" t="s">
        <v>623</v>
      </c>
      <c r="J191" s="294"/>
      <c r="K191" s="342"/>
    </row>
    <row r="192" spans="2:11" s="1" customFormat="1" ht="15" customHeight="1">
      <c r="B192" s="319"/>
      <c r="C192" s="355" t="s">
        <v>682</v>
      </c>
      <c r="D192" s="294"/>
      <c r="E192" s="294"/>
      <c r="F192" s="317" t="s">
        <v>588</v>
      </c>
      <c r="G192" s="294"/>
      <c r="H192" s="294" t="s">
        <v>683</v>
      </c>
      <c r="I192" s="294" t="s">
        <v>623</v>
      </c>
      <c r="J192" s="294"/>
      <c r="K192" s="342"/>
    </row>
    <row r="193" spans="2:11" s="1" customFormat="1" ht="15" customHeight="1">
      <c r="B193" s="319"/>
      <c r="C193" s="355" t="s">
        <v>684</v>
      </c>
      <c r="D193" s="294"/>
      <c r="E193" s="294"/>
      <c r="F193" s="317" t="s">
        <v>594</v>
      </c>
      <c r="G193" s="294"/>
      <c r="H193" s="294" t="s">
        <v>685</v>
      </c>
      <c r="I193" s="294" t="s">
        <v>623</v>
      </c>
      <c r="J193" s="294"/>
      <c r="K193" s="342"/>
    </row>
    <row r="194" spans="2:11" s="1" customFormat="1" ht="15" customHeight="1">
      <c r="B194" s="348"/>
      <c r="C194" s="357"/>
      <c r="D194" s="328"/>
      <c r="E194" s="328"/>
      <c r="F194" s="328"/>
      <c r="G194" s="328"/>
      <c r="H194" s="328"/>
      <c r="I194" s="328"/>
      <c r="J194" s="328"/>
      <c r="K194" s="349"/>
    </row>
    <row r="195" spans="2:11" s="1" customFormat="1" ht="18.75" customHeight="1">
      <c r="B195" s="330"/>
      <c r="C195" s="340"/>
      <c r="D195" s="340"/>
      <c r="E195" s="340"/>
      <c r="F195" s="350"/>
      <c r="G195" s="340"/>
      <c r="H195" s="340"/>
      <c r="I195" s="340"/>
      <c r="J195" s="340"/>
      <c r="K195" s="330"/>
    </row>
    <row r="196" spans="2:11" s="1" customFormat="1" ht="18.75" customHeight="1">
      <c r="B196" s="330"/>
      <c r="C196" s="340"/>
      <c r="D196" s="340"/>
      <c r="E196" s="340"/>
      <c r="F196" s="350"/>
      <c r="G196" s="340"/>
      <c r="H196" s="340"/>
      <c r="I196" s="340"/>
      <c r="J196" s="340"/>
      <c r="K196" s="330"/>
    </row>
    <row r="197" spans="2:11" s="1" customFormat="1" ht="18.75" customHeight="1">
      <c r="B197" s="302"/>
      <c r="C197" s="302"/>
      <c r="D197" s="302"/>
      <c r="E197" s="302"/>
      <c r="F197" s="302"/>
      <c r="G197" s="302"/>
      <c r="H197" s="302"/>
      <c r="I197" s="302"/>
      <c r="J197" s="302"/>
      <c r="K197" s="302"/>
    </row>
    <row r="198" spans="2:11" s="1" customFormat="1" ht="13.5">
      <c r="B198" s="281"/>
      <c r="C198" s="282"/>
      <c r="D198" s="282"/>
      <c r="E198" s="282"/>
      <c r="F198" s="282"/>
      <c r="G198" s="282"/>
      <c r="H198" s="282"/>
      <c r="I198" s="282"/>
      <c r="J198" s="282"/>
      <c r="K198" s="283"/>
    </row>
    <row r="199" spans="2:11" s="1" customFormat="1" ht="21">
      <c r="B199" s="284"/>
      <c r="C199" s="285" t="s">
        <v>686</v>
      </c>
      <c r="D199" s="285"/>
      <c r="E199" s="285"/>
      <c r="F199" s="285"/>
      <c r="G199" s="285"/>
      <c r="H199" s="285"/>
      <c r="I199" s="285"/>
      <c r="J199" s="285"/>
      <c r="K199" s="286"/>
    </row>
    <row r="200" spans="2:11" s="1" customFormat="1" ht="25.5" customHeight="1">
      <c r="B200" s="284"/>
      <c r="C200" s="358" t="s">
        <v>687</v>
      </c>
      <c r="D200" s="358"/>
      <c r="E200" s="358"/>
      <c r="F200" s="358" t="s">
        <v>688</v>
      </c>
      <c r="G200" s="359"/>
      <c r="H200" s="358" t="s">
        <v>689</v>
      </c>
      <c r="I200" s="358"/>
      <c r="J200" s="358"/>
      <c r="K200" s="286"/>
    </row>
    <row r="201" spans="2:11" s="1" customFormat="1" ht="5.25" customHeight="1">
      <c r="B201" s="319"/>
      <c r="C201" s="314"/>
      <c r="D201" s="314"/>
      <c r="E201" s="314"/>
      <c r="F201" s="314"/>
      <c r="G201" s="340"/>
      <c r="H201" s="314"/>
      <c r="I201" s="314"/>
      <c r="J201" s="314"/>
      <c r="K201" s="342"/>
    </row>
    <row r="202" spans="2:11" s="1" customFormat="1" ht="15" customHeight="1">
      <c r="B202" s="319"/>
      <c r="C202" s="294" t="s">
        <v>679</v>
      </c>
      <c r="D202" s="294"/>
      <c r="E202" s="294"/>
      <c r="F202" s="317" t="s">
        <v>42</v>
      </c>
      <c r="G202" s="294"/>
      <c r="H202" s="294" t="s">
        <v>690</v>
      </c>
      <c r="I202" s="294"/>
      <c r="J202" s="294"/>
      <c r="K202" s="342"/>
    </row>
    <row r="203" spans="2:11" s="1" customFormat="1" ht="15" customHeight="1">
      <c r="B203" s="319"/>
      <c r="C203" s="294"/>
      <c r="D203" s="294"/>
      <c r="E203" s="294"/>
      <c r="F203" s="317" t="s">
        <v>43</v>
      </c>
      <c r="G203" s="294"/>
      <c r="H203" s="294" t="s">
        <v>691</v>
      </c>
      <c r="I203" s="294"/>
      <c r="J203" s="294"/>
      <c r="K203" s="342"/>
    </row>
    <row r="204" spans="2:11" s="1" customFormat="1" ht="15" customHeight="1">
      <c r="B204" s="319"/>
      <c r="C204" s="294"/>
      <c r="D204" s="294"/>
      <c r="E204" s="294"/>
      <c r="F204" s="317" t="s">
        <v>46</v>
      </c>
      <c r="G204" s="294"/>
      <c r="H204" s="294" t="s">
        <v>692</v>
      </c>
      <c r="I204" s="294"/>
      <c r="J204" s="294"/>
      <c r="K204" s="342"/>
    </row>
    <row r="205" spans="2:11" s="1" customFormat="1" ht="15" customHeight="1">
      <c r="B205" s="319"/>
      <c r="C205" s="294"/>
      <c r="D205" s="294"/>
      <c r="E205" s="294"/>
      <c r="F205" s="317" t="s">
        <v>44</v>
      </c>
      <c r="G205" s="294"/>
      <c r="H205" s="294" t="s">
        <v>693</v>
      </c>
      <c r="I205" s="294"/>
      <c r="J205" s="294"/>
      <c r="K205" s="342"/>
    </row>
    <row r="206" spans="2:11" s="1" customFormat="1" ht="15" customHeight="1">
      <c r="B206" s="319"/>
      <c r="C206" s="294"/>
      <c r="D206" s="294"/>
      <c r="E206" s="294"/>
      <c r="F206" s="317" t="s">
        <v>45</v>
      </c>
      <c r="G206" s="294"/>
      <c r="H206" s="294" t="s">
        <v>694</v>
      </c>
      <c r="I206" s="294"/>
      <c r="J206" s="294"/>
      <c r="K206" s="342"/>
    </row>
    <row r="207" spans="2:11" s="1" customFormat="1" ht="15" customHeight="1">
      <c r="B207" s="319"/>
      <c r="C207" s="294"/>
      <c r="D207" s="294"/>
      <c r="E207" s="294"/>
      <c r="F207" s="317"/>
      <c r="G207" s="294"/>
      <c r="H207" s="294"/>
      <c r="I207" s="294"/>
      <c r="J207" s="294"/>
      <c r="K207" s="342"/>
    </row>
    <row r="208" spans="2:11" s="1" customFormat="1" ht="15" customHeight="1">
      <c r="B208" s="319"/>
      <c r="C208" s="294" t="s">
        <v>635</v>
      </c>
      <c r="D208" s="294"/>
      <c r="E208" s="294"/>
      <c r="F208" s="317" t="s">
        <v>78</v>
      </c>
      <c r="G208" s="294"/>
      <c r="H208" s="294" t="s">
        <v>695</v>
      </c>
      <c r="I208" s="294"/>
      <c r="J208" s="294"/>
      <c r="K208" s="342"/>
    </row>
    <row r="209" spans="2:11" s="1" customFormat="1" ht="15" customHeight="1">
      <c r="B209" s="319"/>
      <c r="C209" s="294"/>
      <c r="D209" s="294"/>
      <c r="E209" s="294"/>
      <c r="F209" s="317" t="s">
        <v>530</v>
      </c>
      <c r="G209" s="294"/>
      <c r="H209" s="294" t="s">
        <v>531</v>
      </c>
      <c r="I209" s="294"/>
      <c r="J209" s="294"/>
      <c r="K209" s="342"/>
    </row>
    <row r="210" spans="2:11" s="1" customFormat="1" ht="15" customHeight="1">
      <c r="B210" s="319"/>
      <c r="C210" s="294"/>
      <c r="D210" s="294"/>
      <c r="E210" s="294"/>
      <c r="F210" s="317" t="s">
        <v>528</v>
      </c>
      <c r="G210" s="294"/>
      <c r="H210" s="294" t="s">
        <v>696</v>
      </c>
      <c r="I210" s="294"/>
      <c r="J210" s="294"/>
      <c r="K210" s="342"/>
    </row>
    <row r="211" spans="2:11" s="1" customFormat="1" ht="15" customHeight="1">
      <c r="B211" s="360"/>
      <c r="C211" s="294"/>
      <c r="D211" s="294"/>
      <c r="E211" s="294"/>
      <c r="F211" s="317" t="s">
        <v>532</v>
      </c>
      <c r="G211" s="355"/>
      <c r="H211" s="346" t="s">
        <v>533</v>
      </c>
      <c r="I211" s="346"/>
      <c r="J211" s="346"/>
      <c r="K211" s="361"/>
    </row>
    <row r="212" spans="2:11" s="1" customFormat="1" ht="15" customHeight="1">
      <c r="B212" s="360"/>
      <c r="C212" s="294"/>
      <c r="D212" s="294"/>
      <c r="E212" s="294"/>
      <c r="F212" s="317" t="s">
        <v>534</v>
      </c>
      <c r="G212" s="355"/>
      <c r="H212" s="346" t="s">
        <v>697</v>
      </c>
      <c r="I212" s="346"/>
      <c r="J212" s="346"/>
      <c r="K212" s="361"/>
    </row>
    <row r="213" spans="2:11" s="1" customFormat="1" ht="15" customHeight="1">
      <c r="B213" s="360"/>
      <c r="C213" s="294"/>
      <c r="D213" s="294"/>
      <c r="E213" s="294"/>
      <c r="F213" s="317"/>
      <c r="G213" s="355"/>
      <c r="H213" s="346"/>
      <c r="I213" s="346"/>
      <c r="J213" s="346"/>
      <c r="K213" s="361"/>
    </row>
    <row r="214" spans="2:11" s="1" customFormat="1" ht="15" customHeight="1">
      <c r="B214" s="360"/>
      <c r="C214" s="294" t="s">
        <v>659</v>
      </c>
      <c r="D214" s="294"/>
      <c r="E214" s="294"/>
      <c r="F214" s="317">
        <v>1</v>
      </c>
      <c r="G214" s="355"/>
      <c r="H214" s="346" t="s">
        <v>698</v>
      </c>
      <c r="I214" s="346"/>
      <c r="J214" s="346"/>
      <c r="K214" s="361"/>
    </row>
    <row r="215" spans="2:11" s="1" customFormat="1" ht="15" customHeight="1">
      <c r="B215" s="360"/>
      <c r="C215" s="294"/>
      <c r="D215" s="294"/>
      <c r="E215" s="294"/>
      <c r="F215" s="317">
        <v>2</v>
      </c>
      <c r="G215" s="355"/>
      <c r="H215" s="346" t="s">
        <v>699</v>
      </c>
      <c r="I215" s="346"/>
      <c r="J215" s="346"/>
      <c r="K215" s="361"/>
    </row>
    <row r="216" spans="2:11" s="1" customFormat="1" ht="15" customHeight="1">
      <c r="B216" s="360"/>
      <c r="C216" s="294"/>
      <c r="D216" s="294"/>
      <c r="E216" s="294"/>
      <c r="F216" s="317">
        <v>3</v>
      </c>
      <c r="G216" s="355"/>
      <c r="H216" s="346" t="s">
        <v>700</v>
      </c>
      <c r="I216" s="346"/>
      <c r="J216" s="346"/>
      <c r="K216" s="361"/>
    </row>
    <row r="217" spans="2:11" s="1" customFormat="1" ht="15" customHeight="1">
      <c r="B217" s="360"/>
      <c r="C217" s="294"/>
      <c r="D217" s="294"/>
      <c r="E217" s="294"/>
      <c r="F217" s="317">
        <v>4</v>
      </c>
      <c r="G217" s="355"/>
      <c r="H217" s="346" t="s">
        <v>701</v>
      </c>
      <c r="I217" s="346"/>
      <c r="J217" s="346"/>
      <c r="K217" s="361"/>
    </row>
    <row r="218" spans="2:11" s="1" customFormat="1" ht="12.75" customHeight="1">
      <c r="B218" s="362"/>
      <c r="C218" s="363"/>
      <c r="D218" s="363"/>
      <c r="E218" s="363"/>
      <c r="F218" s="363"/>
      <c r="G218" s="363"/>
      <c r="H218" s="363"/>
      <c r="I218" s="363"/>
      <c r="J218" s="363"/>
      <c r="K218" s="36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DESKTOP-CO3P5C2\admin</dc:creator>
  <cp:keywords/>
  <dc:description/>
  <cp:lastModifiedBy>DESKTOP-CO3P5C2\admin</cp:lastModifiedBy>
  <dcterms:created xsi:type="dcterms:W3CDTF">2022-03-10T09:21:24Z</dcterms:created>
  <dcterms:modified xsi:type="dcterms:W3CDTF">2022-03-10T09:21:28Z</dcterms:modified>
  <cp:category/>
  <cp:version/>
  <cp:contentType/>
  <cp:contentStatus/>
</cp:coreProperties>
</file>