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Klub důchodců WC 170821\"/>
    </mc:Choice>
  </mc:AlternateContent>
  <bookViews>
    <workbookView xWindow="0" yWindow="0" windowWidth="0" windowHeight="0"/>
  </bookViews>
  <sheets>
    <sheet name="Rekapitulace stavby" sheetId="1" r:id="rId1"/>
    <sheet name="01 - Architektonicko - 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Architektonicko - st...'!$C$95:$K$600</definedName>
    <definedName name="_xlnm.Print_Area" localSheetId="1">'01 - Architektonicko - st...'!$C$4:$J$39,'01 - Architektonicko - st...'!$C$45:$J$77,'01 - Architektonicko - st...'!$C$83:$K$600</definedName>
    <definedName name="_xlnm.Print_Titles" localSheetId="1">'01 - Architektonicko - st...'!$95:$95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600"/>
  <c r="BH600"/>
  <c r="BG600"/>
  <c r="BF600"/>
  <c r="T600"/>
  <c r="R600"/>
  <c r="P600"/>
  <c r="BI599"/>
  <c r="BH599"/>
  <c r="BG599"/>
  <c r="BF599"/>
  <c r="T599"/>
  <c r="R599"/>
  <c r="P599"/>
  <c r="BI580"/>
  <c r="BH580"/>
  <c r="BG580"/>
  <c r="BF580"/>
  <c r="T580"/>
  <c r="R580"/>
  <c r="P580"/>
  <c r="BI569"/>
  <c r="BH569"/>
  <c r="BG569"/>
  <c r="BF569"/>
  <c r="T569"/>
  <c r="R569"/>
  <c r="P569"/>
  <c r="BI566"/>
  <c r="BH566"/>
  <c r="BG566"/>
  <c r="BF566"/>
  <c r="T566"/>
  <c r="R566"/>
  <c r="P566"/>
  <c r="BI561"/>
  <c r="BH561"/>
  <c r="BG561"/>
  <c r="BF561"/>
  <c r="T561"/>
  <c r="R561"/>
  <c r="P561"/>
  <c r="BI556"/>
  <c r="BH556"/>
  <c r="BG556"/>
  <c r="BF556"/>
  <c r="T556"/>
  <c r="R556"/>
  <c r="P556"/>
  <c r="BI550"/>
  <c r="BH550"/>
  <c r="BG550"/>
  <c r="BF550"/>
  <c r="T550"/>
  <c r="R550"/>
  <c r="P550"/>
  <c r="BI545"/>
  <c r="BH545"/>
  <c r="BG545"/>
  <c r="BF545"/>
  <c r="T545"/>
  <c r="R545"/>
  <c r="P545"/>
  <c r="BI539"/>
  <c r="BH539"/>
  <c r="BG539"/>
  <c r="BF539"/>
  <c r="T539"/>
  <c r="R539"/>
  <c r="P539"/>
  <c r="BI534"/>
  <c r="BH534"/>
  <c r="BG534"/>
  <c r="BF534"/>
  <c r="T534"/>
  <c r="R534"/>
  <c r="P534"/>
  <c r="BI526"/>
  <c r="BH526"/>
  <c r="BG526"/>
  <c r="BF526"/>
  <c r="T526"/>
  <c r="R526"/>
  <c r="P526"/>
  <c r="BI519"/>
  <c r="BH519"/>
  <c r="BG519"/>
  <c r="BF519"/>
  <c r="T519"/>
  <c r="R519"/>
  <c r="P519"/>
  <c r="BI516"/>
  <c r="BH516"/>
  <c r="BG516"/>
  <c r="BF516"/>
  <c r="T516"/>
  <c r="R516"/>
  <c r="P516"/>
  <c r="BI508"/>
  <c r="BH508"/>
  <c r="BG508"/>
  <c r="BF508"/>
  <c r="T508"/>
  <c r="R508"/>
  <c r="P508"/>
  <c r="BI502"/>
  <c r="BH502"/>
  <c r="BG502"/>
  <c r="BF502"/>
  <c r="T502"/>
  <c r="R502"/>
  <c r="P502"/>
  <c r="BI494"/>
  <c r="BH494"/>
  <c r="BG494"/>
  <c r="BF494"/>
  <c r="T494"/>
  <c r="R494"/>
  <c r="P494"/>
  <c r="BI485"/>
  <c r="BH485"/>
  <c r="BG485"/>
  <c r="BF485"/>
  <c r="T485"/>
  <c r="R485"/>
  <c r="P485"/>
  <c r="BI475"/>
  <c r="BH475"/>
  <c r="BG475"/>
  <c r="BF475"/>
  <c r="T475"/>
  <c r="R475"/>
  <c r="P475"/>
  <c r="BI466"/>
  <c r="BH466"/>
  <c r="BG466"/>
  <c r="BF466"/>
  <c r="T466"/>
  <c r="R466"/>
  <c r="P466"/>
  <c r="BI457"/>
  <c r="BH457"/>
  <c r="BG457"/>
  <c r="BF457"/>
  <c r="T457"/>
  <c r="R457"/>
  <c r="P457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5"/>
  <c r="BH375"/>
  <c r="BG375"/>
  <c r="BF375"/>
  <c r="T375"/>
  <c r="R375"/>
  <c r="P375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86"/>
  <c r="BH286"/>
  <c r="BG286"/>
  <c r="BF286"/>
  <c r="T286"/>
  <c r="R286"/>
  <c r="P286"/>
  <c r="BI280"/>
  <c r="BH280"/>
  <c r="BG280"/>
  <c r="BF280"/>
  <c r="T280"/>
  <c r="R280"/>
  <c r="P280"/>
  <c r="BI277"/>
  <c r="BH277"/>
  <c r="BG277"/>
  <c r="BF277"/>
  <c r="T277"/>
  <c r="R277"/>
  <c r="P277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T253"/>
  <c r="R263"/>
  <c r="P263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196"/>
  <c r="BH196"/>
  <c r="BG196"/>
  <c r="BF196"/>
  <c r="T196"/>
  <c r="R196"/>
  <c r="P196"/>
  <c r="BI187"/>
  <c r="BH187"/>
  <c r="BG187"/>
  <c r="BF187"/>
  <c r="T187"/>
  <c r="R187"/>
  <c r="P187"/>
  <c r="BI178"/>
  <c r="BH178"/>
  <c r="BG178"/>
  <c r="BF178"/>
  <c r="T178"/>
  <c r="R178"/>
  <c r="P178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06"/>
  <c r="BH106"/>
  <c r="BG106"/>
  <c r="BF106"/>
  <c r="T106"/>
  <c r="R106"/>
  <c r="P106"/>
  <c r="BI99"/>
  <c r="BH99"/>
  <c r="BG99"/>
  <c r="BF99"/>
  <c r="T99"/>
  <c r="T98"/>
  <c r="R99"/>
  <c r="R98"/>
  <c r="P99"/>
  <c r="P98"/>
  <c r="J92"/>
  <c r="F92"/>
  <c r="F90"/>
  <c r="E88"/>
  <c r="J54"/>
  <c r="F54"/>
  <c r="F52"/>
  <c r="E50"/>
  <c r="J24"/>
  <c r="E24"/>
  <c r="J93"/>
  <c r="J23"/>
  <c r="J18"/>
  <c r="E18"/>
  <c r="F93"/>
  <c r="J17"/>
  <c r="J12"/>
  <c r="J90"/>
  <c r="E7"/>
  <c r="E48"/>
  <c i="1" r="L50"/>
  <c r="AM50"/>
  <c r="AM49"/>
  <c r="L49"/>
  <c r="AM47"/>
  <c r="L47"/>
  <c r="L45"/>
  <c r="L44"/>
  <c i="2" r="BK449"/>
  <c r="J311"/>
  <c r="J216"/>
  <c r="BK508"/>
  <c r="BK271"/>
  <c r="J116"/>
  <c r="BK414"/>
  <c r="BK211"/>
  <c r="J561"/>
  <c r="BK394"/>
  <c r="J271"/>
  <c r="J539"/>
  <c r="J363"/>
  <c r="BK99"/>
  <c r="BK502"/>
  <c r="BK277"/>
  <c r="BK550"/>
  <c r="BK322"/>
  <c r="J569"/>
  <c r="J404"/>
  <c r="BK338"/>
  <c r="J187"/>
  <c r="BK457"/>
  <c r="J328"/>
  <c r="J580"/>
  <c r="J381"/>
  <c r="BK241"/>
  <c r="J566"/>
  <c r="J348"/>
  <c r="J122"/>
  <c r="BK439"/>
  <c r="J322"/>
  <c r="BK159"/>
  <c r="BK419"/>
  <c r="BK286"/>
  <c r="BK519"/>
  <c r="J343"/>
  <c r="J159"/>
  <c r="BK444"/>
  <c r="BK391"/>
  <c r="J142"/>
  <c r="BK429"/>
  <c r="BK343"/>
  <c r="J147"/>
  <c r="J373"/>
  <c r="BK250"/>
  <c r="BK599"/>
  <c r="J358"/>
  <c r="BK239"/>
  <c r="J449"/>
  <c r="BK375"/>
  <c r="BK166"/>
  <c r="J444"/>
  <c r="BK301"/>
  <c r="BK142"/>
  <c r="J391"/>
  <c r="J239"/>
  <c r="J526"/>
  <c r="J292"/>
  <c r="J152"/>
  <c r="BK424"/>
  <c r="J386"/>
  <c r="BK136"/>
  <c r="BK534"/>
  <c r="J368"/>
  <c r="BK232"/>
  <c r="J508"/>
  <c r="BK368"/>
  <c r="BK243"/>
  <c r="J534"/>
  <c r="J306"/>
  <c r="BK526"/>
  <c r="J400"/>
  <c r="BK173"/>
  <c r="BK545"/>
  <c r="BK396"/>
  <c r="J298"/>
  <c r="J129"/>
  <c r="J394"/>
  <c r="BK222"/>
  <c r="BK475"/>
  <c r="J250"/>
  <c r="J556"/>
  <c r="J338"/>
  <c i="1" r="AS54"/>
  <c i="2" r="J466"/>
  <c r="J353"/>
  <c r="BK247"/>
  <c r="J485"/>
  <c r="BK358"/>
  <c r="BK556"/>
  <c r="BK328"/>
  <c r="J205"/>
  <c r="BK561"/>
  <c r="J301"/>
  <c r="J600"/>
  <c r="J409"/>
  <c r="J333"/>
  <c r="J166"/>
  <c r="J454"/>
  <c r="J254"/>
  <c r="BK569"/>
  <c r="J316"/>
  <c r="BK216"/>
  <c r="BK466"/>
  <c r="BK266"/>
  <c r="BK600"/>
  <c r="BK454"/>
  <c r="BK306"/>
  <c r="BK152"/>
  <c r="J550"/>
  <c r="J263"/>
  <c r="BK129"/>
  <c r="J439"/>
  <c r="J266"/>
  <c r="BK147"/>
  <c r="J419"/>
  <c r="BK263"/>
  <c r="J494"/>
  <c r="BK373"/>
  <c r="BK254"/>
  <c r="J502"/>
  <c r="J247"/>
  <c r="BK566"/>
  <c r="BK311"/>
  <c r="J232"/>
  <c r="BK409"/>
  <c r="BK205"/>
  <c r="BK580"/>
  <c r="BK400"/>
  <c r="BK316"/>
  <c r="BK178"/>
  <c r="J519"/>
  <c r="J241"/>
  <c r="J136"/>
  <c r="BK434"/>
  <c r="BK298"/>
  <c r="BK485"/>
  <c r="J396"/>
  <c r="BK116"/>
  <c r="J516"/>
  <c r="BK363"/>
  <c r="BK196"/>
  <c r="BK494"/>
  <c r="BK292"/>
  <c r="BK187"/>
  <c r="BK386"/>
  <c r="J243"/>
  <c r="J99"/>
  <c r="BK404"/>
  <c r="J196"/>
  <c r="J434"/>
  <c r="BK381"/>
  <c r="BK280"/>
  <c r="BK122"/>
  <c r="J414"/>
  <c r="J211"/>
  <c r="BK516"/>
  <c r="BK333"/>
  <c r="J173"/>
  <c r="J457"/>
  <c r="J286"/>
  <c r="J599"/>
  <c r="J424"/>
  <c r="BK348"/>
  <c r="J222"/>
  <c r="J545"/>
  <c r="BK353"/>
  <c r="J178"/>
  <c r="J429"/>
  <c r="BK106"/>
  <c r="J475"/>
  <c r="J280"/>
  <c r="BK539"/>
  <c r="J375"/>
  <c r="J277"/>
  <c r="J106"/>
  <c l="1" r="P253"/>
  <c r="R253"/>
  <c r="R105"/>
  <c r="BK105"/>
  <c r="J105"/>
  <c r="J62"/>
  <c r="T105"/>
  <c r="P158"/>
  <c r="BK238"/>
  <c r="J238"/>
  <c r="J64"/>
  <c r="P238"/>
  <c r="T265"/>
  <c r="BK300"/>
  <c r="J300"/>
  <c r="J70"/>
  <c r="T300"/>
  <c r="P395"/>
  <c r="BK456"/>
  <c r="J456"/>
  <c r="J73"/>
  <c r="T456"/>
  <c r="P105"/>
  <c r="P97"/>
  <c r="R158"/>
  <c r="R238"/>
  <c r="R265"/>
  <c r="P279"/>
  <c r="T279"/>
  <c r="R300"/>
  <c r="T395"/>
  <c r="R456"/>
  <c r="P518"/>
  <c r="R518"/>
  <c r="T518"/>
  <c r="P568"/>
  <c r="R568"/>
  <c r="BK598"/>
  <c r="J598"/>
  <c r="J76"/>
  <c r="R598"/>
  <c r="BK158"/>
  <c r="J158"/>
  <c r="J63"/>
  <c r="T158"/>
  <c r="T238"/>
  <c r="BK265"/>
  <c r="J265"/>
  <c r="J68"/>
  <c r="P265"/>
  <c r="BK279"/>
  <c r="J279"/>
  <c r="J69"/>
  <c r="R279"/>
  <c r="P300"/>
  <c r="BK395"/>
  <c r="J395"/>
  <c r="J72"/>
  <c r="R395"/>
  <c r="P456"/>
  <c r="BK518"/>
  <c r="J518"/>
  <c r="J74"/>
  <c r="BK568"/>
  <c r="J568"/>
  <c r="J75"/>
  <c r="T568"/>
  <c r="P598"/>
  <c r="T598"/>
  <c r="BK249"/>
  <c r="J249"/>
  <c r="J65"/>
  <c r="BK253"/>
  <c r="BK252"/>
  <c r="J252"/>
  <c r="J66"/>
  <c r="BK98"/>
  <c r="J98"/>
  <c r="J61"/>
  <c r="BK393"/>
  <c r="J393"/>
  <c r="J71"/>
  <c r="E86"/>
  <c r="BE106"/>
  <c r="BE205"/>
  <c r="BE211"/>
  <c r="BE286"/>
  <c r="BE322"/>
  <c r="BE386"/>
  <c r="BE409"/>
  <c r="BE414"/>
  <c r="BE475"/>
  <c r="BE502"/>
  <c r="BE550"/>
  <c r="BE556"/>
  <c r="BE566"/>
  <c r="BE599"/>
  <c r="BE600"/>
  <c r="J52"/>
  <c r="J55"/>
  <c r="BE99"/>
  <c r="BE152"/>
  <c r="BE178"/>
  <c r="BE216"/>
  <c r="BE232"/>
  <c r="BE239"/>
  <c r="BE271"/>
  <c r="BE292"/>
  <c r="BE306"/>
  <c r="BE311"/>
  <c r="BE328"/>
  <c r="BE353"/>
  <c r="BE358"/>
  <c r="BE368"/>
  <c r="BE429"/>
  <c r="BE434"/>
  <c r="BE449"/>
  <c r="BE494"/>
  <c r="BE508"/>
  <c r="BE516"/>
  <c r="BE539"/>
  <c r="BE569"/>
  <c r="F55"/>
  <c r="BE122"/>
  <c r="BE129"/>
  <c r="BE136"/>
  <c r="BE173"/>
  <c r="BE187"/>
  <c r="BE222"/>
  <c r="BE241"/>
  <c r="BE243"/>
  <c r="BE247"/>
  <c r="BE250"/>
  <c r="BE254"/>
  <c r="BE280"/>
  <c r="BE348"/>
  <c r="BE363"/>
  <c r="BE373"/>
  <c r="BE391"/>
  <c r="BE394"/>
  <c r="BE396"/>
  <c r="BE400"/>
  <c r="BE419"/>
  <c r="BE444"/>
  <c r="BE454"/>
  <c r="BE457"/>
  <c r="BE485"/>
  <c r="BE534"/>
  <c r="BE545"/>
  <c r="BE580"/>
  <c r="BE116"/>
  <c r="BE142"/>
  <c r="BE147"/>
  <c r="BE159"/>
  <c r="BE166"/>
  <c r="BE196"/>
  <c r="BE263"/>
  <c r="BE266"/>
  <c r="BE277"/>
  <c r="BE298"/>
  <c r="BE301"/>
  <c r="BE316"/>
  <c r="BE333"/>
  <c r="BE338"/>
  <c r="BE343"/>
  <c r="BE375"/>
  <c r="BE381"/>
  <c r="BE404"/>
  <c r="BE424"/>
  <c r="BE439"/>
  <c r="BE466"/>
  <c r="BE519"/>
  <c r="BE526"/>
  <c r="BE561"/>
  <c r="F37"/>
  <c i="1" r="BD55"/>
  <c r="BD54"/>
  <c r="W33"/>
  <c i="2" r="F36"/>
  <c i="1" r="BC55"/>
  <c r="BC54"/>
  <c r="AY54"/>
  <c i="2" r="F34"/>
  <c i="1" r="BA55"/>
  <c r="BA54"/>
  <c r="W30"/>
  <c i="2" r="J34"/>
  <c i="1" r="AW55"/>
  <c i="2" r="F35"/>
  <c i="1" r="BB55"/>
  <c r="BB54"/>
  <c r="W31"/>
  <c i="2" l="1" r="P252"/>
  <c r="T252"/>
  <c r="T97"/>
  <c r="R252"/>
  <c r="R97"/>
  <c r="P96"/>
  <c i="1" r="AU55"/>
  <c i="2" r="T96"/>
  <c r="R96"/>
  <c r="BK97"/>
  <c r="J97"/>
  <c r="J60"/>
  <c r="J253"/>
  <c r="J67"/>
  <c i="1" r="AU54"/>
  <c i="2" r="F33"/>
  <c i="1" r="AZ55"/>
  <c r="AZ54"/>
  <c r="AV54"/>
  <c r="AK29"/>
  <c r="AX54"/>
  <c r="AW54"/>
  <c r="AK30"/>
  <c r="W32"/>
  <c i="2" r="J33"/>
  <c i="1" r="AV55"/>
  <c r="AT55"/>
  <c i="2" l="1" r="BK96"/>
  <c r="J96"/>
  <c r="J59"/>
  <c i="1" r="W29"/>
  <c r="AT54"/>
  <c i="2" l="1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<sst xmlns="http://schemas.openxmlformats.org/spreadsheetml/2006/main">
  <si>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</si>
  <si>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</si>
  <si>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</si>
  <si>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</si>
  <si>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</si>
  <si>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{50bf4848-0ccf-4559-9dd8-30a026a8c9ad}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</si>
  <si>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</si>
  <si>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</si>
  <si>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</si>
  <si>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</si>
  <si>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</si>
  <si>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</si>
  <si>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</si>
  <si>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</si>
  <si>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N5892021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</si>
  <si>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</si>
  <si>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</si>
  <si>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Zřízení WC v parametrech handicap na místo koupelny, v klubu důchodců ve Frenštátě p.R.</t>
  </si>
  <si>
    <t>KSO:</t>
  </si>
  <si>
    <t/>
  </si>
  <si>
    <t>CC-CZ:</t>
  </si>
  <si>
    <t>Místo:</t>
  </si>
  <si>
    <t xml:space="preserve"> </t>
  </si>
  <si>
    <t>Datum:</t>
  </si>
  <si>
    <t>17. 8. 2021</t>
  </si>
  <si>
    <t>Zadavatel:</t>
  </si>
  <si>
    <t>IČ:</t>
  </si>
  <si>
    <t>Město Frenštát p.R.,Náměstí Míru 1, Frenštát p.R.</t>
  </si>
  <si>
    <t>DIČ:</t>
  </si>
  <si>
    <t>Uchazeč:</t>
  </si>
  <si>
    <t>Vyplň údaj</t>
  </si>
  <si>
    <t>Projektant:</t>
  </si>
  <si>
    <t>Ing.arch. Martin Janda, 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</si>
  <si>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</si>
  <si>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</si>
  <si>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</si>
  <si>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</si>
  <si>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</si>
  <si>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</si>
  <si>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</si>
  <si>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</si>
  <si>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</si>
  <si>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</si>
  <si>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</si>
  <si>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</si>
  <si>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</si>
  <si>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</si>
  <si>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</si>
  <si>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</si>
  <si>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</si>
  <si>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</si>
  <si>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</si>
  <si>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</si>
  <si>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</si>
  <si>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</si>
  <si>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</si>
  <si>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</si>
  <si>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</si>
  <si>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</si>
  <si>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</si>
  <si>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</si>
  <si>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</si>
  <si>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</si>
  <si>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</si>
  <si>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</si>
  <si>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</si>
  <si>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</si>
  <si>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</si>
  <si>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</si>
  <si>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</si>
  <si>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</si>
  <si>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</si>
  <si>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</si>
  <si>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</si>
  <si>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</si>
  <si>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</si>
  <si>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</si>
  <si>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- stavební řešení</t>
  </si>
  <si>
    <t>STA</t>
  </si>
  <si>
    <t>1</t>
  </si>
  <si>
    <t>{a5f14814-836c-4233-8e2a-2fefa61720fc}</t>
  </si>
  <si>
    <t>2</t>
  </si>
  <si>
    <t>KRYCÍ LIST SOUPISU PRACÍ</t>
  </si>
  <si>
    <t>Objekt:</t>
  </si>
  <si>
    <t>01 -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</si>
  <si>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</si>
  <si>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</si>
  <si>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</si>
  <si>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</si>
  <si>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</si>
  <si>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</si>
  <si>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</si>
  <si>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</si>
  <si>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</si>
  <si>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</si>
  <si>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</si>
  <si>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</si>
  <si>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</si>
  <si>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</si>
  <si>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</si>
  <si>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</si>
  <si>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</si>
  <si>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</si>
  <si>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</si>
  <si>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</si>
  <si>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</si>
  <si>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</si>
  <si>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</si>
  <si>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</si>
  <si>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</si>
  <si>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</si>
  <si>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</si>
  <si>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</si>
  <si>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</si>
  <si>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</si>
  <si>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</si>
  <si>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</si>
  <si>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</si>
  <si>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</si>
  <si>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</si>
  <si>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</si>
  <si>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</si>
  <si>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</si>
  <si>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</si>
  <si>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</si>
  <si>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</si>
  <si>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dodatečně osazované do připravených otvorů bez zazdění hlav do č. 12</t>
  </si>
  <si>
    <t>t</t>
  </si>
  <si>
    <t>CS ÚRS 2021 02</t>
  </si>
  <si>
    <t>4</t>
  </si>
  <si>
    <t>330272105</t>
  </si>
  <si>
    <t>Online PSC</t>
  </si>
  <si>
    <t>https://podminky.urs.cz/item/CS_URS_2021_02/317944321</t>
  </si>
  <si>
    <t>VV</t>
  </si>
  <si>
    <t>půdorys bourání</t>
  </si>
  <si>
    <t>2*1,3*10,6/1000</t>
  </si>
  <si>
    <t>2*0,9*10,6/1000</t>
  </si>
  <si>
    <t>Součet</t>
  </si>
  <si>
    <t>6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</si>
  <si>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</si>
  <si>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</si>
  <si>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</si>
  <si>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m2</t>
  </si>
  <si>
    <t>-2046253930</t>
  </si>
  <si>
    <t>https://podminky.urs.cz/item/CS_URS_2021_02/612131101</t>
  </si>
  <si>
    <t xml:space="preserve">chodba </t>
  </si>
  <si>
    <t>2,4*2,6</t>
  </si>
  <si>
    <t>-(1*2+0,8*2)</t>
  </si>
  <si>
    <t>WC handicap</t>
  </si>
  <si>
    <t>(2,05+2,3)*2*2,6</t>
  </si>
  <si>
    <t>(1+0,8*2)*0,2</t>
  </si>
  <si>
    <t>-(1*2+1*0,8)</t>
  </si>
  <si>
    <t>612135101</t>
  </si>
  <si>
    <t>Hrubá výplň rýh maltou jakékoli šířky rýhy ve stěnách</t>
  </si>
  <si>
    <t>1608912612</t>
  </si>
  <si>
    <t>https://podminky.urs.cz/item/CS_URS_2021_02/612135101</t>
  </si>
  <si>
    <t>půdorys nový stav</t>
  </si>
  <si>
    <t>3*0,1</t>
  </si>
  <si>
    <t>612311131</t>
  </si>
  <si>
    <t>Potažení vnitřních ploch vápenným štukem tloušťky do 3 mm svislých konstrukcí stěn</t>
  </si>
  <si>
    <t>-228685220</t>
  </si>
  <si>
    <t>https://podminky.urs.cz/item/CS_URS_2021_02/612311131</t>
  </si>
  <si>
    <t>(2,05+2,3)*2*0,8</t>
  </si>
  <si>
    <t>-(1*0,2+1*0,5)</t>
  </si>
  <si>
    <t>5</t>
  </si>
  <si>
    <t>612321111</t>
  </si>
  <si>
    <t>Omítka vápenocementová vnitřních ploch nanášená ručně jednovrstvá, tloušťky do 10 mm hrubá zatřená svislých konstrukcí stěn</t>
  </si>
  <si>
    <t>1777625851</t>
  </si>
  <si>
    <t>https://podminky.urs.cz/item/CS_URS_2021_02/612321111</t>
  </si>
  <si>
    <t>612321141</t>
  </si>
  <si>
    <t>Omítka vápenocementová vnitřních ploch nanášená ručně dvouvrstvá, tloušťky jádrové omítky do 10 mm a tloušťky štuku do 3 mm štuková svislých konstrukcí stěn</t>
  </si>
  <si>
    <t>1860309327</t>
  </si>
  <si>
    <t>https://podminky.urs.cz/item/CS_URS_2021_02/612321141</t>
  </si>
  <si>
    <t>7</t>
  </si>
  <si>
    <t>619991011</t>
  </si>
  <si>
    <t>Zakrytí vnitřních ploch před znečištěním včetně pozdějšího odkrytí konstrukcí a prvků obalením fólií a přelepením páskou</t>
  </si>
  <si>
    <t>701801721</t>
  </si>
  <si>
    <t>https://podminky.urs.cz/item/CS_URS_2021_02/619991011</t>
  </si>
  <si>
    <t>půdorys nový stav zakrytí okna</t>
  </si>
  <si>
    <t>1*0,8</t>
  </si>
  <si>
    <t>8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</si>
  <si>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</si>
  <si>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</si>
  <si>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m</t>
  </si>
  <si>
    <t>828096841</t>
  </si>
  <si>
    <t>https://podminky.urs.cz/item/CS_URS_2021_02/622143004</t>
  </si>
  <si>
    <t>půdorys nový stav WC handicap</t>
  </si>
  <si>
    <t>1+2*0,8</t>
  </si>
  <si>
    <t>9</t>
  </si>
  <si>
    <t>M</t>
  </si>
  <si>
    <t>59051516</t>
  </si>
  <si>
    <t>profil začišťovací PVC pro ostění vnitřních omítek</t>
  </si>
  <si>
    <t>-755072394</t>
  </si>
  <si>
    <t>https://podminky.urs.cz/item/CS_URS_2021_02/59051516</t>
  </si>
  <si>
    <t>2,6*1,05 'Přepočtené koeficientem množství</t>
  </si>
  <si>
    <t>Ostatní konstrukce a práce, bourání</t>
  </si>
  <si>
    <t>10</t>
  </si>
  <si>
    <t>949101111</t>
  </si>
  <si>
    <t>Lešení pomocné pracovní pro objekty pozemních staveb pro zatížení do 150 kg/m2, o výšce lešeňové podlahy do 1,9 m</t>
  </si>
  <si>
    <t>629886193</t>
  </si>
  <si>
    <t>https://podminky.urs.cz/item/CS_URS_2021_02/949101111</t>
  </si>
  <si>
    <t>půdorys</t>
  </si>
  <si>
    <t>2,3*2,05</t>
  </si>
  <si>
    <t>2,3*0,9</t>
  </si>
  <si>
    <t>2,4*1,2</t>
  </si>
  <si>
    <t>11</t>
  </si>
  <si>
    <t>952901111</t>
  </si>
  <si>
    <t>Vyčištění budov nebo objektů před předáním do užívání budov bytové nebo občanské výstavby, světlé výšky podlaží do 4 m</t>
  </si>
  <si>
    <t>-907042445</t>
  </si>
  <si>
    <t>https://podminky.urs.cz/item/CS_URS_2021_02/952901111</t>
  </si>
  <si>
    <t>12</t>
  </si>
  <si>
    <t>962031132</t>
  </si>
  <si>
    <t>Bourání příček z cihel, tvárnic nebo příčkovek z cihel pálených, plných nebo dutých na maltu vápennou nebo vápenocementovou, tl. do 100 mm</t>
  </si>
  <si>
    <t>-1134119941</t>
  </si>
  <si>
    <t>https://podminky.urs.cz/item/CS_URS_2021_02/962031132</t>
  </si>
  <si>
    <t>půdorys bourání obezdívka vany</t>
  </si>
  <si>
    <t>(2,05+0,75)*2*0,6</t>
  </si>
  <si>
    <t>13</t>
  </si>
  <si>
    <t>965046111</t>
  </si>
  <si>
    <t>Broušení stávajících betonových podlah úběr do 3 mm</t>
  </si>
  <si>
    <t>-165891953</t>
  </si>
  <si>
    <t>https://podminky.urs.cz/item/CS_URS_2021_02/965046111</t>
  </si>
  <si>
    <t>2,05*2,3</t>
  </si>
  <si>
    <t>WC</t>
  </si>
  <si>
    <t>1,98*0,9</t>
  </si>
  <si>
    <t>0,32*0,7</t>
  </si>
  <si>
    <t>14</t>
  </si>
  <si>
    <t>965046119</t>
  </si>
  <si>
    <t>Broušení stávajících betonových podlah Příplatek k ceně za každý další 1 mm úběru</t>
  </si>
  <si>
    <t>1522459197</t>
  </si>
  <si>
    <t>https://podminky.urs.cz/item/CS_URS_2021_02/965046119</t>
  </si>
  <si>
    <t>(2,05*2,3)*5</t>
  </si>
  <si>
    <t>(1,98*0,9)*5</t>
  </si>
  <si>
    <t>(0,32*0,7)*5</t>
  </si>
  <si>
    <t>965081213</t>
  </si>
  <si>
    <t>Bourání podlah z dlaždic bez podkladního lože nebo mazaniny, s jakoukoliv výplní spár keramických nebo xylolitových tl. do 10 mm, plochy přes 1 m2</t>
  </si>
  <si>
    <t>-1271604947</t>
  </si>
  <si>
    <t>https://podminky.urs.cz/item/CS_URS_2021_02/965081213</t>
  </si>
  <si>
    <t>2,05*1,55</t>
  </si>
  <si>
    <t>16</t>
  </si>
  <si>
    <t>968072455</t>
  </si>
  <si>
    <t>Vybourání kovových rámů oken s křídly, dveřních zárubní, vrat, stěn, ostění nebo obkladů dveřních zárubní, plochy do 2 m2</t>
  </si>
  <si>
    <t>-456176854</t>
  </si>
  <si>
    <t>https://podminky.urs.cz/item/CS_URS_2021_02/968072455</t>
  </si>
  <si>
    <t>0,8*1,97</t>
  </si>
  <si>
    <t>17</t>
  </si>
  <si>
    <t>971033531</t>
  </si>
  <si>
    <t>Vybourání otvorů ve zdivu základovém nebo nadzákladovém z cihel, tvárnic, příčkovek z cihel pálených na maltu vápennou nebo vápenocementovou plochy do 1 m2, tl. do 150 mm</t>
  </si>
  <si>
    <t>1666741254</t>
  </si>
  <si>
    <t>https://podminky.urs.cz/item/CS_URS_2021_02/971033531</t>
  </si>
  <si>
    <t>půdorys bourání zvětšení otvoru do WC handicap</t>
  </si>
  <si>
    <t>0,1*2*2</t>
  </si>
  <si>
    <t>18</t>
  </si>
  <si>
    <t>974031143</t>
  </si>
  <si>
    <t>Vysekání rýh ve zdivu cihelném na maltu vápennou nebo vápenocementovou do hl. 70 mm a šířky do 100 mm</t>
  </si>
  <si>
    <t>270079882</t>
  </si>
  <si>
    <t>https://podminky.urs.cz/item/CS_URS_2021_02/974031143</t>
  </si>
  <si>
    <t>19</t>
  </si>
  <si>
    <t>978013191</t>
  </si>
  <si>
    <t>Otlučení vápenných nebo vápenocementových omítek vnitřních ploch stěn s vyškrabáním spar, s očištěním zdiva, v rozsahu přes 50 do 100 %</t>
  </si>
  <si>
    <t>574065032</t>
  </si>
  <si>
    <t>https://podminky.urs.cz/item/CS_URS_2021_02/978013191</t>
  </si>
  <si>
    <t>20</t>
  </si>
  <si>
    <t>978059541</t>
  </si>
  <si>
    <t>Odsekání obkladů stěn včetně otlučení podkladní omítky až na zdivo z obkládaček vnitřních, z jakýchkoliv materiálů, plochy přes 1 m2</t>
  </si>
  <si>
    <t>-1586087285</t>
  </si>
  <si>
    <t>https://podminky.urs.cz/item/CS_URS_2021_02/978059541</t>
  </si>
  <si>
    <t>(2,05+2,3)*2*1,8</t>
  </si>
  <si>
    <t>-(1*0,3+1*1,8)</t>
  </si>
  <si>
    <t>997</t>
  </si>
  <si>
    <t>Přesun sutě</t>
  </si>
  <si>
    <t>997013211</t>
  </si>
  <si>
    <t>Vnitrostaveništní doprava suti a vybouraných hmot vodorovně do 50 m svisle ručně pro budovy a haly výšky do 6 m</t>
  </si>
  <si>
    <t>654763121</t>
  </si>
  <si>
    <t>https://podminky.urs.cz/item/CS_URS_2021_02/997013211</t>
  </si>
  <si>
    <t>22</t>
  </si>
  <si>
    <t>997013501</t>
  </si>
  <si>
    <t>Odvoz suti a vybouraných hmot na skládku nebo meziskládku se složením, na vzdálenost do 1 km</t>
  </si>
  <si>
    <t>-1984119607</t>
  </si>
  <si>
    <t>https://podminky.urs.cz/item/CS_URS_2021_02/997013501</t>
  </si>
  <si>
    <t>23</t>
  </si>
  <si>
    <t>997013509</t>
  </si>
  <si>
    <t>Odvoz suti a vybouraných hmot na skládku nebo meziskládku se složením, na vzdálenost Příplatek k ceně za každý další i započatý 1 km přes 1 km</t>
  </si>
  <si>
    <t>-641804082</t>
  </si>
  <si>
    <t>https://podminky.urs.cz/item/CS_URS_2021_02/997013509</t>
  </si>
  <si>
    <t>3,155*14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</si>
  <si>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</si>
  <si>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</si>
  <si>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</si>
  <si>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1296334031</t>
  </si>
  <si>
    <t>https://podminky.urs.cz/item/CS_URS_2021_02/997013631</t>
  </si>
  <si>
    <t>998</t>
  </si>
  <si>
    <t>Přesun hmot</t>
  </si>
  <si>
    <t>25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</si>
  <si>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</si>
  <si>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</si>
  <si>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256319781</t>
  </si>
  <si>
    <t>https://podminky.urs.cz/item/CS_URS_2021_02/998018001</t>
  </si>
  <si>
    <t>PSV</t>
  </si>
  <si>
    <t>Práce a dodávky PSV</t>
  </si>
  <si>
    <t>711</t>
  </si>
  <si>
    <t>Izolace proti vodě, vlhkosti a plynům</t>
  </si>
  <si>
    <t>26</t>
  </si>
  <si>
    <t>711493112</t>
  </si>
  <si>
    <t>Izolace proti podpovrchové a tlakové vodě - ostatní na ploše vodorovné V jednosložkovou na bázi cementu</t>
  </si>
  <si>
    <t>-919440808</t>
  </si>
  <si>
    <t>https://podminky.urs.cz/item/CS_URS_2021_02/711493112</t>
  </si>
  <si>
    <t>27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</si>
  <si>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</si>
  <si>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</si>
  <si>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</si>
  <si>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-563936054</t>
  </si>
  <si>
    <t>https://podminky.urs.cz/item/CS_URS_2021_02/998711201</t>
  </si>
  <si>
    <t>721</t>
  </si>
  <si>
    <t>Zdravotechnika - vnitřní kanalizace</t>
  </si>
  <si>
    <t>28</t>
  </si>
  <si>
    <t>721171803</t>
  </si>
  <si>
    <t>Demontáž potrubí z novodurových trub odpadních nebo připojovacích do D 75</t>
  </si>
  <si>
    <t>1767428330</t>
  </si>
  <si>
    <t>https://podminky.urs.cz/item/CS_URS_2021_02/721171803</t>
  </si>
  <si>
    <t>půdorys bourání vana</t>
  </si>
  <si>
    <t>1,5</t>
  </si>
  <si>
    <t>29</t>
  </si>
  <si>
    <t>721174045</t>
  </si>
  <si>
    <t>Potrubí z trub polypropylenových připojovací DN 110</t>
  </si>
  <si>
    <t>1800508042</t>
  </si>
  <si>
    <t>https://podminky.urs.cz/item/CS_URS_2021_02/721174045</t>
  </si>
  <si>
    <t xml:space="preserve">půdorys nový stav </t>
  </si>
  <si>
    <t>30</t>
  </si>
  <si>
    <t>998721201</t>
  </si>
  <si>
    <t>Přesun hmot pro vnitřní kanalizace stanovený procentní sazbou (%) z ceny vodorovná dopravní vzdálenost do 50 m v objektech výšky do 6 m</t>
  </si>
  <si>
    <t>852056207</t>
  </si>
  <si>
    <t>https://podminky.urs.cz/item/CS_URS_2021_02/998721201</t>
  </si>
  <si>
    <t>722</t>
  </si>
  <si>
    <t>Zdravotechnika - vnitřní vodovod</t>
  </si>
  <si>
    <t>31</t>
  </si>
  <si>
    <t>722174003</t>
  </si>
  <si>
    <t>Potrubí z plastových trubek z polypropylenu PPR svařovaných polyfúzně PN 16 (SDR 7,4) D 25 x 3,5</t>
  </si>
  <si>
    <t>1776996679</t>
  </si>
  <si>
    <t>https://podminky.urs.cz/item/CS_URS_2021_02/722174003</t>
  </si>
  <si>
    <t>32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</si>
  <si>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</si>
  <si>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</si>
  <si>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-1865271048</t>
  </si>
  <si>
    <t>https://podminky.urs.cz/item/CS_URS_2021_02/722181232</t>
  </si>
  <si>
    <t>33</t>
  </si>
  <si>
    <t>722290215</t>
  </si>
  <si>
    <t>Zkoušky, proplach a desinfekce vodovodního potrubí zkoušky těsnosti vodovodního potrubí hrdlového nebo přírubového do DN 100</t>
  </si>
  <si>
    <t>203032009</t>
  </si>
  <si>
    <t>https://podminky.urs.cz/item/CS_URS_2021_02/722290215</t>
  </si>
  <si>
    <t>34</t>
  </si>
  <si>
    <t>998722201</t>
  </si>
  <si>
    <t>Přesun hmot pro vnitřní vodovod stanovený procentní sazbou (%) z ceny vodorovná dopravní vzdálenost do 50 m v objektech výšky do 6 m</t>
  </si>
  <si>
    <t>-1564486282</t>
  </si>
  <si>
    <t>https://podminky.urs.cz/item/CS_URS_2021_02/998722201</t>
  </si>
  <si>
    <t>725</t>
  </si>
  <si>
    <t>Zdravotechnika - zařizovací předměty</t>
  </si>
  <si>
    <t>35</t>
  </si>
  <si>
    <t>725110811</t>
  </si>
  <si>
    <t>Demontáž klozetů splachovacích s nádrží nebo tlakovým splachovačem</t>
  </si>
  <si>
    <t>soubor</t>
  </si>
  <si>
    <t>-1141019049</t>
  </si>
  <si>
    <t>https://podminky.urs.cz/item/CS_URS_2021_02/725110811</t>
  </si>
  <si>
    <t>36</t>
  </si>
  <si>
    <t>725112171</t>
  </si>
  <si>
    <t>Zařízení záchodů kombi klozety s hlubokým splachováním odpad vodorovný</t>
  </si>
  <si>
    <t>-120731516</t>
  </si>
  <si>
    <t>https://podminky.urs.cz/item/CS_URS_2021_02/725112171</t>
  </si>
  <si>
    <t>1+1</t>
  </si>
  <si>
    <t>37</t>
  </si>
  <si>
    <t>725210821</t>
  </si>
  <si>
    <t>Demontáž umyvadel bez výtokových armatur umyvadel</t>
  </si>
  <si>
    <t>1154627368</t>
  </si>
  <si>
    <t>https://podminky.urs.cz/item/CS_URS_2021_02/725210821</t>
  </si>
  <si>
    <t>38</t>
  </si>
  <si>
    <t>725211617</t>
  </si>
  <si>
    <t>Umyvadla keramická bílá bez výtokových armatur připevněná na stěnu šrouby s krytem na sifon (polosloupem), šířka umyvadla 600 mm</t>
  </si>
  <si>
    <t>469311780</t>
  </si>
  <si>
    <t>https://podminky.urs.cz/item/CS_URS_2021_02/725211617</t>
  </si>
  <si>
    <t>39</t>
  </si>
  <si>
    <t>725211703</t>
  </si>
  <si>
    <t>Umyvadla keramická bílá bez výtokových armatur připevněná na stěnu šrouby malá (umývátka) stěnová 450 mm</t>
  </si>
  <si>
    <t>-425377087</t>
  </si>
  <si>
    <t>https://podminky.urs.cz/item/CS_URS_2021_02/725211703</t>
  </si>
  <si>
    <t xml:space="preserve">WC </t>
  </si>
  <si>
    <t>40</t>
  </si>
  <si>
    <t>725220842</t>
  </si>
  <si>
    <t>Demontáž van ocelových volně stojících</t>
  </si>
  <si>
    <t>-604638055</t>
  </si>
  <si>
    <t>https://podminky.urs.cz/item/CS_URS_2021_02/725220842</t>
  </si>
  <si>
    <t>41</t>
  </si>
  <si>
    <t>725291511</t>
  </si>
  <si>
    <t>Doplňky zařízení koupelen a záchodů plastové dávkovač tekutého mýdla na 350 ml</t>
  </si>
  <si>
    <t>1277635954</t>
  </si>
  <si>
    <t>https://podminky.urs.cz/item/CS_URS_2021_02/725291511</t>
  </si>
  <si>
    <t>42</t>
  </si>
  <si>
    <t>725291521</t>
  </si>
  <si>
    <t>Doplňky zařízení koupelen a záchodů plastové zásobník toaletních papírů</t>
  </si>
  <si>
    <t>-1386271586</t>
  </si>
  <si>
    <t>https://podminky.urs.cz/item/CS_URS_2021_02/725291521</t>
  </si>
  <si>
    <t>43</t>
  </si>
  <si>
    <t>725291531</t>
  </si>
  <si>
    <t>Doplňky zařízení koupelen a záchodů plastové zásobník papírových ručníků</t>
  </si>
  <si>
    <t>2137808514</t>
  </si>
  <si>
    <t>https://podminky.urs.cz/item/CS_URS_2021_02/725291531</t>
  </si>
  <si>
    <t>44</t>
  </si>
  <si>
    <t>725291711</t>
  </si>
  <si>
    <t>Doplňky zařízení koupelen a záchodů smaltované madla krakorcová, délky 550 mm</t>
  </si>
  <si>
    <t>-498968449</t>
  </si>
  <si>
    <t>https://podminky.urs.cz/item/CS_URS_2021_02/725291711</t>
  </si>
  <si>
    <t>45</t>
  </si>
  <si>
    <t>725291712</t>
  </si>
  <si>
    <t>Doplňky zařízení koupelen a záchodů smaltované madla krakorcová, délky 834 mm</t>
  </si>
  <si>
    <t>-1895516026</t>
  </si>
  <si>
    <t>https://podminky.urs.cz/item/CS_URS_2021_02/725291712</t>
  </si>
  <si>
    <t>46</t>
  </si>
  <si>
    <t>725291722</t>
  </si>
  <si>
    <t>Doplňky zařízení koupelen a záchodů smaltované madla krakorcová sklopná, délky 834 mm</t>
  </si>
  <si>
    <t>1529751199</t>
  </si>
  <si>
    <t>https://podminky.urs.cz/item/CS_URS_2021_02/725291722</t>
  </si>
  <si>
    <t>47</t>
  </si>
  <si>
    <t>725530826</t>
  </si>
  <si>
    <t>Demontáž elektrických zásobníkových ohřívačů vody akumulačních do 800 l</t>
  </si>
  <si>
    <t>-1755899821</t>
  </si>
  <si>
    <t>https://podminky.urs.cz/item/CS_URS_2021_02/725530826</t>
  </si>
  <si>
    <t>48</t>
  </si>
  <si>
    <t>725539205</t>
  </si>
  <si>
    <t>Elektrické ohřívače zásobníkové montáž tlakových ohřívačů závěsných (svislých nebo vodorovných) přes 125 do 160 l</t>
  </si>
  <si>
    <t>-168332487</t>
  </si>
  <si>
    <t>https://podminky.urs.cz/item/CS_URS_2021_02/725539205</t>
  </si>
  <si>
    <t>půdorys nový stav zpětná montáž bojleru</t>
  </si>
  <si>
    <t>49</t>
  </si>
  <si>
    <t>725590811</t>
  </si>
  <si>
    <t>Vnitrostaveništní přemístění vybouraných (demontovaných) hmot zařizovacích předmětů vodorovně do 100 m v objektech výšky do 6 m</t>
  </si>
  <si>
    <t>-1929830441</t>
  </si>
  <si>
    <t>https://podminky.urs.cz/item/CS_URS_2021_02/725590811</t>
  </si>
  <si>
    <t>50</t>
  </si>
  <si>
    <t>725813111</t>
  </si>
  <si>
    <t>Ventily rohové bez připojovací trubičky nebo flexi hadičky G 1/2"</t>
  </si>
  <si>
    <t>999300942</t>
  </si>
  <si>
    <t>https://podminky.urs.cz/item/CS_URS_2021_02/725813111</t>
  </si>
  <si>
    <t>51</t>
  </si>
  <si>
    <t>725822613</t>
  </si>
  <si>
    <t>Baterie umyvadlové stojánkové pákové s výpustí</t>
  </si>
  <si>
    <t>-85146927</t>
  </si>
  <si>
    <t>https://podminky.urs.cz/item/CS_URS_2021_02/725822613</t>
  </si>
  <si>
    <t>52</t>
  </si>
  <si>
    <t>725861102</t>
  </si>
  <si>
    <t>Zápachové uzávěrky zařizovacích předmětů pro umyvadla DN 40</t>
  </si>
  <si>
    <t>kus</t>
  </si>
  <si>
    <t>-1035243297</t>
  </si>
  <si>
    <t>https://podminky.urs.cz/item/CS_URS_2021_02/725861102</t>
  </si>
  <si>
    <t>53</t>
  </si>
  <si>
    <t>998725201</t>
  </si>
  <si>
    <t>Přesun hmot pro zařizovací předměty stanovený procentní sazbou (%) z ceny vodorovná dopravní vzdálenost do 50 m v objektech výšky do 6 m</t>
  </si>
  <si>
    <t>1439262263</t>
  </si>
  <si>
    <t>https://podminky.urs.cz/item/CS_URS_2021_02/998725201</t>
  </si>
  <si>
    <t>741</t>
  </si>
  <si>
    <t>Elektroinstalace - silnoproud</t>
  </si>
  <si>
    <t>54</t>
  </si>
  <si>
    <t>741001</t>
  </si>
  <si>
    <t>Elektroinstalace - demontáž starého svítidla a vypínače na WC handicap, montáž nového vypínače a světla na WC handicap</t>
  </si>
  <si>
    <t>kpl</t>
  </si>
  <si>
    <t>vlastní</t>
  </si>
  <si>
    <t>715587130</t>
  </si>
  <si>
    <t>766</t>
  </si>
  <si>
    <t>Konstrukce truhlářské</t>
  </si>
  <si>
    <t>55</t>
  </si>
  <si>
    <t>7666601</t>
  </si>
  <si>
    <t>Montáž dveřních doplňků madla dveří</t>
  </si>
  <si>
    <t>865119008</t>
  </si>
  <si>
    <t>56</t>
  </si>
  <si>
    <t>549101</t>
  </si>
  <si>
    <t>madlo na dveře</t>
  </si>
  <si>
    <t>-1489169622</t>
  </si>
  <si>
    <t>57</t>
  </si>
  <si>
    <t>766660171</t>
  </si>
  <si>
    <t>Montáž dveřních křídel dřevěných nebo plastových otevíravých do obložkové zárubně povrchově upravených jednokřídlových, šířky do 800 mm</t>
  </si>
  <si>
    <t>1730803277</t>
  </si>
  <si>
    <t>https://podminky.urs.cz/item/CS_URS_2021_02/766660171</t>
  </si>
  <si>
    <t>58</t>
  </si>
  <si>
    <t>61162001</t>
  </si>
  <si>
    <t>dveře jednokřídlé dřevotřískové povrch dýhovaný plné 700x1970-2100mm</t>
  </si>
  <si>
    <t>-1699816810</t>
  </si>
  <si>
    <t>https://podminky.urs.cz/item/CS_URS_2021_02/61162001</t>
  </si>
  <si>
    <t>59</t>
  </si>
  <si>
    <t>766660172</t>
  </si>
  <si>
    <t>Montáž dveřních křídel dřevěných nebo plastových otevíravých do obložkové zárubně povrchově upravených jednokřídlových, šířky přes 800 mm</t>
  </si>
  <si>
    <t>-985130267</t>
  </si>
  <si>
    <t>https://podminky.urs.cz/item/CS_URS_2021_02/766660172</t>
  </si>
  <si>
    <t>60</t>
  </si>
  <si>
    <t>61162003</t>
  </si>
  <si>
    <t>dveře jednokřídlé dřevotřískové povrch dýhovaný plné 900x1970-2100mm</t>
  </si>
  <si>
    <t>-901708655</t>
  </si>
  <si>
    <t>https://podminky.urs.cz/item/CS_URS_2021_02/61162003</t>
  </si>
  <si>
    <t>61</t>
  </si>
  <si>
    <t>766660728</t>
  </si>
  <si>
    <t>Montáž dveřních doplňků dveřního kování interiérového zámku</t>
  </si>
  <si>
    <t>1850752997</t>
  </si>
  <si>
    <t>https://podminky.urs.cz/item/CS_URS_2021_02/766660728</t>
  </si>
  <si>
    <t>62</t>
  </si>
  <si>
    <t>54924003</t>
  </si>
  <si>
    <t>zámek zadlabací 190/140 /20 P WC6</t>
  </si>
  <si>
    <t>250709595</t>
  </si>
  <si>
    <t>https://podminky.urs.cz/item/CS_URS_2021_02/54924003</t>
  </si>
  <si>
    <t>63</t>
  </si>
  <si>
    <t>766660729</t>
  </si>
  <si>
    <t>Montáž dveřních doplňků dveřního kování interiérového štítku s klikou</t>
  </si>
  <si>
    <t>-73182539</t>
  </si>
  <si>
    <t>https://podminky.urs.cz/item/CS_URS_2021_02/766660729</t>
  </si>
  <si>
    <t>64</t>
  </si>
  <si>
    <t>54914620</t>
  </si>
  <si>
    <t>kování dveřní vrchní klika včetně rozet a montážního materiálu R PZ nerez PK</t>
  </si>
  <si>
    <t>1615023034</t>
  </si>
  <si>
    <t>https://podminky.urs.cz/item/CS_URS_2021_02/54914620</t>
  </si>
  <si>
    <t>65</t>
  </si>
  <si>
    <t>766682111</t>
  </si>
  <si>
    <t>Montáž zárubní dřevěných, plastových nebo z lamina obložkových, pro dveře jednokřídlové, tloušťky stěny do 170 mm</t>
  </si>
  <si>
    <t>-872873765</t>
  </si>
  <si>
    <t>https://podminky.urs.cz/item/CS_URS_2021_02/766682111</t>
  </si>
  <si>
    <t>66</t>
  </si>
  <si>
    <t>61181101</t>
  </si>
  <si>
    <t>zárubeň jednokřídlá obložková s dýhovaným povrchem tl stěny 60-150mm rozměru 600-900/1970mm</t>
  </si>
  <si>
    <t>1130434489</t>
  </si>
  <si>
    <t>https://podminky.urs.cz/item/CS_URS_2021_02/61181101</t>
  </si>
  <si>
    <t>67</t>
  </si>
  <si>
    <t>998766201</t>
  </si>
  <si>
    <t>Přesun hmot pro konstrukce truhlářské stanovený procentní sazbou (%) z ceny vodorovná dopravní vzdálenost do 50 m v objektech výšky do 6 m</t>
  </si>
  <si>
    <t>655173442</t>
  </si>
  <si>
    <t>https://podminky.urs.cz/item/CS_URS_2021_02/998766201</t>
  </si>
  <si>
    <t>771</t>
  </si>
  <si>
    <t>Podlahy z dlaždic</t>
  </si>
  <si>
    <t>68</t>
  </si>
  <si>
    <t>771151024</t>
  </si>
  <si>
    <t>Příprava podkladu před provedením dlažby samonivelační stěrka min.pevnosti 30 MPa, tloušťky přes 8 do 10 mm</t>
  </si>
  <si>
    <t>1224778813</t>
  </si>
  <si>
    <t>https://podminky.urs.cz/item/CS_URS_2021_02/771151024</t>
  </si>
  <si>
    <t>69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</si>
  <si>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</si>
  <si>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</si>
  <si>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-1442444919</t>
  </si>
  <si>
    <t>https://podminky.urs.cz/item/CS_URS_2021_02/771574263</t>
  </si>
  <si>
    <t>70</t>
  </si>
  <si>
    <t>59761409</t>
  </si>
  <si>
    <t>dlažba keramická slinutá protiskluzná do interiéru i exteriéru pro vysoké mechanické namáhání přes 9 do 12ks/m2</t>
  </si>
  <si>
    <t>985507531</t>
  </si>
  <si>
    <t>https://podminky.urs.cz/item/CS_URS_2021_02/59761409</t>
  </si>
  <si>
    <t>6,721*1,1 'Přepočtené koeficientem množství</t>
  </si>
  <si>
    <t>71</t>
  </si>
  <si>
    <t>771577111</t>
  </si>
  <si>
    <t>Montáž podlah z dlaždic keramických lepených flexibilním lepidlem Příplatek k cenám za plochu do 5 m2 jednotlivě</t>
  </si>
  <si>
    <t>-1308282470</t>
  </si>
  <si>
    <t>https://podminky.urs.cz/item/CS_URS_2021_02/771577111</t>
  </si>
  <si>
    <t>72</t>
  </si>
  <si>
    <t>771591241</t>
  </si>
  <si>
    <t>Izolace podlahy pod dlažbu těsnícími izolačními pásy vnitřní kout</t>
  </si>
  <si>
    <t>144018686</t>
  </si>
  <si>
    <t>https://podminky.urs.cz/item/CS_URS_2021_02/771591241</t>
  </si>
  <si>
    <t>73</t>
  </si>
  <si>
    <t>771591242</t>
  </si>
  <si>
    <t>Izolace podlahy pod dlažbu těsnícími izolačními pásy vnější roh</t>
  </si>
  <si>
    <t>-1332038674</t>
  </si>
  <si>
    <t>https://podminky.urs.cz/item/CS_URS_2021_02/771591242</t>
  </si>
  <si>
    <t>74</t>
  </si>
  <si>
    <t>771591264</t>
  </si>
  <si>
    <t>Izolace podlahy pod dlažbu těsnícími izolačními pásy mezi podlahou a stěnu</t>
  </si>
  <si>
    <t>1291224772</t>
  </si>
  <si>
    <t>https://podminky.urs.cz/item/CS_URS_2021_02/771591264</t>
  </si>
  <si>
    <t>(2,05+2,3)*2</t>
  </si>
  <si>
    <t>2,3+0,9+1,98+0,2+0,32</t>
  </si>
  <si>
    <t>75</t>
  </si>
  <si>
    <t>998771201</t>
  </si>
  <si>
    <t>Přesun hmot pro podlahy z dlaždic stanovený procentní sazbou (%) z ceny vodorovná dopravní vzdálenost do 50 m v objektech výšky do 6 m</t>
  </si>
  <si>
    <t>907542180</t>
  </si>
  <si>
    <t>https://podminky.urs.cz/item/CS_URS_2021_02/998771201</t>
  </si>
  <si>
    <t>781</t>
  </si>
  <si>
    <t>Dokončovací práce - obklady</t>
  </si>
  <si>
    <t>76</t>
  </si>
  <si>
    <t>781474115</t>
  </si>
  <si>
    <t>Montáž obkladů vnitřních stěn z dlaždic keramických lepených flexibilním lepidlem maloformátových hladkých přes 22 do 25 ks/m2</t>
  </si>
  <si>
    <t>-2032743037</t>
  </si>
  <si>
    <t>https://podminky.urs.cz/item/CS_URS_2021_02/781474115</t>
  </si>
  <si>
    <t>-0,7*0,6</t>
  </si>
  <si>
    <t>77</t>
  </si>
  <si>
    <t>59761039</t>
  </si>
  <si>
    <t>obklad keramický hladký přes 22 do 25ks/m2</t>
  </si>
  <si>
    <t>797780285</t>
  </si>
  <si>
    <t>https://podminky.urs.cz/item/CS_URS_2021_02/59761039</t>
  </si>
  <si>
    <t>13,14*1,1 'Přepočtené koeficientem množství</t>
  </si>
  <si>
    <t>78</t>
  </si>
  <si>
    <t>781491011</t>
  </si>
  <si>
    <t>Montáž zrcadel lepených silikonovým tmelem na podkladní omítku, plochy do 1 m2</t>
  </si>
  <si>
    <t>-401826413</t>
  </si>
  <si>
    <t>https://podminky.urs.cz/item/CS_URS_2021_02/781491011</t>
  </si>
  <si>
    <t>0,7*0,6</t>
  </si>
  <si>
    <t>79</t>
  </si>
  <si>
    <t>63465124</t>
  </si>
  <si>
    <t>zrcadlo nemontované čiré tl 4mm max rozměr 3210x2250mm</t>
  </si>
  <si>
    <t>-1018742626</t>
  </si>
  <si>
    <t>https://podminky.urs.cz/item/CS_URS_2021_02/63465124</t>
  </si>
  <si>
    <t>0,42*1,1 'Přepočtené koeficientem množství</t>
  </si>
  <si>
    <t>80</t>
  </si>
  <si>
    <t>781494111</t>
  </si>
  <si>
    <t>Obklad - dokončující práce profily ukončovací lepené flexibilním lepidlem rohové</t>
  </si>
  <si>
    <t>-701898204</t>
  </si>
  <si>
    <t>https://podminky.urs.cz/item/CS_URS_2021_02/781494111</t>
  </si>
  <si>
    <t>0,3+1+0,3</t>
  </si>
  <si>
    <t>81</t>
  </si>
  <si>
    <t>781494511</t>
  </si>
  <si>
    <t>Obklad - dokončující práce profily ukončovací lepené flexibilním lepidlem ukončovací</t>
  </si>
  <si>
    <t>1900621168</t>
  </si>
  <si>
    <t>https://podminky.urs.cz/item/CS_URS_2021_02/781494511</t>
  </si>
  <si>
    <t>-(1+1)</t>
  </si>
  <si>
    <t>82</t>
  </si>
  <si>
    <t>781674113</t>
  </si>
  <si>
    <t>Montáž obkladů parapetů z dlaždic keramických lepených flexibilním lepidlem, šířky parapetu přes 150 do 200 mm</t>
  </si>
  <si>
    <t>810038226</t>
  </si>
  <si>
    <t>https://podminky.urs.cz/item/CS_URS_2021_02/781674113</t>
  </si>
  <si>
    <t>83</t>
  </si>
  <si>
    <t>59761039a</t>
  </si>
  <si>
    <t>-2133776065</t>
  </si>
  <si>
    <t>https://podminky.urs.cz/item/CS_URS_2021_02/59761039a</t>
  </si>
  <si>
    <t>1*0,2</t>
  </si>
  <si>
    <t>84</t>
  </si>
  <si>
    <t>998781201</t>
  </si>
  <si>
    <t>Přesun hmot pro obklady keramické stanovený procentní sazbou (%) z ceny vodorovná dopravní vzdálenost do 50 m v objektech výšky do 6 m</t>
  </si>
  <si>
    <t>152782237</t>
  </si>
  <si>
    <t>https://podminky.urs.cz/item/CS_URS_2021_02/998781201</t>
  </si>
  <si>
    <t>784</t>
  </si>
  <si>
    <t>Dokončovací práce - malby a tapety</t>
  </si>
  <si>
    <t>85</t>
  </si>
  <si>
    <t>784121001</t>
  </si>
  <si>
    <t>Oškrabání malby v místnostech výšky do 3,80 m</t>
  </si>
  <si>
    <t>-819403145</t>
  </si>
  <si>
    <t>https://podminky.urs.cz/item/CS_URS_2021_02/784121001</t>
  </si>
  <si>
    <t>WC handicap strop</t>
  </si>
  <si>
    <t>stěny</t>
  </si>
  <si>
    <t>(2,3+0,9+1,9+0,2+0,32)*0,8</t>
  </si>
  <si>
    <t>strop</t>
  </si>
  <si>
    <t>1,9*0,9</t>
  </si>
  <si>
    <t>86</t>
  </si>
  <si>
    <t>784211101</t>
  </si>
  <si>
    <t>Malby z malířských směsí oděruvzdorných za mokra dvojnásobné, bílé za mokra oděruvzdorné výborně v místnostech výšky do 3,80 m</t>
  </si>
  <si>
    <t>-2049849862</t>
  </si>
  <si>
    <t>https://podminky.urs.cz/item/CS_URS_2021_02/784211101</t>
  </si>
  <si>
    <t>-(0,8*2)</t>
  </si>
  <si>
    <t>VRN</t>
  </si>
  <si>
    <t>Vedlejší rozpočtové náklady</t>
  </si>
  <si>
    <t>87</t>
  </si>
  <si>
    <t>VRN01</t>
  </si>
  <si>
    <t>Zařízení staveniště</t>
  </si>
  <si>
    <t>1117197890</t>
  </si>
  <si>
    <t>88</t>
  </si>
  <si>
    <t>VRN02</t>
  </si>
  <si>
    <t>Provoz investora</t>
  </si>
  <si>
    <t>-920296584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</si>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</sst>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7944321" TargetMode="External" /><Relationship Id="rId2" Type="http://schemas.openxmlformats.org/officeDocument/2006/relationships/hyperlink" Target="https://podminky.urs.cz/item/CS_URS_2021_02/612131101" TargetMode="External" /><Relationship Id="rId3" Type="http://schemas.openxmlformats.org/officeDocument/2006/relationships/hyperlink" Target="https://podminky.urs.cz/item/CS_URS_2021_02/612135101" TargetMode="External" /><Relationship Id="rId4" Type="http://schemas.openxmlformats.org/officeDocument/2006/relationships/hyperlink" Target="https://podminky.urs.cz/item/CS_URS_2021_02/612311131" TargetMode="External" /><Relationship Id="rId5" Type="http://schemas.openxmlformats.org/officeDocument/2006/relationships/hyperlink" Target="https://podminky.urs.cz/item/CS_URS_2021_02/612321111" TargetMode="External" /><Relationship Id="rId6" Type="http://schemas.openxmlformats.org/officeDocument/2006/relationships/hyperlink" Target="https://podminky.urs.cz/item/CS_URS_2021_02/612321141" TargetMode="External" /><Relationship Id="rId7" Type="http://schemas.openxmlformats.org/officeDocument/2006/relationships/hyperlink" Target="https://podminky.urs.cz/item/CS_URS_2021_02/619991011" TargetMode="External" /><Relationship Id="rId8" Type="http://schemas.openxmlformats.org/officeDocument/2006/relationships/hyperlink" Target="https://podminky.urs.cz/item/CS_URS_2021_02/622143004" TargetMode="External" /><Relationship Id="rId9" Type="http://schemas.openxmlformats.org/officeDocument/2006/relationships/hyperlink" Target="https://podminky.urs.cz/item/CS_URS_2021_02/59051516" TargetMode="External" /><Relationship Id="rId10" Type="http://schemas.openxmlformats.org/officeDocument/2006/relationships/hyperlink" Target="https://podminky.urs.cz/item/CS_URS_2021_02/949101111" TargetMode="External" /><Relationship Id="rId11" Type="http://schemas.openxmlformats.org/officeDocument/2006/relationships/hyperlink" Target="https://podminky.urs.cz/item/CS_URS_2021_02/952901111" TargetMode="External" /><Relationship Id="rId12" Type="http://schemas.openxmlformats.org/officeDocument/2006/relationships/hyperlink" Target="https://podminky.urs.cz/item/CS_URS_2021_02/962031132" TargetMode="External" /><Relationship Id="rId13" Type="http://schemas.openxmlformats.org/officeDocument/2006/relationships/hyperlink" Target="https://podminky.urs.cz/item/CS_URS_2021_02/965046111" TargetMode="External" /><Relationship Id="rId14" Type="http://schemas.openxmlformats.org/officeDocument/2006/relationships/hyperlink" Target="https://podminky.urs.cz/item/CS_URS_2021_02/965046119" TargetMode="External" /><Relationship Id="rId15" Type="http://schemas.openxmlformats.org/officeDocument/2006/relationships/hyperlink" Target="https://podminky.urs.cz/item/CS_URS_2021_02/965081213" TargetMode="External" /><Relationship Id="rId16" Type="http://schemas.openxmlformats.org/officeDocument/2006/relationships/hyperlink" Target="https://podminky.urs.cz/item/CS_URS_2021_02/968072455" TargetMode="External" /><Relationship Id="rId17" Type="http://schemas.openxmlformats.org/officeDocument/2006/relationships/hyperlink" Target="https://podminky.urs.cz/item/CS_URS_2021_02/971033531" TargetMode="External" /><Relationship Id="rId18" Type="http://schemas.openxmlformats.org/officeDocument/2006/relationships/hyperlink" Target="https://podminky.urs.cz/item/CS_URS_2021_02/974031143" TargetMode="External" /><Relationship Id="rId19" Type="http://schemas.openxmlformats.org/officeDocument/2006/relationships/hyperlink" Target="https://podminky.urs.cz/item/CS_URS_2021_02/978013191" TargetMode="External" /><Relationship Id="rId20" Type="http://schemas.openxmlformats.org/officeDocument/2006/relationships/hyperlink" Target="https://podminky.urs.cz/item/CS_URS_2021_02/978059541" TargetMode="External" /><Relationship Id="rId21" Type="http://schemas.openxmlformats.org/officeDocument/2006/relationships/hyperlink" Target="https://podminky.urs.cz/item/CS_URS_2021_02/997013211" TargetMode="External" /><Relationship Id="rId22" Type="http://schemas.openxmlformats.org/officeDocument/2006/relationships/hyperlink" Target="https://podminky.urs.cz/item/CS_URS_2021_02/997013501" TargetMode="External" /><Relationship Id="rId23" Type="http://schemas.openxmlformats.org/officeDocument/2006/relationships/hyperlink" Target="https://podminky.urs.cz/item/CS_URS_2021_02/997013509" TargetMode="External" /><Relationship Id="rId24" Type="http://schemas.openxmlformats.org/officeDocument/2006/relationships/hyperlink" Target="https://podminky.urs.cz/item/CS_URS_2021_02/997013631" TargetMode="External" /><Relationship Id="rId25" Type="http://schemas.openxmlformats.org/officeDocument/2006/relationships/hyperlink" Target="https://podminky.urs.cz/item/CS_URS_2021_02/998018001" TargetMode="External" /><Relationship Id="rId26" Type="http://schemas.openxmlformats.org/officeDocument/2006/relationships/hyperlink" Target="https://podminky.urs.cz/item/CS_URS_2021_02/711493112" TargetMode="External" /><Relationship Id="rId27" Type="http://schemas.openxmlformats.org/officeDocument/2006/relationships/hyperlink" Target="https://podminky.urs.cz/item/CS_URS_2021_02/998711201" TargetMode="External" /><Relationship Id="rId28" Type="http://schemas.openxmlformats.org/officeDocument/2006/relationships/hyperlink" Target="https://podminky.urs.cz/item/CS_URS_2021_02/721171803" TargetMode="External" /><Relationship Id="rId29" Type="http://schemas.openxmlformats.org/officeDocument/2006/relationships/hyperlink" Target="https://podminky.urs.cz/item/CS_URS_2021_02/721174045" TargetMode="External" /><Relationship Id="rId30" Type="http://schemas.openxmlformats.org/officeDocument/2006/relationships/hyperlink" Target="https://podminky.urs.cz/item/CS_URS_2021_02/998721201" TargetMode="External" /><Relationship Id="rId31" Type="http://schemas.openxmlformats.org/officeDocument/2006/relationships/hyperlink" Target="https://podminky.urs.cz/item/CS_URS_2021_02/722174003" TargetMode="External" /><Relationship Id="rId32" Type="http://schemas.openxmlformats.org/officeDocument/2006/relationships/hyperlink" Target="https://podminky.urs.cz/item/CS_URS_2021_02/722181232" TargetMode="External" /><Relationship Id="rId33" Type="http://schemas.openxmlformats.org/officeDocument/2006/relationships/hyperlink" Target="https://podminky.urs.cz/item/CS_URS_2021_02/722290215" TargetMode="External" /><Relationship Id="rId34" Type="http://schemas.openxmlformats.org/officeDocument/2006/relationships/hyperlink" Target="https://podminky.urs.cz/item/CS_URS_2021_02/998722201" TargetMode="External" /><Relationship Id="rId35" Type="http://schemas.openxmlformats.org/officeDocument/2006/relationships/hyperlink" Target="https://podminky.urs.cz/item/CS_URS_2021_02/725110811" TargetMode="External" /><Relationship Id="rId36" Type="http://schemas.openxmlformats.org/officeDocument/2006/relationships/hyperlink" Target="https://podminky.urs.cz/item/CS_URS_2021_02/725112171" TargetMode="External" /><Relationship Id="rId37" Type="http://schemas.openxmlformats.org/officeDocument/2006/relationships/hyperlink" Target="https://podminky.urs.cz/item/CS_URS_2021_02/725210821" TargetMode="External" /><Relationship Id="rId38" Type="http://schemas.openxmlformats.org/officeDocument/2006/relationships/hyperlink" Target="https://podminky.urs.cz/item/CS_URS_2021_02/725211617" TargetMode="External" /><Relationship Id="rId39" Type="http://schemas.openxmlformats.org/officeDocument/2006/relationships/hyperlink" Target="https://podminky.urs.cz/item/CS_URS_2021_02/725211703" TargetMode="External" /><Relationship Id="rId40" Type="http://schemas.openxmlformats.org/officeDocument/2006/relationships/hyperlink" Target="https://podminky.urs.cz/item/CS_URS_2021_02/725220842" TargetMode="External" /><Relationship Id="rId41" Type="http://schemas.openxmlformats.org/officeDocument/2006/relationships/hyperlink" Target="https://podminky.urs.cz/item/CS_URS_2021_02/725291511" TargetMode="External" /><Relationship Id="rId42" Type="http://schemas.openxmlformats.org/officeDocument/2006/relationships/hyperlink" Target="https://podminky.urs.cz/item/CS_URS_2021_02/725291521" TargetMode="External" /><Relationship Id="rId43" Type="http://schemas.openxmlformats.org/officeDocument/2006/relationships/hyperlink" Target="https://podminky.urs.cz/item/CS_URS_2021_02/725291531" TargetMode="External" /><Relationship Id="rId44" Type="http://schemas.openxmlformats.org/officeDocument/2006/relationships/hyperlink" Target="https://podminky.urs.cz/item/CS_URS_2021_02/725291711" TargetMode="External" /><Relationship Id="rId45" Type="http://schemas.openxmlformats.org/officeDocument/2006/relationships/hyperlink" Target="https://podminky.urs.cz/item/CS_URS_2021_02/725291712" TargetMode="External" /><Relationship Id="rId46" Type="http://schemas.openxmlformats.org/officeDocument/2006/relationships/hyperlink" Target="https://podminky.urs.cz/item/CS_URS_2021_02/725291722" TargetMode="External" /><Relationship Id="rId47" Type="http://schemas.openxmlformats.org/officeDocument/2006/relationships/hyperlink" Target="https://podminky.urs.cz/item/CS_URS_2021_02/725530826" TargetMode="External" /><Relationship Id="rId48" Type="http://schemas.openxmlformats.org/officeDocument/2006/relationships/hyperlink" Target="https://podminky.urs.cz/item/CS_URS_2021_02/725539205" TargetMode="External" /><Relationship Id="rId49" Type="http://schemas.openxmlformats.org/officeDocument/2006/relationships/hyperlink" Target="https://podminky.urs.cz/item/CS_URS_2021_02/725590811" TargetMode="External" /><Relationship Id="rId50" Type="http://schemas.openxmlformats.org/officeDocument/2006/relationships/hyperlink" Target="https://podminky.urs.cz/item/CS_URS_2021_02/725813111" TargetMode="External" /><Relationship Id="rId51" Type="http://schemas.openxmlformats.org/officeDocument/2006/relationships/hyperlink" Target="https://podminky.urs.cz/item/CS_URS_2021_02/725822613" TargetMode="External" /><Relationship Id="rId52" Type="http://schemas.openxmlformats.org/officeDocument/2006/relationships/hyperlink" Target="https://podminky.urs.cz/item/CS_URS_2021_02/725861102" TargetMode="External" /><Relationship Id="rId53" Type="http://schemas.openxmlformats.org/officeDocument/2006/relationships/hyperlink" Target="https://podminky.urs.cz/item/CS_URS_2021_02/998725201" TargetMode="External" /><Relationship Id="rId54" Type="http://schemas.openxmlformats.org/officeDocument/2006/relationships/hyperlink" Target="https://podminky.urs.cz/item/CS_URS_2021_02/766660171" TargetMode="External" /><Relationship Id="rId55" Type="http://schemas.openxmlformats.org/officeDocument/2006/relationships/hyperlink" Target="https://podminky.urs.cz/item/CS_URS_2021_02/61162001" TargetMode="External" /><Relationship Id="rId56" Type="http://schemas.openxmlformats.org/officeDocument/2006/relationships/hyperlink" Target="https://podminky.urs.cz/item/CS_URS_2021_02/766660172" TargetMode="External" /><Relationship Id="rId57" Type="http://schemas.openxmlformats.org/officeDocument/2006/relationships/hyperlink" Target="https://podminky.urs.cz/item/CS_URS_2021_02/61162003" TargetMode="External" /><Relationship Id="rId58" Type="http://schemas.openxmlformats.org/officeDocument/2006/relationships/hyperlink" Target="https://podminky.urs.cz/item/CS_URS_2021_02/766660728" TargetMode="External" /><Relationship Id="rId59" Type="http://schemas.openxmlformats.org/officeDocument/2006/relationships/hyperlink" Target="https://podminky.urs.cz/item/CS_URS_2021_02/54924003" TargetMode="External" /><Relationship Id="rId60" Type="http://schemas.openxmlformats.org/officeDocument/2006/relationships/hyperlink" Target="https://podminky.urs.cz/item/CS_URS_2021_02/766660729" TargetMode="External" /><Relationship Id="rId61" Type="http://schemas.openxmlformats.org/officeDocument/2006/relationships/hyperlink" Target="https://podminky.urs.cz/item/CS_URS_2021_02/54914620" TargetMode="External" /><Relationship Id="rId62" Type="http://schemas.openxmlformats.org/officeDocument/2006/relationships/hyperlink" Target="https://podminky.urs.cz/item/CS_URS_2021_02/766682111" TargetMode="External" /><Relationship Id="rId63" Type="http://schemas.openxmlformats.org/officeDocument/2006/relationships/hyperlink" Target="https://podminky.urs.cz/item/CS_URS_2021_02/61181101" TargetMode="External" /><Relationship Id="rId64" Type="http://schemas.openxmlformats.org/officeDocument/2006/relationships/hyperlink" Target="https://podminky.urs.cz/item/CS_URS_2021_02/998766201" TargetMode="External" /><Relationship Id="rId65" Type="http://schemas.openxmlformats.org/officeDocument/2006/relationships/hyperlink" Target="https://podminky.urs.cz/item/CS_URS_2021_02/771151024" TargetMode="External" /><Relationship Id="rId66" Type="http://schemas.openxmlformats.org/officeDocument/2006/relationships/hyperlink" Target="https://podminky.urs.cz/item/CS_URS_2021_02/771574263" TargetMode="External" /><Relationship Id="rId67" Type="http://schemas.openxmlformats.org/officeDocument/2006/relationships/hyperlink" Target="https://podminky.urs.cz/item/CS_URS_2021_02/59761409" TargetMode="External" /><Relationship Id="rId68" Type="http://schemas.openxmlformats.org/officeDocument/2006/relationships/hyperlink" Target="https://podminky.urs.cz/item/CS_URS_2021_02/771577111" TargetMode="External" /><Relationship Id="rId69" Type="http://schemas.openxmlformats.org/officeDocument/2006/relationships/hyperlink" Target="https://podminky.urs.cz/item/CS_URS_2021_02/771591241" TargetMode="External" /><Relationship Id="rId70" Type="http://schemas.openxmlformats.org/officeDocument/2006/relationships/hyperlink" Target="https://podminky.urs.cz/item/CS_URS_2021_02/771591242" TargetMode="External" /><Relationship Id="rId71" Type="http://schemas.openxmlformats.org/officeDocument/2006/relationships/hyperlink" Target="https://podminky.urs.cz/item/CS_URS_2021_02/771591264" TargetMode="External" /><Relationship Id="rId72" Type="http://schemas.openxmlformats.org/officeDocument/2006/relationships/hyperlink" Target="https://podminky.urs.cz/item/CS_URS_2021_02/998771201" TargetMode="External" /><Relationship Id="rId73" Type="http://schemas.openxmlformats.org/officeDocument/2006/relationships/hyperlink" Target="https://podminky.urs.cz/item/CS_URS_2021_02/781474115" TargetMode="External" /><Relationship Id="rId74" Type="http://schemas.openxmlformats.org/officeDocument/2006/relationships/hyperlink" Target="https://podminky.urs.cz/item/CS_URS_2021_02/59761039" TargetMode="External" /><Relationship Id="rId75" Type="http://schemas.openxmlformats.org/officeDocument/2006/relationships/hyperlink" Target="https://podminky.urs.cz/item/CS_URS_2021_02/781491011" TargetMode="External" /><Relationship Id="rId76" Type="http://schemas.openxmlformats.org/officeDocument/2006/relationships/hyperlink" Target="https://podminky.urs.cz/item/CS_URS_2021_02/63465124" TargetMode="External" /><Relationship Id="rId77" Type="http://schemas.openxmlformats.org/officeDocument/2006/relationships/hyperlink" Target="https://podminky.urs.cz/item/CS_URS_2021_02/781494111" TargetMode="External" /><Relationship Id="rId78" Type="http://schemas.openxmlformats.org/officeDocument/2006/relationships/hyperlink" Target="https://podminky.urs.cz/item/CS_URS_2021_02/781494511" TargetMode="External" /><Relationship Id="rId79" Type="http://schemas.openxmlformats.org/officeDocument/2006/relationships/hyperlink" Target="https://podminky.urs.cz/item/CS_URS_2021_02/781674113" TargetMode="External" /><Relationship Id="rId80" Type="http://schemas.openxmlformats.org/officeDocument/2006/relationships/hyperlink" Target="https://podminky.urs.cz/item/CS_URS_2021_02/59761039a" TargetMode="External" /><Relationship Id="rId81" Type="http://schemas.openxmlformats.org/officeDocument/2006/relationships/hyperlink" Target="https://podminky.urs.cz/item/CS_URS_2021_02/998781201" TargetMode="External" /><Relationship Id="rId82" Type="http://schemas.openxmlformats.org/officeDocument/2006/relationships/hyperlink" Target="https://podminky.urs.cz/item/CS_URS_2021_02/784121001" TargetMode="External" /><Relationship Id="rId83" Type="http://schemas.openxmlformats.org/officeDocument/2006/relationships/hyperlink" Target="https://podminky.urs.cz/item/CS_URS_2021_02/784211101" TargetMode="External" /><Relationship Id="rId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N5892021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Zřízení WC v parametrech handicap na místo koupelny, v klubu důchodců ve Frenštátě p.R.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17. 8. 2021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Frenštát p.R.,Náměstí Míru 1, Frenštát p.R.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Ing.arch. Martin Janda, Lomná 1895, Frenštát p.R.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Architektonicko - st...'!J30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Architektonicko - st...'!P96</f>
        <v>0</v>
      </c>
      <c r="AV55" s="121">
        <f>'01 - Architektonicko - st...'!J33</f>
        <v>0</v>
      </c>
      <c r="AW55" s="121">
        <f>'01 - Architektonicko - st...'!J34</f>
        <v>0</v>
      </c>
      <c r="AX55" s="121">
        <f>'01 - Architektonicko - st...'!J35</f>
        <v>0</v>
      </c>
      <c r="AY55" s="121">
        <f>'01 - Architektonicko - st...'!J36</f>
        <v>0</v>
      </c>
      <c r="AZ55" s="121">
        <f>'01 - Architektonicko - st...'!F33</f>
        <v>0</v>
      </c>
      <c r="BA55" s="121">
        <f>'01 - Architektonicko - st...'!F34</f>
        <v>0</v>
      </c>
      <c r="BB55" s="121">
        <f>'01 - Architektonicko - st...'!F35</f>
        <v>0</v>
      </c>
      <c r="BC55" s="121">
        <f>'01 - Architektonicko - st...'!F36</f>
        <v>0</v>
      </c>
      <c r="BD55" s="123">
        <f>'01 - Architektonicko - st...'!F37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0m12U5vr71CHODKj+IC0q30TwreU73qG85VPiQyMhfvWQ/C0hXUW+hnpbL25c2fgTotTyR+xgT5aEOasiG3pHg==" hashValue="HbDeBU1qGYNxH1mUhuPN/+meO5a45X4UsDFFvMSD3MGlSuX5dJ9eTf1hPfWnMuMO9RAXqu6ta4loPapXMheY4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Architektonicko - 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Zřízení WC v parametrech handicap na místo koupelny, v klubu důchodců ve Frenštátě p.R.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17. 8. 2021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28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ROUND(J96,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ROUND((SUM(BE96:BE600)),  2)</f>
        <v>0</v>
      </c>
      <c r="G33" s="39"/>
      <c r="H33" s="39"/>
      <c r="I33" s="145">
        <v>0.20999999999999999</v>
      </c>
      <c r="J33" s="144">
        <f>ROUND(((SUM(BE96:BE600))*I33),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43</v>
      </c>
      <c r="F34" s="144">
        <f>ROUND((SUM(BF96:BF600)),  2)</f>
        <v>0</v>
      </c>
      <c r="G34" s="39"/>
      <c r="H34" s="39"/>
      <c r="I34" s="145">
        <v>0.14999999999999999</v>
      </c>
      <c r="J34" s="144">
        <f>ROUND(((SUM(BF96:BF600))*I34),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ROUND((SUM(BG96:BG600)),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ROUND((SUM(BH96:BH600)),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ROUND((SUM(BI96:BI600)),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Zřízení WC v parametrech handicap na místo koupelny, v klubu důchodců ve Frenštátě p.R.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Architektonicko - stavební řešení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17. 8. 2021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Frenštát p.R.,Náměstí Míru 1, Frenštát p.R.</v>
      </c>
      <c r="G54" s="41"/>
      <c r="H54" s="41"/>
      <c r="I54" s="33" t="s">
        <v>31</v>
      </c>
      <c r="J54" s="37" t="str">
        <f>E21</f>
        <v>Ing.arch. Martin Janda, Lomná 1895, Frenštát p.R.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J97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J98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J105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J158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J238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94</v>
      </c>
      <c r="E65" s="171"/>
      <c r="F65" s="171"/>
      <c r="G65" s="171"/>
      <c r="H65" s="171"/>
      <c r="I65" s="171"/>
      <c r="J65" s="172">
        <f>J249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2"/>
      <c r="C66" s="163"/>
      <c r="D66" s="164" t="s">
        <v>95</v>
      </c>
      <c r="E66" s="165"/>
      <c r="F66" s="165"/>
      <c r="G66" s="165"/>
      <c r="H66" s="165"/>
      <c r="I66" s="165"/>
      <c r="J66" s="166">
        <f>J252</f>
        <v>0</v>
      </c>
      <c r="K66" s="163"/>
      <c r="L66" s="16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J253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J265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98</v>
      </c>
      <c r="E69" s="171"/>
      <c r="F69" s="171"/>
      <c r="G69" s="171"/>
      <c r="H69" s="171"/>
      <c r="I69" s="171"/>
      <c r="J69" s="172">
        <f>J279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99</v>
      </c>
      <c r="E70" s="171"/>
      <c r="F70" s="171"/>
      <c r="G70" s="171"/>
      <c r="H70" s="171"/>
      <c r="I70" s="171"/>
      <c r="J70" s="172">
        <f>J300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100</v>
      </c>
      <c r="E71" s="171"/>
      <c r="F71" s="171"/>
      <c r="G71" s="171"/>
      <c r="H71" s="171"/>
      <c r="I71" s="171"/>
      <c r="J71" s="172">
        <f>J393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101</v>
      </c>
      <c r="E72" s="171"/>
      <c r="F72" s="171"/>
      <c r="G72" s="171"/>
      <c r="H72" s="171"/>
      <c r="I72" s="171"/>
      <c r="J72" s="172">
        <f>J395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8"/>
      <c r="C73" s="169"/>
      <c r="D73" s="170" t="s">
        <v>102</v>
      </c>
      <c r="E73" s="171"/>
      <c r="F73" s="171"/>
      <c r="G73" s="171"/>
      <c r="H73" s="171"/>
      <c r="I73" s="171"/>
      <c r="J73" s="172">
        <f>J456</f>
        <v>0</v>
      </c>
      <c r="K73" s="169"/>
      <c r="L73" s="17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8"/>
      <c r="C74" s="169"/>
      <c r="D74" s="170" t="s">
        <v>103</v>
      </c>
      <c r="E74" s="171"/>
      <c r="F74" s="171"/>
      <c r="G74" s="171"/>
      <c r="H74" s="171"/>
      <c r="I74" s="171"/>
      <c r="J74" s="172">
        <f>J518</f>
        <v>0</v>
      </c>
      <c r="K74" s="169"/>
      <c r="L74" s="17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8"/>
      <c r="C75" s="169"/>
      <c r="D75" s="170" t="s">
        <v>104</v>
      </c>
      <c r="E75" s="171"/>
      <c r="F75" s="171"/>
      <c r="G75" s="171"/>
      <c r="H75" s="171"/>
      <c r="I75" s="171"/>
      <c r="J75" s="172">
        <f>J568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2"/>
      <c r="C76" s="163"/>
      <c r="D76" s="164" t="s">
        <v>105</v>
      </c>
      <c r="E76" s="165"/>
      <c r="F76" s="165"/>
      <c r="G76" s="165"/>
      <c r="H76" s="165"/>
      <c r="I76" s="165"/>
      <c r="J76" s="166">
        <f>J598</f>
        <v>0</v>
      </c>
      <c r="K76" s="163"/>
      <c r="L76" s="167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106</v>
      </c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57" t="str">
        <f>E7</f>
        <v>Zřízení WC v parametrech handicap na místo koupelny, v klubu důchodců ve Frenštátě p.R.</v>
      </c>
      <c r="F86" s="33"/>
      <c r="G86" s="33"/>
      <c r="H86" s="33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83</v>
      </c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01 - Architektonicko - stavební řešení</v>
      </c>
      <c r="F88" s="41"/>
      <c r="G88" s="41"/>
      <c r="H88" s="41"/>
      <c r="I88" s="41"/>
      <c r="J88" s="41"/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 xml:space="preserve"> </v>
      </c>
      <c r="G90" s="41"/>
      <c r="H90" s="41"/>
      <c r="I90" s="33" t="s">
        <v>23</v>
      </c>
      <c r="J90" s="73" t="str">
        <f>IF(J12="","",J12)</f>
        <v>17. 8. 2021</v>
      </c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25</v>
      </c>
      <c r="D92" s="41"/>
      <c r="E92" s="41"/>
      <c r="F92" s="28" t="str">
        <f>E15</f>
        <v>Město Frenštát p.R.,Náměstí Míru 1, Frenštát p.R.</v>
      </c>
      <c r="G92" s="41"/>
      <c r="H92" s="41"/>
      <c r="I92" s="33" t="s">
        <v>31</v>
      </c>
      <c r="J92" s="37" t="str">
        <f>E21</f>
        <v>Ing.arch. Martin Janda, Lomná 1895, Frenštát p.R.</v>
      </c>
      <c r="K92" s="41"/>
      <c r="L92" s="13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34</v>
      </c>
      <c r="J93" s="37" t="str">
        <f>E24</f>
        <v xml:space="preserve"> </v>
      </c>
      <c r="K93" s="41"/>
      <c r="L93" s="13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4"/>
      <c r="B95" s="175"/>
      <c r="C95" s="176" t="s">
        <v>107</v>
      </c>
      <c r="D95" s="177" t="s">
        <v>56</v>
      </c>
      <c r="E95" s="177" t="s">
        <v>52</v>
      </c>
      <c r="F95" s="177" t="s">
        <v>53</v>
      </c>
      <c r="G95" s="177" t="s">
        <v>108</v>
      </c>
      <c r="H95" s="177" t="s">
        <v>109</v>
      </c>
      <c r="I95" s="177" t="s">
        <v>110</v>
      </c>
      <c r="J95" s="177" t="s">
        <v>87</v>
      </c>
      <c r="K95" s="178" t="s">
        <v>111</v>
      </c>
      <c r="L95" s="179"/>
      <c r="M95" s="93" t="s">
        <v>19</v>
      </c>
      <c r="N95" s="94" t="s">
        <v>41</v>
      </c>
      <c r="O95" s="94" t="s">
        <v>112</v>
      </c>
      <c r="P95" s="94" t="s">
        <v>113</v>
      </c>
      <c r="Q95" s="94" t="s">
        <v>114</v>
      </c>
      <c r="R95" s="94" t="s">
        <v>115</v>
      </c>
      <c r="S95" s="94" t="s">
        <v>116</v>
      </c>
      <c r="T95" s="95" t="s">
        <v>117</v>
      </c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</row>
    <row r="96" s="2" customFormat="1" ht="22.8" customHeight="1">
      <c r="A96" s="39"/>
      <c r="B96" s="40"/>
      <c r="C96" s="100" t="s">
        <v>118</v>
      </c>
      <c r="D96" s="41"/>
      <c r="E96" s="41"/>
      <c r="F96" s="41"/>
      <c r="G96" s="41"/>
      <c r="H96" s="41"/>
      <c r="I96" s="41"/>
      <c r="J96" s="180">
        <f>BK96</f>
        <v>0</v>
      </c>
      <c r="K96" s="41"/>
      <c r="L96" s="45"/>
      <c r="M96" s="96"/>
      <c r="N96" s="181"/>
      <c r="O96" s="97"/>
      <c r="P96" s="182">
        <f>P97+P252+P598</f>
        <v>0</v>
      </c>
      <c r="Q96" s="97"/>
      <c r="R96" s="182">
        <f>R97+R252+R598</f>
        <v>1.4239619399999999</v>
      </c>
      <c r="S96" s="97"/>
      <c r="T96" s="183">
        <f>T97+T252+T598</f>
        <v>3.1547769499999996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70</v>
      </c>
      <c r="AU96" s="18" t="s">
        <v>88</v>
      </c>
      <c r="BK96" s="184">
        <f>BK97+BK252+BK598</f>
        <v>0</v>
      </c>
    </row>
    <row r="97" s="12" customFormat="1" ht="25.92" customHeight="1">
      <c r="A97" s="12"/>
      <c r="B97" s="185"/>
      <c r="C97" s="186"/>
      <c r="D97" s="187" t="s">
        <v>70</v>
      </c>
      <c r="E97" s="188" t="s">
        <v>119</v>
      </c>
      <c r="F97" s="188" t="s">
        <v>120</v>
      </c>
      <c r="G97" s="186"/>
      <c r="H97" s="186"/>
      <c r="I97" s="189"/>
      <c r="J97" s="190">
        <f>BK97</f>
        <v>0</v>
      </c>
      <c r="K97" s="186"/>
      <c r="L97" s="191"/>
      <c r="M97" s="192"/>
      <c r="N97" s="193"/>
      <c r="O97" s="193"/>
      <c r="P97" s="194">
        <f>P98+P105+P158+P238+P249</f>
        <v>0</v>
      </c>
      <c r="Q97" s="193"/>
      <c r="R97" s="194">
        <f>R98+R105+R158+R238+R249</f>
        <v>0.63059324999999999</v>
      </c>
      <c r="S97" s="193"/>
      <c r="T97" s="195">
        <f>T98+T105+T158+T238+T249</f>
        <v>2.3635519999999999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6" t="s">
        <v>79</v>
      </c>
      <c r="AT97" s="197" t="s">
        <v>70</v>
      </c>
      <c r="AU97" s="197" t="s">
        <v>71</v>
      </c>
      <c r="AY97" s="196" t="s">
        <v>121</v>
      </c>
      <c r="BK97" s="198">
        <f>BK98+BK105+BK158+BK238+BK249</f>
        <v>0</v>
      </c>
    </row>
    <row r="98" s="12" customFormat="1" ht="22.8" customHeight="1">
      <c r="A98" s="12"/>
      <c r="B98" s="185"/>
      <c r="C98" s="186"/>
      <c r="D98" s="187" t="s">
        <v>70</v>
      </c>
      <c r="E98" s="199" t="s">
        <v>122</v>
      </c>
      <c r="F98" s="199" t="s">
        <v>123</v>
      </c>
      <c r="G98" s="186"/>
      <c r="H98" s="186"/>
      <c r="I98" s="189"/>
      <c r="J98" s="200">
        <f>BK98</f>
        <v>0</v>
      </c>
      <c r="K98" s="186"/>
      <c r="L98" s="191"/>
      <c r="M98" s="192"/>
      <c r="N98" s="193"/>
      <c r="O98" s="193"/>
      <c r="P98" s="194">
        <f>SUM(P99:P104)</f>
        <v>0</v>
      </c>
      <c r="Q98" s="193"/>
      <c r="R98" s="194">
        <f>SUM(R99:R104)</f>
        <v>0.051230000000000005</v>
      </c>
      <c r="S98" s="193"/>
      <c r="T98" s="195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6" t="s">
        <v>79</v>
      </c>
      <c r="AT98" s="197" t="s">
        <v>70</v>
      </c>
      <c r="AU98" s="197" t="s">
        <v>79</v>
      </c>
      <c r="AY98" s="196" t="s">
        <v>121</v>
      </c>
      <c r="BK98" s="198">
        <f>SUM(BK99:BK104)</f>
        <v>0</v>
      </c>
    </row>
    <row r="99" s="2" customFormat="1" ht="16.5" customHeight="1">
      <c r="A99" s="39"/>
      <c r="B99" s="40"/>
      <c r="C99" s="201" t="s">
        <v>79</v>
      </c>
      <c r="D99" s="201" t="s">
        <v>124</v>
      </c>
      <c r="E99" s="202" t="s">
        <v>125</v>
      </c>
      <c r="F99" s="203" t="s">
        <v>126</v>
      </c>
      <c r="G99" s="204" t="s">
        <v>127</v>
      </c>
      <c r="H99" s="205">
        <v>0.047</v>
      </c>
      <c r="I99" s="206"/>
      <c r="J99" s="207">
        <f>ROUND(I99*H99,2)</f>
        <v>0</v>
      </c>
      <c r="K99" s="203" t="s">
        <v>128</v>
      </c>
      <c r="L99" s="45"/>
      <c r="M99" s="208" t="s">
        <v>19</v>
      </c>
      <c r="N99" s="209" t="s">
        <v>42</v>
      </c>
      <c r="O99" s="85"/>
      <c r="P99" s="210">
        <f>O99*H99</f>
        <v>0</v>
      </c>
      <c r="Q99" s="210">
        <v>1.0900000000000001</v>
      </c>
      <c r="R99" s="210">
        <f>Q99*H99</f>
        <v>0.051230000000000005</v>
      </c>
      <c r="S99" s="210">
        <v>0</v>
      </c>
      <c r="T99" s="21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2" t="s">
        <v>129</v>
      </c>
      <c r="AT99" s="212" t="s">
        <v>124</v>
      </c>
      <c r="AU99" s="212" t="s">
        <v>81</v>
      </c>
      <c r="AY99" s="18" t="s">
        <v>121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8" t="s">
        <v>79</v>
      </c>
      <c r="BK99" s="213">
        <f>ROUND(I99*H99,2)</f>
        <v>0</v>
      </c>
      <c r="BL99" s="18" t="s">
        <v>129</v>
      </c>
      <c r="BM99" s="212" t="s">
        <v>130</v>
      </c>
    </row>
    <row r="100" s="2" customFormat="1">
      <c r="A100" s="39"/>
      <c r="B100" s="40"/>
      <c r="C100" s="41"/>
      <c r="D100" s="214" t="s">
        <v>131</v>
      </c>
      <c r="E100" s="41"/>
      <c r="F100" s="215" t="s">
        <v>132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131</v>
      </c>
      <c r="AU100" s="18" t="s">
        <v>81</v>
      </c>
    </row>
    <row r="101" s="13" customFormat="1">
      <c r="A101" s="13"/>
      <c r="B101" s="219"/>
      <c r="C101" s="220"/>
      <c r="D101" s="221" t="s">
        <v>133</v>
      </c>
      <c r="E101" s="222" t="s">
        <v>19</v>
      </c>
      <c r="F101" s="223" t="s">
        <v>134</v>
      </c>
      <c r="G101" s="220"/>
      <c r="H101" s="222" t="s">
        <v>19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133</v>
      </c>
      <c r="AU101" s="229" t="s">
        <v>81</v>
      </c>
      <c r="AV101" s="13" t="s">
        <v>79</v>
      </c>
      <c r="AW101" s="13" t="s">
        <v>33</v>
      </c>
      <c r="AX101" s="13" t="s">
        <v>71</v>
      </c>
      <c r="AY101" s="229" t="s">
        <v>121</v>
      </c>
    </row>
    <row r="102" s="14" customFormat="1">
      <c r="A102" s="14"/>
      <c r="B102" s="230"/>
      <c r="C102" s="231"/>
      <c r="D102" s="221" t="s">
        <v>133</v>
      </c>
      <c r="E102" s="232" t="s">
        <v>19</v>
      </c>
      <c r="F102" s="233" t="s">
        <v>135</v>
      </c>
      <c r="G102" s="231"/>
      <c r="H102" s="234">
        <v>0.028000000000000001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133</v>
      </c>
      <c r="AU102" s="240" t="s">
        <v>81</v>
      </c>
      <c r="AV102" s="14" t="s">
        <v>81</v>
      </c>
      <c r="AW102" s="14" t="s">
        <v>33</v>
      </c>
      <c r="AX102" s="14" t="s">
        <v>71</v>
      </c>
      <c r="AY102" s="240" t="s">
        <v>121</v>
      </c>
    </row>
    <row r="103" s="14" customFormat="1">
      <c r="A103" s="14"/>
      <c r="B103" s="230"/>
      <c r="C103" s="231"/>
      <c r="D103" s="221" t="s">
        <v>133</v>
      </c>
      <c r="E103" s="232" t="s">
        <v>19</v>
      </c>
      <c r="F103" s="233" t="s">
        <v>136</v>
      </c>
      <c r="G103" s="231"/>
      <c r="H103" s="234">
        <v>0.019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133</v>
      </c>
      <c r="AU103" s="240" t="s">
        <v>81</v>
      </c>
      <c r="AV103" s="14" t="s">
        <v>81</v>
      </c>
      <c r="AW103" s="14" t="s">
        <v>33</v>
      </c>
      <c r="AX103" s="14" t="s">
        <v>71</v>
      </c>
      <c r="AY103" s="240" t="s">
        <v>121</v>
      </c>
    </row>
    <row r="104" s="15" customFormat="1">
      <c r="A104" s="15"/>
      <c r="B104" s="241"/>
      <c r="C104" s="242"/>
      <c r="D104" s="221" t="s">
        <v>133</v>
      </c>
      <c r="E104" s="243" t="s">
        <v>19</v>
      </c>
      <c r="F104" s="244" t="s">
        <v>137</v>
      </c>
      <c r="G104" s="242"/>
      <c r="H104" s="245">
        <v>0.047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1" t="s">
        <v>133</v>
      </c>
      <c r="AU104" s="251" t="s">
        <v>81</v>
      </c>
      <c r="AV104" s="15" t="s">
        <v>129</v>
      </c>
      <c r="AW104" s="15" t="s">
        <v>33</v>
      </c>
      <c r="AX104" s="15" t="s">
        <v>79</v>
      </c>
      <c r="AY104" s="251" t="s">
        <v>121</v>
      </c>
    </row>
    <row r="105" s="12" customFormat="1" ht="22.8" customHeight="1">
      <c r="A105" s="12"/>
      <c r="B105" s="185"/>
      <c r="C105" s="186"/>
      <c r="D105" s="187" t="s">
        <v>70</v>
      </c>
      <c r="E105" s="199" t="s">
        <v>138</v>
      </c>
      <c r="F105" s="199" t="s">
        <v>139</v>
      </c>
      <c r="G105" s="186"/>
      <c r="H105" s="186"/>
      <c r="I105" s="189"/>
      <c r="J105" s="200">
        <f>BK105</f>
        <v>0</v>
      </c>
      <c r="K105" s="186"/>
      <c r="L105" s="191"/>
      <c r="M105" s="192"/>
      <c r="N105" s="193"/>
      <c r="O105" s="193"/>
      <c r="P105" s="194">
        <f>SUM(P106:P157)</f>
        <v>0</v>
      </c>
      <c r="Q105" s="193"/>
      <c r="R105" s="194">
        <f>SUM(R106:R157)</f>
        <v>0.57772020000000002</v>
      </c>
      <c r="S105" s="193"/>
      <c r="T105" s="195">
        <f>SUM(T106:T157)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6" t="s">
        <v>79</v>
      </c>
      <c r="AT105" s="197" t="s">
        <v>70</v>
      </c>
      <c r="AU105" s="197" t="s">
        <v>79</v>
      </c>
      <c r="AY105" s="196" t="s">
        <v>121</v>
      </c>
      <c r="BK105" s="198">
        <f>SUM(BK106:BK157)</f>
        <v>0</v>
      </c>
    </row>
    <row r="106" s="2" customFormat="1" ht="21.75" customHeight="1">
      <c r="A106" s="39"/>
      <c r="B106" s="40"/>
      <c r="C106" s="201" t="s">
        <v>81</v>
      </c>
      <c r="D106" s="201" t="s">
        <v>124</v>
      </c>
      <c r="E106" s="202" t="s">
        <v>140</v>
      </c>
      <c r="F106" s="203" t="s">
        <v>141</v>
      </c>
      <c r="G106" s="204" t="s">
        <v>142</v>
      </c>
      <c r="H106" s="205">
        <v>22.98</v>
      </c>
      <c r="I106" s="206"/>
      <c r="J106" s="207">
        <f>ROUND(I106*H106,2)</f>
        <v>0</v>
      </c>
      <c r="K106" s="203" t="s">
        <v>128</v>
      </c>
      <c r="L106" s="45"/>
      <c r="M106" s="208" t="s">
        <v>19</v>
      </c>
      <c r="N106" s="209" t="s">
        <v>42</v>
      </c>
      <c r="O106" s="85"/>
      <c r="P106" s="210">
        <f>O106*H106</f>
        <v>0</v>
      </c>
      <c r="Q106" s="210">
        <v>0.0073499999999999998</v>
      </c>
      <c r="R106" s="210">
        <f>Q106*H106</f>
        <v>0.168903</v>
      </c>
      <c r="S106" s="210">
        <v>0</v>
      </c>
      <c r="T106" s="21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2" t="s">
        <v>129</v>
      </c>
      <c r="AT106" s="212" t="s">
        <v>124</v>
      </c>
      <c r="AU106" s="212" t="s">
        <v>81</v>
      </c>
      <c r="AY106" s="18" t="s">
        <v>121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8" t="s">
        <v>79</v>
      </c>
      <c r="BK106" s="213">
        <f>ROUND(I106*H106,2)</f>
        <v>0</v>
      </c>
      <c r="BL106" s="18" t="s">
        <v>129</v>
      </c>
      <c r="BM106" s="212" t="s">
        <v>143</v>
      </c>
    </row>
    <row r="107" s="2" customFormat="1">
      <c r="A107" s="39"/>
      <c r="B107" s="40"/>
      <c r="C107" s="41"/>
      <c r="D107" s="214" t="s">
        <v>131</v>
      </c>
      <c r="E107" s="41"/>
      <c r="F107" s="215" t="s">
        <v>144</v>
      </c>
      <c r="G107" s="41"/>
      <c r="H107" s="41"/>
      <c r="I107" s="216"/>
      <c r="J107" s="41"/>
      <c r="K107" s="41"/>
      <c r="L107" s="45"/>
      <c r="M107" s="217"/>
      <c r="N107" s="21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131</v>
      </c>
      <c r="AU107" s="18" t="s">
        <v>81</v>
      </c>
    </row>
    <row r="108" s="13" customFormat="1">
      <c r="A108" s="13"/>
      <c r="B108" s="219"/>
      <c r="C108" s="220"/>
      <c r="D108" s="221" t="s">
        <v>133</v>
      </c>
      <c r="E108" s="222" t="s">
        <v>19</v>
      </c>
      <c r="F108" s="223" t="s">
        <v>145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133</v>
      </c>
      <c r="AU108" s="229" t="s">
        <v>81</v>
      </c>
      <c r="AV108" s="13" t="s">
        <v>79</v>
      </c>
      <c r="AW108" s="13" t="s">
        <v>33</v>
      </c>
      <c r="AX108" s="13" t="s">
        <v>71</v>
      </c>
      <c r="AY108" s="229" t="s">
        <v>121</v>
      </c>
    </row>
    <row r="109" s="14" customFormat="1">
      <c r="A109" s="14"/>
      <c r="B109" s="230"/>
      <c r="C109" s="231"/>
      <c r="D109" s="221" t="s">
        <v>133</v>
      </c>
      <c r="E109" s="232" t="s">
        <v>19</v>
      </c>
      <c r="F109" s="233" t="s">
        <v>146</v>
      </c>
      <c r="G109" s="231"/>
      <c r="H109" s="234">
        <v>6.2400000000000002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133</v>
      </c>
      <c r="AU109" s="240" t="s">
        <v>81</v>
      </c>
      <c r="AV109" s="14" t="s">
        <v>81</v>
      </c>
      <c r="AW109" s="14" t="s">
        <v>33</v>
      </c>
      <c r="AX109" s="14" t="s">
        <v>71</v>
      </c>
      <c r="AY109" s="240" t="s">
        <v>121</v>
      </c>
    </row>
    <row r="110" s="14" customFormat="1">
      <c r="A110" s="14"/>
      <c r="B110" s="230"/>
      <c r="C110" s="231"/>
      <c r="D110" s="221" t="s">
        <v>133</v>
      </c>
      <c r="E110" s="232" t="s">
        <v>19</v>
      </c>
      <c r="F110" s="233" t="s">
        <v>147</v>
      </c>
      <c r="G110" s="231"/>
      <c r="H110" s="234">
        <v>-3.6000000000000001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133</v>
      </c>
      <c r="AU110" s="240" t="s">
        <v>81</v>
      </c>
      <c r="AV110" s="14" t="s">
        <v>81</v>
      </c>
      <c r="AW110" s="14" t="s">
        <v>33</v>
      </c>
      <c r="AX110" s="14" t="s">
        <v>71</v>
      </c>
      <c r="AY110" s="240" t="s">
        <v>121</v>
      </c>
    </row>
    <row r="111" s="13" customFormat="1">
      <c r="A111" s="13"/>
      <c r="B111" s="219"/>
      <c r="C111" s="220"/>
      <c r="D111" s="221" t="s">
        <v>133</v>
      </c>
      <c r="E111" s="222" t="s">
        <v>19</v>
      </c>
      <c r="F111" s="223" t="s">
        <v>148</v>
      </c>
      <c r="G111" s="220"/>
      <c r="H111" s="222" t="s">
        <v>19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133</v>
      </c>
      <c r="AU111" s="229" t="s">
        <v>81</v>
      </c>
      <c r="AV111" s="13" t="s">
        <v>79</v>
      </c>
      <c r="AW111" s="13" t="s">
        <v>33</v>
      </c>
      <c r="AX111" s="13" t="s">
        <v>71</v>
      </c>
      <c r="AY111" s="229" t="s">
        <v>121</v>
      </c>
    </row>
    <row r="112" s="14" customFormat="1">
      <c r="A112" s="14"/>
      <c r="B112" s="230"/>
      <c r="C112" s="231"/>
      <c r="D112" s="221" t="s">
        <v>133</v>
      </c>
      <c r="E112" s="232" t="s">
        <v>19</v>
      </c>
      <c r="F112" s="233" t="s">
        <v>149</v>
      </c>
      <c r="G112" s="231"/>
      <c r="H112" s="234">
        <v>22.620000000000001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133</v>
      </c>
      <c r="AU112" s="240" t="s">
        <v>81</v>
      </c>
      <c r="AV112" s="14" t="s">
        <v>81</v>
      </c>
      <c r="AW112" s="14" t="s">
        <v>33</v>
      </c>
      <c r="AX112" s="14" t="s">
        <v>71</v>
      </c>
      <c r="AY112" s="240" t="s">
        <v>121</v>
      </c>
    </row>
    <row r="113" s="14" customFormat="1">
      <c r="A113" s="14"/>
      <c r="B113" s="230"/>
      <c r="C113" s="231"/>
      <c r="D113" s="221" t="s">
        <v>133</v>
      </c>
      <c r="E113" s="232" t="s">
        <v>19</v>
      </c>
      <c r="F113" s="233" t="s">
        <v>150</v>
      </c>
      <c r="G113" s="231"/>
      <c r="H113" s="234">
        <v>0.52000000000000002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133</v>
      </c>
      <c r="AU113" s="240" t="s">
        <v>81</v>
      </c>
      <c r="AV113" s="14" t="s">
        <v>81</v>
      </c>
      <c r="AW113" s="14" t="s">
        <v>33</v>
      </c>
      <c r="AX113" s="14" t="s">
        <v>71</v>
      </c>
      <c r="AY113" s="240" t="s">
        <v>121</v>
      </c>
    </row>
    <row r="114" s="14" customFormat="1">
      <c r="A114" s="14"/>
      <c r="B114" s="230"/>
      <c r="C114" s="231"/>
      <c r="D114" s="221" t="s">
        <v>133</v>
      </c>
      <c r="E114" s="232" t="s">
        <v>19</v>
      </c>
      <c r="F114" s="233" t="s">
        <v>151</v>
      </c>
      <c r="G114" s="231"/>
      <c r="H114" s="234">
        <v>-2.7999999999999998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133</v>
      </c>
      <c r="AU114" s="240" t="s">
        <v>81</v>
      </c>
      <c r="AV114" s="14" t="s">
        <v>81</v>
      </c>
      <c r="AW114" s="14" t="s">
        <v>33</v>
      </c>
      <c r="AX114" s="14" t="s">
        <v>71</v>
      </c>
      <c r="AY114" s="240" t="s">
        <v>121</v>
      </c>
    </row>
    <row r="115" s="15" customFormat="1">
      <c r="A115" s="15"/>
      <c r="B115" s="241"/>
      <c r="C115" s="242"/>
      <c r="D115" s="221" t="s">
        <v>133</v>
      </c>
      <c r="E115" s="243" t="s">
        <v>19</v>
      </c>
      <c r="F115" s="244" t="s">
        <v>137</v>
      </c>
      <c r="G115" s="242"/>
      <c r="H115" s="245">
        <v>22.98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1" t="s">
        <v>133</v>
      </c>
      <c r="AU115" s="251" t="s">
        <v>81</v>
      </c>
      <c r="AV115" s="15" t="s">
        <v>129</v>
      </c>
      <c r="AW115" s="15" t="s">
        <v>33</v>
      </c>
      <c r="AX115" s="15" t="s">
        <v>79</v>
      </c>
      <c r="AY115" s="251" t="s">
        <v>121</v>
      </c>
    </row>
    <row r="116" s="2" customFormat="1" ht="16.5" customHeight="1">
      <c r="A116" s="39"/>
      <c r="B116" s="40"/>
      <c r="C116" s="201" t="s">
        <v>122</v>
      </c>
      <c r="D116" s="201" t="s">
        <v>124</v>
      </c>
      <c r="E116" s="202" t="s">
        <v>152</v>
      </c>
      <c r="F116" s="203" t="s">
        <v>153</v>
      </c>
      <c r="G116" s="204" t="s">
        <v>142</v>
      </c>
      <c r="H116" s="205">
        <v>0.29999999999999999</v>
      </c>
      <c r="I116" s="206"/>
      <c r="J116" s="207">
        <f>ROUND(I116*H116,2)</f>
        <v>0</v>
      </c>
      <c r="K116" s="203" t="s">
        <v>128</v>
      </c>
      <c r="L116" s="45"/>
      <c r="M116" s="208" t="s">
        <v>19</v>
      </c>
      <c r="N116" s="209" t="s">
        <v>42</v>
      </c>
      <c r="O116" s="85"/>
      <c r="P116" s="210">
        <f>O116*H116</f>
        <v>0</v>
      </c>
      <c r="Q116" s="210">
        <v>0.040000000000000001</v>
      </c>
      <c r="R116" s="210">
        <f>Q116*H116</f>
        <v>0.012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129</v>
      </c>
      <c r="AT116" s="212" t="s">
        <v>124</v>
      </c>
      <c r="AU116" s="212" t="s">
        <v>81</v>
      </c>
      <c r="AY116" s="18" t="s">
        <v>121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79</v>
      </c>
      <c r="BK116" s="213">
        <f>ROUND(I116*H116,2)</f>
        <v>0</v>
      </c>
      <c r="BL116" s="18" t="s">
        <v>129</v>
      </c>
      <c r="BM116" s="212" t="s">
        <v>154</v>
      </c>
    </row>
    <row r="117" s="2" customFormat="1">
      <c r="A117" s="39"/>
      <c r="B117" s="40"/>
      <c r="C117" s="41"/>
      <c r="D117" s="214" t="s">
        <v>131</v>
      </c>
      <c r="E117" s="41"/>
      <c r="F117" s="215" t="s">
        <v>155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131</v>
      </c>
      <c r="AU117" s="18" t="s">
        <v>81</v>
      </c>
    </row>
    <row r="118" s="13" customFormat="1">
      <c r="A118" s="13"/>
      <c r="B118" s="219"/>
      <c r="C118" s="220"/>
      <c r="D118" s="221" t="s">
        <v>133</v>
      </c>
      <c r="E118" s="222" t="s">
        <v>19</v>
      </c>
      <c r="F118" s="223" t="s">
        <v>156</v>
      </c>
      <c r="G118" s="220"/>
      <c r="H118" s="222" t="s">
        <v>19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133</v>
      </c>
      <c r="AU118" s="229" t="s">
        <v>81</v>
      </c>
      <c r="AV118" s="13" t="s">
        <v>79</v>
      </c>
      <c r="AW118" s="13" t="s">
        <v>33</v>
      </c>
      <c r="AX118" s="13" t="s">
        <v>71</v>
      </c>
      <c r="AY118" s="229" t="s">
        <v>121</v>
      </c>
    </row>
    <row r="119" s="13" customFormat="1">
      <c r="A119" s="13"/>
      <c r="B119" s="219"/>
      <c r="C119" s="220"/>
      <c r="D119" s="221" t="s">
        <v>133</v>
      </c>
      <c r="E119" s="222" t="s">
        <v>19</v>
      </c>
      <c r="F119" s="223" t="s">
        <v>148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133</v>
      </c>
      <c r="AU119" s="229" t="s">
        <v>81</v>
      </c>
      <c r="AV119" s="13" t="s">
        <v>79</v>
      </c>
      <c r="AW119" s="13" t="s">
        <v>33</v>
      </c>
      <c r="AX119" s="13" t="s">
        <v>71</v>
      </c>
      <c r="AY119" s="229" t="s">
        <v>121</v>
      </c>
    </row>
    <row r="120" s="14" customFormat="1">
      <c r="A120" s="14"/>
      <c r="B120" s="230"/>
      <c r="C120" s="231"/>
      <c r="D120" s="221" t="s">
        <v>133</v>
      </c>
      <c r="E120" s="232" t="s">
        <v>19</v>
      </c>
      <c r="F120" s="233" t="s">
        <v>157</v>
      </c>
      <c r="G120" s="231"/>
      <c r="H120" s="234">
        <v>0.29999999999999999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133</v>
      </c>
      <c r="AU120" s="240" t="s">
        <v>81</v>
      </c>
      <c r="AV120" s="14" t="s">
        <v>81</v>
      </c>
      <c r="AW120" s="14" t="s">
        <v>33</v>
      </c>
      <c r="AX120" s="14" t="s">
        <v>71</v>
      </c>
      <c r="AY120" s="240" t="s">
        <v>121</v>
      </c>
    </row>
    <row r="121" s="15" customFormat="1">
      <c r="A121" s="15"/>
      <c r="B121" s="241"/>
      <c r="C121" s="242"/>
      <c r="D121" s="221" t="s">
        <v>133</v>
      </c>
      <c r="E121" s="243" t="s">
        <v>19</v>
      </c>
      <c r="F121" s="244" t="s">
        <v>137</v>
      </c>
      <c r="G121" s="242"/>
      <c r="H121" s="245">
        <v>0.29999999999999999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1" t="s">
        <v>133</v>
      </c>
      <c r="AU121" s="251" t="s">
        <v>81</v>
      </c>
      <c r="AV121" s="15" t="s">
        <v>129</v>
      </c>
      <c r="AW121" s="15" t="s">
        <v>33</v>
      </c>
      <c r="AX121" s="15" t="s">
        <v>79</v>
      </c>
      <c r="AY121" s="251" t="s">
        <v>121</v>
      </c>
    </row>
    <row r="122" s="2" customFormat="1" ht="16.5" customHeight="1">
      <c r="A122" s="39"/>
      <c r="B122" s="40"/>
      <c r="C122" s="201" t="s">
        <v>129</v>
      </c>
      <c r="D122" s="201" t="s">
        <v>124</v>
      </c>
      <c r="E122" s="202" t="s">
        <v>158</v>
      </c>
      <c r="F122" s="203" t="s">
        <v>159</v>
      </c>
      <c r="G122" s="204" t="s">
        <v>142</v>
      </c>
      <c r="H122" s="205">
        <v>6.7800000000000002</v>
      </c>
      <c r="I122" s="206"/>
      <c r="J122" s="207">
        <f>ROUND(I122*H122,2)</f>
        <v>0</v>
      </c>
      <c r="K122" s="203" t="s">
        <v>128</v>
      </c>
      <c r="L122" s="45"/>
      <c r="M122" s="208" t="s">
        <v>19</v>
      </c>
      <c r="N122" s="209" t="s">
        <v>42</v>
      </c>
      <c r="O122" s="85"/>
      <c r="P122" s="210">
        <f>O122*H122</f>
        <v>0</v>
      </c>
      <c r="Q122" s="210">
        <v>0.0040000000000000001</v>
      </c>
      <c r="R122" s="210">
        <f>Q122*H122</f>
        <v>0.027120000000000002</v>
      </c>
      <c r="S122" s="210">
        <v>0</v>
      </c>
      <c r="T122" s="21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2" t="s">
        <v>129</v>
      </c>
      <c r="AT122" s="212" t="s">
        <v>124</v>
      </c>
      <c r="AU122" s="212" t="s">
        <v>81</v>
      </c>
      <c r="AY122" s="18" t="s">
        <v>121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8" t="s">
        <v>79</v>
      </c>
      <c r="BK122" s="213">
        <f>ROUND(I122*H122,2)</f>
        <v>0</v>
      </c>
      <c r="BL122" s="18" t="s">
        <v>129</v>
      </c>
      <c r="BM122" s="212" t="s">
        <v>160</v>
      </c>
    </row>
    <row r="123" s="2" customFormat="1">
      <c r="A123" s="39"/>
      <c r="B123" s="40"/>
      <c r="C123" s="41"/>
      <c r="D123" s="214" t="s">
        <v>131</v>
      </c>
      <c r="E123" s="41"/>
      <c r="F123" s="215" t="s">
        <v>161</v>
      </c>
      <c r="G123" s="41"/>
      <c r="H123" s="41"/>
      <c r="I123" s="216"/>
      <c r="J123" s="41"/>
      <c r="K123" s="41"/>
      <c r="L123" s="45"/>
      <c r="M123" s="217"/>
      <c r="N123" s="21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131</v>
      </c>
      <c r="AU123" s="18" t="s">
        <v>81</v>
      </c>
    </row>
    <row r="124" s="13" customFormat="1">
      <c r="A124" s="13"/>
      <c r="B124" s="219"/>
      <c r="C124" s="220"/>
      <c r="D124" s="221" t="s">
        <v>133</v>
      </c>
      <c r="E124" s="222" t="s">
        <v>19</v>
      </c>
      <c r="F124" s="223" t="s">
        <v>148</v>
      </c>
      <c r="G124" s="220"/>
      <c r="H124" s="222" t="s">
        <v>19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133</v>
      </c>
      <c r="AU124" s="229" t="s">
        <v>81</v>
      </c>
      <c r="AV124" s="13" t="s">
        <v>79</v>
      </c>
      <c r="AW124" s="13" t="s">
        <v>33</v>
      </c>
      <c r="AX124" s="13" t="s">
        <v>71</v>
      </c>
      <c r="AY124" s="229" t="s">
        <v>121</v>
      </c>
    </row>
    <row r="125" s="14" customFormat="1">
      <c r="A125" s="14"/>
      <c r="B125" s="230"/>
      <c r="C125" s="231"/>
      <c r="D125" s="221" t="s">
        <v>133</v>
      </c>
      <c r="E125" s="232" t="s">
        <v>19</v>
      </c>
      <c r="F125" s="233" t="s">
        <v>162</v>
      </c>
      <c r="G125" s="231"/>
      <c r="H125" s="234">
        <v>6.96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133</v>
      </c>
      <c r="AU125" s="240" t="s">
        <v>81</v>
      </c>
      <c r="AV125" s="14" t="s">
        <v>81</v>
      </c>
      <c r="AW125" s="14" t="s">
        <v>33</v>
      </c>
      <c r="AX125" s="14" t="s">
        <v>71</v>
      </c>
      <c r="AY125" s="240" t="s">
        <v>121</v>
      </c>
    </row>
    <row r="126" s="14" customFormat="1">
      <c r="A126" s="14"/>
      <c r="B126" s="230"/>
      <c r="C126" s="231"/>
      <c r="D126" s="221" t="s">
        <v>133</v>
      </c>
      <c r="E126" s="232" t="s">
        <v>19</v>
      </c>
      <c r="F126" s="233" t="s">
        <v>150</v>
      </c>
      <c r="G126" s="231"/>
      <c r="H126" s="234">
        <v>0.52000000000000002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133</v>
      </c>
      <c r="AU126" s="240" t="s">
        <v>81</v>
      </c>
      <c r="AV126" s="14" t="s">
        <v>81</v>
      </c>
      <c r="AW126" s="14" t="s">
        <v>33</v>
      </c>
      <c r="AX126" s="14" t="s">
        <v>71</v>
      </c>
      <c r="AY126" s="240" t="s">
        <v>121</v>
      </c>
    </row>
    <row r="127" s="14" customFormat="1">
      <c r="A127" s="14"/>
      <c r="B127" s="230"/>
      <c r="C127" s="231"/>
      <c r="D127" s="221" t="s">
        <v>133</v>
      </c>
      <c r="E127" s="232" t="s">
        <v>19</v>
      </c>
      <c r="F127" s="233" t="s">
        <v>163</v>
      </c>
      <c r="G127" s="231"/>
      <c r="H127" s="234">
        <v>-0.69999999999999996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133</v>
      </c>
      <c r="AU127" s="240" t="s">
        <v>81</v>
      </c>
      <c r="AV127" s="14" t="s">
        <v>81</v>
      </c>
      <c r="AW127" s="14" t="s">
        <v>33</v>
      </c>
      <c r="AX127" s="14" t="s">
        <v>71</v>
      </c>
      <c r="AY127" s="240" t="s">
        <v>121</v>
      </c>
    </row>
    <row r="128" s="15" customFormat="1">
      <c r="A128" s="15"/>
      <c r="B128" s="241"/>
      <c r="C128" s="242"/>
      <c r="D128" s="221" t="s">
        <v>133</v>
      </c>
      <c r="E128" s="243" t="s">
        <v>19</v>
      </c>
      <c r="F128" s="244" t="s">
        <v>137</v>
      </c>
      <c r="G128" s="242"/>
      <c r="H128" s="245">
        <v>6.7800000000000002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1" t="s">
        <v>133</v>
      </c>
      <c r="AU128" s="251" t="s">
        <v>81</v>
      </c>
      <c r="AV128" s="15" t="s">
        <v>129</v>
      </c>
      <c r="AW128" s="15" t="s">
        <v>33</v>
      </c>
      <c r="AX128" s="15" t="s">
        <v>79</v>
      </c>
      <c r="AY128" s="251" t="s">
        <v>121</v>
      </c>
    </row>
    <row r="129" s="2" customFormat="1" ht="24.15" customHeight="1">
      <c r="A129" s="39"/>
      <c r="B129" s="40"/>
      <c r="C129" s="201" t="s">
        <v>164</v>
      </c>
      <c r="D129" s="201" t="s">
        <v>124</v>
      </c>
      <c r="E129" s="202" t="s">
        <v>165</v>
      </c>
      <c r="F129" s="203" t="s">
        <v>166</v>
      </c>
      <c r="G129" s="204" t="s">
        <v>142</v>
      </c>
      <c r="H129" s="205">
        <v>20.34</v>
      </c>
      <c r="I129" s="206"/>
      <c r="J129" s="207">
        <f>ROUND(I129*H129,2)</f>
        <v>0</v>
      </c>
      <c r="K129" s="203" t="s">
        <v>128</v>
      </c>
      <c r="L129" s="45"/>
      <c r="M129" s="208" t="s">
        <v>19</v>
      </c>
      <c r="N129" s="209" t="s">
        <v>42</v>
      </c>
      <c r="O129" s="85"/>
      <c r="P129" s="210">
        <f>O129*H129</f>
        <v>0</v>
      </c>
      <c r="Q129" s="210">
        <v>0.01575</v>
      </c>
      <c r="R129" s="210">
        <f>Q129*H129</f>
        <v>0.320355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129</v>
      </c>
      <c r="AT129" s="212" t="s">
        <v>124</v>
      </c>
      <c r="AU129" s="212" t="s">
        <v>81</v>
      </c>
      <c r="AY129" s="18" t="s">
        <v>121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79</v>
      </c>
      <c r="BK129" s="213">
        <f>ROUND(I129*H129,2)</f>
        <v>0</v>
      </c>
      <c r="BL129" s="18" t="s">
        <v>129</v>
      </c>
      <c r="BM129" s="212" t="s">
        <v>167</v>
      </c>
    </row>
    <row r="130" s="2" customFormat="1">
      <c r="A130" s="39"/>
      <c r="B130" s="40"/>
      <c r="C130" s="41"/>
      <c r="D130" s="214" t="s">
        <v>131</v>
      </c>
      <c r="E130" s="41"/>
      <c r="F130" s="215" t="s">
        <v>168</v>
      </c>
      <c r="G130" s="41"/>
      <c r="H130" s="41"/>
      <c r="I130" s="216"/>
      <c r="J130" s="41"/>
      <c r="K130" s="41"/>
      <c r="L130" s="45"/>
      <c r="M130" s="217"/>
      <c r="N130" s="21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131</v>
      </c>
      <c r="AU130" s="18" t="s">
        <v>81</v>
      </c>
    </row>
    <row r="131" s="13" customFormat="1">
      <c r="A131" s="13"/>
      <c r="B131" s="219"/>
      <c r="C131" s="220"/>
      <c r="D131" s="221" t="s">
        <v>133</v>
      </c>
      <c r="E131" s="222" t="s">
        <v>19</v>
      </c>
      <c r="F131" s="223" t="s">
        <v>148</v>
      </c>
      <c r="G131" s="220"/>
      <c r="H131" s="222" t="s">
        <v>19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133</v>
      </c>
      <c r="AU131" s="229" t="s">
        <v>81</v>
      </c>
      <c r="AV131" s="13" t="s">
        <v>79</v>
      </c>
      <c r="AW131" s="13" t="s">
        <v>33</v>
      </c>
      <c r="AX131" s="13" t="s">
        <v>71</v>
      </c>
      <c r="AY131" s="229" t="s">
        <v>121</v>
      </c>
    </row>
    <row r="132" s="14" customFormat="1">
      <c r="A132" s="14"/>
      <c r="B132" s="230"/>
      <c r="C132" s="231"/>
      <c r="D132" s="221" t="s">
        <v>133</v>
      </c>
      <c r="E132" s="232" t="s">
        <v>19</v>
      </c>
      <c r="F132" s="233" t="s">
        <v>149</v>
      </c>
      <c r="G132" s="231"/>
      <c r="H132" s="234">
        <v>22.620000000000001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133</v>
      </c>
      <c r="AU132" s="240" t="s">
        <v>81</v>
      </c>
      <c r="AV132" s="14" t="s">
        <v>81</v>
      </c>
      <c r="AW132" s="14" t="s">
        <v>33</v>
      </c>
      <c r="AX132" s="14" t="s">
        <v>71</v>
      </c>
      <c r="AY132" s="240" t="s">
        <v>121</v>
      </c>
    </row>
    <row r="133" s="14" customFormat="1">
      <c r="A133" s="14"/>
      <c r="B133" s="230"/>
      <c r="C133" s="231"/>
      <c r="D133" s="221" t="s">
        <v>133</v>
      </c>
      <c r="E133" s="232" t="s">
        <v>19</v>
      </c>
      <c r="F133" s="233" t="s">
        <v>150</v>
      </c>
      <c r="G133" s="231"/>
      <c r="H133" s="234">
        <v>0.52000000000000002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133</v>
      </c>
      <c r="AU133" s="240" t="s">
        <v>81</v>
      </c>
      <c r="AV133" s="14" t="s">
        <v>81</v>
      </c>
      <c r="AW133" s="14" t="s">
        <v>33</v>
      </c>
      <c r="AX133" s="14" t="s">
        <v>71</v>
      </c>
      <c r="AY133" s="240" t="s">
        <v>121</v>
      </c>
    </row>
    <row r="134" s="14" customFormat="1">
      <c r="A134" s="14"/>
      <c r="B134" s="230"/>
      <c r="C134" s="231"/>
      <c r="D134" s="221" t="s">
        <v>133</v>
      </c>
      <c r="E134" s="232" t="s">
        <v>19</v>
      </c>
      <c r="F134" s="233" t="s">
        <v>151</v>
      </c>
      <c r="G134" s="231"/>
      <c r="H134" s="234">
        <v>-2.7999999999999998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133</v>
      </c>
      <c r="AU134" s="240" t="s">
        <v>81</v>
      </c>
      <c r="AV134" s="14" t="s">
        <v>81</v>
      </c>
      <c r="AW134" s="14" t="s">
        <v>33</v>
      </c>
      <c r="AX134" s="14" t="s">
        <v>71</v>
      </c>
      <c r="AY134" s="240" t="s">
        <v>121</v>
      </c>
    </row>
    <row r="135" s="15" customFormat="1">
      <c r="A135" s="15"/>
      <c r="B135" s="241"/>
      <c r="C135" s="242"/>
      <c r="D135" s="221" t="s">
        <v>133</v>
      </c>
      <c r="E135" s="243" t="s">
        <v>19</v>
      </c>
      <c r="F135" s="244" t="s">
        <v>137</v>
      </c>
      <c r="G135" s="242"/>
      <c r="H135" s="245">
        <v>20.34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1" t="s">
        <v>133</v>
      </c>
      <c r="AU135" s="251" t="s">
        <v>81</v>
      </c>
      <c r="AV135" s="15" t="s">
        <v>129</v>
      </c>
      <c r="AW135" s="15" t="s">
        <v>33</v>
      </c>
      <c r="AX135" s="15" t="s">
        <v>79</v>
      </c>
      <c r="AY135" s="251" t="s">
        <v>121</v>
      </c>
    </row>
    <row r="136" s="2" customFormat="1" ht="24.15" customHeight="1">
      <c r="A136" s="39"/>
      <c r="B136" s="40"/>
      <c r="C136" s="201" t="s">
        <v>138</v>
      </c>
      <c r="D136" s="201" t="s">
        <v>124</v>
      </c>
      <c r="E136" s="202" t="s">
        <v>169</v>
      </c>
      <c r="F136" s="203" t="s">
        <v>170</v>
      </c>
      <c r="G136" s="204" t="s">
        <v>142</v>
      </c>
      <c r="H136" s="205">
        <v>2.6400000000000001</v>
      </c>
      <c r="I136" s="206"/>
      <c r="J136" s="207">
        <f>ROUND(I136*H136,2)</f>
        <v>0</v>
      </c>
      <c r="K136" s="203" t="s">
        <v>128</v>
      </c>
      <c r="L136" s="45"/>
      <c r="M136" s="208" t="s">
        <v>19</v>
      </c>
      <c r="N136" s="209" t="s">
        <v>42</v>
      </c>
      <c r="O136" s="85"/>
      <c r="P136" s="210">
        <f>O136*H136</f>
        <v>0</v>
      </c>
      <c r="Q136" s="210">
        <v>0.018380000000000001</v>
      </c>
      <c r="R136" s="210">
        <f>Q136*H136</f>
        <v>0.048523200000000002</v>
      </c>
      <c r="S136" s="210">
        <v>0</v>
      </c>
      <c r="T136" s="21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2" t="s">
        <v>129</v>
      </c>
      <c r="AT136" s="212" t="s">
        <v>124</v>
      </c>
      <c r="AU136" s="212" t="s">
        <v>81</v>
      </c>
      <c r="AY136" s="18" t="s">
        <v>121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8" t="s">
        <v>79</v>
      </c>
      <c r="BK136" s="213">
        <f>ROUND(I136*H136,2)</f>
        <v>0</v>
      </c>
      <c r="BL136" s="18" t="s">
        <v>129</v>
      </c>
      <c r="BM136" s="212" t="s">
        <v>171</v>
      </c>
    </row>
    <row r="137" s="2" customFormat="1">
      <c r="A137" s="39"/>
      <c r="B137" s="40"/>
      <c r="C137" s="41"/>
      <c r="D137" s="214" t="s">
        <v>131</v>
      </c>
      <c r="E137" s="41"/>
      <c r="F137" s="215" t="s">
        <v>172</v>
      </c>
      <c r="G137" s="41"/>
      <c r="H137" s="41"/>
      <c r="I137" s="216"/>
      <c r="J137" s="41"/>
      <c r="K137" s="41"/>
      <c r="L137" s="45"/>
      <c r="M137" s="217"/>
      <c r="N137" s="21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131</v>
      </c>
      <c r="AU137" s="18" t="s">
        <v>81</v>
      </c>
    </row>
    <row r="138" s="13" customFormat="1">
      <c r="A138" s="13"/>
      <c r="B138" s="219"/>
      <c r="C138" s="220"/>
      <c r="D138" s="221" t="s">
        <v>133</v>
      </c>
      <c r="E138" s="222" t="s">
        <v>19</v>
      </c>
      <c r="F138" s="223" t="s">
        <v>145</v>
      </c>
      <c r="G138" s="220"/>
      <c r="H138" s="222" t="s">
        <v>19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133</v>
      </c>
      <c r="AU138" s="229" t="s">
        <v>81</v>
      </c>
      <c r="AV138" s="13" t="s">
        <v>79</v>
      </c>
      <c r="AW138" s="13" t="s">
        <v>33</v>
      </c>
      <c r="AX138" s="13" t="s">
        <v>71</v>
      </c>
      <c r="AY138" s="229" t="s">
        <v>121</v>
      </c>
    </row>
    <row r="139" s="14" customFormat="1">
      <c r="A139" s="14"/>
      <c r="B139" s="230"/>
      <c r="C139" s="231"/>
      <c r="D139" s="221" t="s">
        <v>133</v>
      </c>
      <c r="E139" s="232" t="s">
        <v>19</v>
      </c>
      <c r="F139" s="233" t="s">
        <v>146</v>
      </c>
      <c r="G139" s="231"/>
      <c r="H139" s="234">
        <v>6.2400000000000002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133</v>
      </c>
      <c r="AU139" s="240" t="s">
        <v>81</v>
      </c>
      <c r="AV139" s="14" t="s">
        <v>81</v>
      </c>
      <c r="AW139" s="14" t="s">
        <v>33</v>
      </c>
      <c r="AX139" s="14" t="s">
        <v>71</v>
      </c>
      <c r="AY139" s="240" t="s">
        <v>121</v>
      </c>
    </row>
    <row r="140" s="14" customFormat="1">
      <c r="A140" s="14"/>
      <c r="B140" s="230"/>
      <c r="C140" s="231"/>
      <c r="D140" s="221" t="s">
        <v>133</v>
      </c>
      <c r="E140" s="232" t="s">
        <v>19</v>
      </c>
      <c r="F140" s="233" t="s">
        <v>147</v>
      </c>
      <c r="G140" s="231"/>
      <c r="H140" s="234">
        <v>-3.6000000000000001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133</v>
      </c>
      <c r="AU140" s="240" t="s">
        <v>81</v>
      </c>
      <c r="AV140" s="14" t="s">
        <v>81</v>
      </c>
      <c r="AW140" s="14" t="s">
        <v>33</v>
      </c>
      <c r="AX140" s="14" t="s">
        <v>71</v>
      </c>
      <c r="AY140" s="240" t="s">
        <v>121</v>
      </c>
    </row>
    <row r="141" s="15" customFormat="1">
      <c r="A141" s="15"/>
      <c r="B141" s="241"/>
      <c r="C141" s="242"/>
      <c r="D141" s="221" t="s">
        <v>133</v>
      </c>
      <c r="E141" s="243" t="s">
        <v>19</v>
      </c>
      <c r="F141" s="244" t="s">
        <v>137</v>
      </c>
      <c r="G141" s="242"/>
      <c r="H141" s="245">
        <v>2.6400000000000001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1" t="s">
        <v>133</v>
      </c>
      <c r="AU141" s="251" t="s">
        <v>81</v>
      </c>
      <c r="AV141" s="15" t="s">
        <v>129</v>
      </c>
      <c r="AW141" s="15" t="s">
        <v>33</v>
      </c>
      <c r="AX141" s="15" t="s">
        <v>79</v>
      </c>
      <c r="AY141" s="251" t="s">
        <v>121</v>
      </c>
    </row>
    <row r="142" s="2" customFormat="1" ht="24.15" customHeight="1">
      <c r="A142" s="39"/>
      <c r="B142" s="40"/>
      <c r="C142" s="201" t="s">
        <v>173</v>
      </c>
      <c r="D142" s="201" t="s">
        <v>124</v>
      </c>
      <c r="E142" s="202" t="s">
        <v>174</v>
      </c>
      <c r="F142" s="203" t="s">
        <v>175</v>
      </c>
      <c r="G142" s="204" t="s">
        <v>142</v>
      </c>
      <c r="H142" s="205">
        <v>0.80000000000000004</v>
      </c>
      <c r="I142" s="206"/>
      <c r="J142" s="207">
        <f>ROUND(I142*H142,2)</f>
        <v>0</v>
      </c>
      <c r="K142" s="203" t="s">
        <v>128</v>
      </c>
      <c r="L142" s="45"/>
      <c r="M142" s="208" t="s">
        <v>19</v>
      </c>
      <c r="N142" s="209" t="s">
        <v>42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2" t="s">
        <v>129</v>
      </c>
      <c r="AT142" s="212" t="s">
        <v>124</v>
      </c>
      <c r="AU142" s="212" t="s">
        <v>81</v>
      </c>
      <c r="AY142" s="18" t="s">
        <v>121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8" t="s">
        <v>79</v>
      </c>
      <c r="BK142" s="213">
        <f>ROUND(I142*H142,2)</f>
        <v>0</v>
      </c>
      <c r="BL142" s="18" t="s">
        <v>129</v>
      </c>
      <c r="BM142" s="212" t="s">
        <v>176</v>
      </c>
    </row>
    <row r="143" s="2" customFormat="1">
      <c r="A143" s="39"/>
      <c r="B143" s="40"/>
      <c r="C143" s="41"/>
      <c r="D143" s="214" t="s">
        <v>131</v>
      </c>
      <c r="E143" s="41"/>
      <c r="F143" s="215" t="s">
        <v>177</v>
      </c>
      <c r="G143" s="41"/>
      <c r="H143" s="41"/>
      <c r="I143" s="216"/>
      <c r="J143" s="41"/>
      <c r="K143" s="41"/>
      <c r="L143" s="45"/>
      <c r="M143" s="217"/>
      <c r="N143" s="21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131</v>
      </c>
      <c r="AU143" s="18" t="s">
        <v>81</v>
      </c>
    </row>
    <row r="144" s="13" customFormat="1">
      <c r="A144" s="13"/>
      <c r="B144" s="219"/>
      <c r="C144" s="220"/>
      <c r="D144" s="221" t="s">
        <v>133</v>
      </c>
      <c r="E144" s="222" t="s">
        <v>19</v>
      </c>
      <c r="F144" s="223" t="s">
        <v>178</v>
      </c>
      <c r="G144" s="220"/>
      <c r="H144" s="222" t="s">
        <v>19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133</v>
      </c>
      <c r="AU144" s="229" t="s">
        <v>81</v>
      </c>
      <c r="AV144" s="13" t="s">
        <v>79</v>
      </c>
      <c r="AW144" s="13" t="s">
        <v>33</v>
      </c>
      <c r="AX144" s="13" t="s">
        <v>71</v>
      </c>
      <c r="AY144" s="229" t="s">
        <v>121</v>
      </c>
    </row>
    <row r="145" s="14" customFormat="1">
      <c r="A145" s="14"/>
      <c r="B145" s="230"/>
      <c r="C145" s="231"/>
      <c r="D145" s="221" t="s">
        <v>133</v>
      </c>
      <c r="E145" s="232" t="s">
        <v>19</v>
      </c>
      <c r="F145" s="233" t="s">
        <v>179</v>
      </c>
      <c r="G145" s="231"/>
      <c r="H145" s="234">
        <v>0.80000000000000004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133</v>
      </c>
      <c r="AU145" s="240" t="s">
        <v>81</v>
      </c>
      <c r="AV145" s="14" t="s">
        <v>81</v>
      </c>
      <c r="AW145" s="14" t="s">
        <v>33</v>
      </c>
      <c r="AX145" s="14" t="s">
        <v>71</v>
      </c>
      <c r="AY145" s="240" t="s">
        <v>121</v>
      </c>
    </row>
    <row r="146" s="15" customFormat="1">
      <c r="A146" s="15"/>
      <c r="B146" s="241"/>
      <c r="C146" s="242"/>
      <c r="D146" s="221" t="s">
        <v>133</v>
      </c>
      <c r="E146" s="243" t="s">
        <v>19</v>
      </c>
      <c r="F146" s="244" t="s">
        <v>137</v>
      </c>
      <c r="G146" s="242"/>
      <c r="H146" s="245">
        <v>0.80000000000000004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1" t="s">
        <v>133</v>
      </c>
      <c r="AU146" s="251" t="s">
        <v>81</v>
      </c>
      <c r="AV146" s="15" t="s">
        <v>129</v>
      </c>
      <c r="AW146" s="15" t="s">
        <v>33</v>
      </c>
      <c r="AX146" s="15" t="s">
        <v>79</v>
      </c>
      <c r="AY146" s="251" t="s">
        <v>121</v>
      </c>
    </row>
    <row r="147" s="2" customFormat="1" ht="33" customHeight="1">
      <c r="A147" s="39"/>
      <c r="B147" s="40"/>
      <c r="C147" s="201" t="s">
        <v>180</v>
      </c>
      <c r="D147" s="201" t="s">
        <v>124</v>
      </c>
      <c r="E147" s="202" t="s">
        <v>181</v>
      </c>
      <c r="F147" s="203" t="s">
        <v>182</v>
      </c>
      <c r="G147" s="204" t="s">
        <v>183</v>
      </c>
      <c r="H147" s="205">
        <v>2.6000000000000001</v>
      </c>
      <c r="I147" s="206"/>
      <c r="J147" s="207">
        <f>ROUND(I147*H147,2)</f>
        <v>0</v>
      </c>
      <c r="K147" s="203" t="s">
        <v>128</v>
      </c>
      <c r="L147" s="45"/>
      <c r="M147" s="208" t="s">
        <v>19</v>
      </c>
      <c r="N147" s="209" t="s">
        <v>42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2" t="s">
        <v>129</v>
      </c>
      <c r="AT147" s="212" t="s">
        <v>124</v>
      </c>
      <c r="AU147" s="212" t="s">
        <v>81</v>
      </c>
      <c r="AY147" s="18" t="s">
        <v>121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8" t="s">
        <v>79</v>
      </c>
      <c r="BK147" s="213">
        <f>ROUND(I147*H147,2)</f>
        <v>0</v>
      </c>
      <c r="BL147" s="18" t="s">
        <v>129</v>
      </c>
      <c r="BM147" s="212" t="s">
        <v>184</v>
      </c>
    </row>
    <row r="148" s="2" customFormat="1">
      <c r="A148" s="39"/>
      <c r="B148" s="40"/>
      <c r="C148" s="41"/>
      <c r="D148" s="214" t="s">
        <v>131</v>
      </c>
      <c r="E148" s="41"/>
      <c r="F148" s="215" t="s">
        <v>185</v>
      </c>
      <c r="G148" s="41"/>
      <c r="H148" s="41"/>
      <c r="I148" s="216"/>
      <c r="J148" s="41"/>
      <c r="K148" s="41"/>
      <c r="L148" s="45"/>
      <c r="M148" s="217"/>
      <c r="N148" s="218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131</v>
      </c>
      <c r="AU148" s="18" t="s">
        <v>81</v>
      </c>
    </row>
    <row r="149" s="13" customFormat="1">
      <c r="A149" s="13"/>
      <c r="B149" s="219"/>
      <c r="C149" s="220"/>
      <c r="D149" s="221" t="s">
        <v>133</v>
      </c>
      <c r="E149" s="222" t="s">
        <v>19</v>
      </c>
      <c r="F149" s="223" t="s">
        <v>186</v>
      </c>
      <c r="G149" s="220"/>
      <c r="H149" s="222" t="s">
        <v>19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133</v>
      </c>
      <c r="AU149" s="229" t="s">
        <v>81</v>
      </c>
      <c r="AV149" s="13" t="s">
        <v>79</v>
      </c>
      <c r="AW149" s="13" t="s">
        <v>33</v>
      </c>
      <c r="AX149" s="13" t="s">
        <v>71</v>
      </c>
      <c r="AY149" s="229" t="s">
        <v>121</v>
      </c>
    </row>
    <row r="150" s="14" customFormat="1">
      <c r="A150" s="14"/>
      <c r="B150" s="230"/>
      <c r="C150" s="231"/>
      <c r="D150" s="221" t="s">
        <v>133</v>
      </c>
      <c r="E150" s="232" t="s">
        <v>19</v>
      </c>
      <c r="F150" s="233" t="s">
        <v>187</v>
      </c>
      <c r="G150" s="231"/>
      <c r="H150" s="234">
        <v>2.6000000000000001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133</v>
      </c>
      <c r="AU150" s="240" t="s">
        <v>81</v>
      </c>
      <c r="AV150" s="14" t="s">
        <v>81</v>
      </c>
      <c r="AW150" s="14" t="s">
        <v>33</v>
      </c>
      <c r="AX150" s="14" t="s">
        <v>71</v>
      </c>
      <c r="AY150" s="240" t="s">
        <v>121</v>
      </c>
    </row>
    <row r="151" s="15" customFormat="1">
      <c r="A151" s="15"/>
      <c r="B151" s="241"/>
      <c r="C151" s="242"/>
      <c r="D151" s="221" t="s">
        <v>133</v>
      </c>
      <c r="E151" s="243" t="s">
        <v>19</v>
      </c>
      <c r="F151" s="244" t="s">
        <v>137</v>
      </c>
      <c r="G151" s="242"/>
      <c r="H151" s="245">
        <v>2.6000000000000001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1" t="s">
        <v>133</v>
      </c>
      <c r="AU151" s="251" t="s">
        <v>81</v>
      </c>
      <c r="AV151" s="15" t="s">
        <v>129</v>
      </c>
      <c r="AW151" s="15" t="s">
        <v>33</v>
      </c>
      <c r="AX151" s="15" t="s">
        <v>79</v>
      </c>
      <c r="AY151" s="251" t="s">
        <v>121</v>
      </c>
    </row>
    <row r="152" s="2" customFormat="1" ht="16.5" customHeight="1">
      <c r="A152" s="39"/>
      <c r="B152" s="40"/>
      <c r="C152" s="252" t="s">
        <v>188</v>
      </c>
      <c r="D152" s="252" t="s">
        <v>189</v>
      </c>
      <c r="E152" s="253" t="s">
        <v>190</v>
      </c>
      <c r="F152" s="254" t="s">
        <v>191</v>
      </c>
      <c r="G152" s="255" t="s">
        <v>183</v>
      </c>
      <c r="H152" s="256">
        <v>2.73</v>
      </c>
      <c r="I152" s="257"/>
      <c r="J152" s="258">
        <f>ROUND(I152*H152,2)</f>
        <v>0</v>
      </c>
      <c r="K152" s="254" t="s">
        <v>128</v>
      </c>
      <c r="L152" s="259"/>
      <c r="M152" s="260" t="s">
        <v>19</v>
      </c>
      <c r="N152" s="261" t="s">
        <v>42</v>
      </c>
      <c r="O152" s="85"/>
      <c r="P152" s="210">
        <f>O152*H152</f>
        <v>0</v>
      </c>
      <c r="Q152" s="210">
        <v>0.00029999999999999997</v>
      </c>
      <c r="R152" s="210">
        <f>Q152*H152</f>
        <v>0.00081899999999999996</v>
      </c>
      <c r="S152" s="210">
        <v>0</v>
      </c>
      <c r="T152" s="21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2" t="s">
        <v>180</v>
      </c>
      <c r="AT152" s="212" t="s">
        <v>189</v>
      </c>
      <c r="AU152" s="212" t="s">
        <v>81</v>
      </c>
      <c r="AY152" s="18" t="s">
        <v>121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8" t="s">
        <v>79</v>
      </c>
      <c r="BK152" s="213">
        <f>ROUND(I152*H152,2)</f>
        <v>0</v>
      </c>
      <c r="BL152" s="18" t="s">
        <v>129</v>
      </c>
      <c r="BM152" s="212" t="s">
        <v>192</v>
      </c>
    </row>
    <row r="153" s="2" customFormat="1">
      <c r="A153" s="39"/>
      <c r="B153" s="40"/>
      <c r="C153" s="41"/>
      <c r="D153" s="214" t="s">
        <v>131</v>
      </c>
      <c r="E153" s="41"/>
      <c r="F153" s="215" t="s">
        <v>193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131</v>
      </c>
      <c r="AU153" s="18" t="s">
        <v>81</v>
      </c>
    </row>
    <row r="154" s="13" customFormat="1">
      <c r="A154" s="13"/>
      <c r="B154" s="219"/>
      <c r="C154" s="220"/>
      <c r="D154" s="221" t="s">
        <v>133</v>
      </c>
      <c r="E154" s="222" t="s">
        <v>19</v>
      </c>
      <c r="F154" s="223" t="s">
        <v>186</v>
      </c>
      <c r="G154" s="220"/>
      <c r="H154" s="222" t="s">
        <v>19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133</v>
      </c>
      <c r="AU154" s="229" t="s">
        <v>81</v>
      </c>
      <c r="AV154" s="13" t="s">
        <v>79</v>
      </c>
      <c r="AW154" s="13" t="s">
        <v>33</v>
      </c>
      <c r="AX154" s="13" t="s">
        <v>71</v>
      </c>
      <c r="AY154" s="229" t="s">
        <v>121</v>
      </c>
    </row>
    <row r="155" s="14" customFormat="1">
      <c r="A155" s="14"/>
      <c r="B155" s="230"/>
      <c r="C155" s="231"/>
      <c r="D155" s="221" t="s">
        <v>133</v>
      </c>
      <c r="E155" s="232" t="s">
        <v>19</v>
      </c>
      <c r="F155" s="233" t="s">
        <v>187</v>
      </c>
      <c r="G155" s="231"/>
      <c r="H155" s="234">
        <v>2.6000000000000001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133</v>
      </c>
      <c r="AU155" s="240" t="s">
        <v>81</v>
      </c>
      <c r="AV155" s="14" t="s">
        <v>81</v>
      </c>
      <c r="AW155" s="14" t="s">
        <v>33</v>
      </c>
      <c r="AX155" s="14" t="s">
        <v>71</v>
      </c>
      <c r="AY155" s="240" t="s">
        <v>121</v>
      </c>
    </row>
    <row r="156" s="15" customFormat="1">
      <c r="A156" s="15"/>
      <c r="B156" s="241"/>
      <c r="C156" s="242"/>
      <c r="D156" s="221" t="s">
        <v>133</v>
      </c>
      <c r="E156" s="243" t="s">
        <v>19</v>
      </c>
      <c r="F156" s="244" t="s">
        <v>137</v>
      </c>
      <c r="G156" s="242"/>
      <c r="H156" s="245">
        <v>2.6000000000000001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1" t="s">
        <v>133</v>
      </c>
      <c r="AU156" s="251" t="s">
        <v>81</v>
      </c>
      <c r="AV156" s="15" t="s">
        <v>129</v>
      </c>
      <c r="AW156" s="15" t="s">
        <v>33</v>
      </c>
      <c r="AX156" s="15" t="s">
        <v>79</v>
      </c>
      <c r="AY156" s="251" t="s">
        <v>121</v>
      </c>
    </row>
    <row r="157" s="14" customFormat="1">
      <c r="A157" s="14"/>
      <c r="B157" s="230"/>
      <c r="C157" s="231"/>
      <c r="D157" s="221" t="s">
        <v>133</v>
      </c>
      <c r="E157" s="231"/>
      <c r="F157" s="233" t="s">
        <v>194</v>
      </c>
      <c r="G157" s="231"/>
      <c r="H157" s="234">
        <v>2.73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133</v>
      </c>
      <c r="AU157" s="240" t="s">
        <v>81</v>
      </c>
      <c r="AV157" s="14" t="s">
        <v>81</v>
      </c>
      <c r="AW157" s="14" t="s">
        <v>4</v>
      </c>
      <c r="AX157" s="14" t="s">
        <v>79</v>
      </c>
      <c r="AY157" s="240" t="s">
        <v>121</v>
      </c>
    </row>
    <row r="158" s="12" customFormat="1" ht="22.8" customHeight="1">
      <c r="A158" s="12"/>
      <c r="B158" s="185"/>
      <c r="C158" s="186"/>
      <c r="D158" s="187" t="s">
        <v>70</v>
      </c>
      <c r="E158" s="199" t="s">
        <v>188</v>
      </c>
      <c r="F158" s="199" t="s">
        <v>195</v>
      </c>
      <c r="G158" s="186"/>
      <c r="H158" s="186"/>
      <c r="I158" s="189"/>
      <c r="J158" s="200">
        <f>BK158</f>
        <v>0</v>
      </c>
      <c r="K158" s="186"/>
      <c r="L158" s="191"/>
      <c r="M158" s="192"/>
      <c r="N158" s="193"/>
      <c r="O158" s="193"/>
      <c r="P158" s="194">
        <f>SUM(P159:P237)</f>
        <v>0</v>
      </c>
      <c r="Q158" s="193"/>
      <c r="R158" s="194">
        <f>SUM(R159:R237)</f>
        <v>0.0016430499999999999</v>
      </c>
      <c r="S158" s="193"/>
      <c r="T158" s="195">
        <f>SUM(T159:T237)</f>
        <v>2.3635519999999999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6" t="s">
        <v>79</v>
      </c>
      <c r="AT158" s="197" t="s">
        <v>70</v>
      </c>
      <c r="AU158" s="197" t="s">
        <v>79</v>
      </c>
      <c r="AY158" s="196" t="s">
        <v>121</v>
      </c>
      <c r="BK158" s="198">
        <f>SUM(BK159:BK237)</f>
        <v>0</v>
      </c>
    </row>
    <row r="159" s="2" customFormat="1" ht="24.15" customHeight="1">
      <c r="A159" s="39"/>
      <c r="B159" s="40"/>
      <c r="C159" s="201" t="s">
        <v>196</v>
      </c>
      <c r="D159" s="201" t="s">
        <v>124</v>
      </c>
      <c r="E159" s="202" t="s">
        <v>197</v>
      </c>
      <c r="F159" s="203" t="s">
        <v>198</v>
      </c>
      <c r="G159" s="204" t="s">
        <v>142</v>
      </c>
      <c r="H159" s="205">
        <v>9.6649999999999991</v>
      </c>
      <c r="I159" s="206"/>
      <c r="J159" s="207">
        <f>ROUND(I159*H159,2)</f>
        <v>0</v>
      </c>
      <c r="K159" s="203" t="s">
        <v>128</v>
      </c>
      <c r="L159" s="45"/>
      <c r="M159" s="208" t="s">
        <v>19</v>
      </c>
      <c r="N159" s="209" t="s">
        <v>42</v>
      </c>
      <c r="O159" s="85"/>
      <c r="P159" s="210">
        <f>O159*H159</f>
        <v>0</v>
      </c>
      <c r="Q159" s="210">
        <v>0.00012999999999999999</v>
      </c>
      <c r="R159" s="210">
        <f>Q159*H159</f>
        <v>0.0012564499999999999</v>
      </c>
      <c r="S159" s="210">
        <v>0</v>
      </c>
      <c r="T159" s="21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2" t="s">
        <v>129</v>
      </c>
      <c r="AT159" s="212" t="s">
        <v>124</v>
      </c>
      <c r="AU159" s="212" t="s">
        <v>81</v>
      </c>
      <c r="AY159" s="18" t="s">
        <v>121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8" t="s">
        <v>79</v>
      </c>
      <c r="BK159" s="213">
        <f>ROUND(I159*H159,2)</f>
        <v>0</v>
      </c>
      <c r="BL159" s="18" t="s">
        <v>129</v>
      </c>
      <c r="BM159" s="212" t="s">
        <v>199</v>
      </c>
    </row>
    <row r="160" s="2" customFormat="1">
      <c r="A160" s="39"/>
      <c r="B160" s="40"/>
      <c r="C160" s="41"/>
      <c r="D160" s="214" t="s">
        <v>131</v>
      </c>
      <c r="E160" s="41"/>
      <c r="F160" s="215" t="s">
        <v>200</v>
      </c>
      <c r="G160" s="41"/>
      <c r="H160" s="41"/>
      <c r="I160" s="216"/>
      <c r="J160" s="41"/>
      <c r="K160" s="41"/>
      <c r="L160" s="45"/>
      <c r="M160" s="217"/>
      <c r="N160" s="21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131</v>
      </c>
      <c r="AU160" s="18" t="s">
        <v>81</v>
      </c>
    </row>
    <row r="161" s="13" customFormat="1">
      <c r="A161" s="13"/>
      <c r="B161" s="219"/>
      <c r="C161" s="220"/>
      <c r="D161" s="221" t="s">
        <v>133</v>
      </c>
      <c r="E161" s="222" t="s">
        <v>19</v>
      </c>
      <c r="F161" s="223" t="s">
        <v>201</v>
      </c>
      <c r="G161" s="220"/>
      <c r="H161" s="222" t="s">
        <v>19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133</v>
      </c>
      <c r="AU161" s="229" t="s">
        <v>81</v>
      </c>
      <c r="AV161" s="13" t="s">
        <v>79</v>
      </c>
      <c r="AW161" s="13" t="s">
        <v>33</v>
      </c>
      <c r="AX161" s="13" t="s">
        <v>71</v>
      </c>
      <c r="AY161" s="229" t="s">
        <v>121</v>
      </c>
    </row>
    <row r="162" s="14" customFormat="1">
      <c r="A162" s="14"/>
      <c r="B162" s="230"/>
      <c r="C162" s="231"/>
      <c r="D162" s="221" t="s">
        <v>133</v>
      </c>
      <c r="E162" s="232" t="s">
        <v>19</v>
      </c>
      <c r="F162" s="233" t="s">
        <v>202</v>
      </c>
      <c r="G162" s="231"/>
      <c r="H162" s="234">
        <v>4.7149999999999999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133</v>
      </c>
      <c r="AU162" s="240" t="s">
        <v>81</v>
      </c>
      <c r="AV162" s="14" t="s">
        <v>81</v>
      </c>
      <c r="AW162" s="14" t="s">
        <v>33</v>
      </c>
      <c r="AX162" s="14" t="s">
        <v>71</v>
      </c>
      <c r="AY162" s="240" t="s">
        <v>121</v>
      </c>
    </row>
    <row r="163" s="14" customFormat="1">
      <c r="A163" s="14"/>
      <c r="B163" s="230"/>
      <c r="C163" s="231"/>
      <c r="D163" s="221" t="s">
        <v>133</v>
      </c>
      <c r="E163" s="232" t="s">
        <v>19</v>
      </c>
      <c r="F163" s="233" t="s">
        <v>203</v>
      </c>
      <c r="G163" s="231"/>
      <c r="H163" s="234">
        <v>2.0699999999999998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133</v>
      </c>
      <c r="AU163" s="240" t="s">
        <v>81</v>
      </c>
      <c r="AV163" s="14" t="s">
        <v>81</v>
      </c>
      <c r="AW163" s="14" t="s">
        <v>33</v>
      </c>
      <c r="AX163" s="14" t="s">
        <v>71</v>
      </c>
      <c r="AY163" s="240" t="s">
        <v>121</v>
      </c>
    </row>
    <row r="164" s="14" customFormat="1">
      <c r="A164" s="14"/>
      <c r="B164" s="230"/>
      <c r="C164" s="231"/>
      <c r="D164" s="221" t="s">
        <v>133</v>
      </c>
      <c r="E164" s="232" t="s">
        <v>19</v>
      </c>
      <c r="F164" s="233" t="s">
        <v>204</v>
      </c>
      <c r="G164" s="231"/>
      <c r="H164" s="234">
        <v>2.8799999999999999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133</v>
      </c>
      <c r="AU164" s="240" t="s">
        <v>81</v>
      </c>
      <c r="AV164" s="14" t="s">
        <v>81</v>
      </c>
      <c r="AW164" s="14" t="s">
        <v>33</v>
      </c>
      <c r="AX164" s="14" t="s">
        <v>71</v>
      </c>
      <c r="AY164" s="240" t="s">
        <v>121</v>
      </c>
    </row>
    <row r="165" s="15" customFormat="1">
      <c r="A165" s="15"/>
      <c r="B165" s="241"/>
      <c r="C165" s="242"/>
      <c r="D165" s="221" t="s">
        <v>133</v>
      </c>
      <c r="E165" s="243" t="s">
        <v>19</v>
      </c>
      <c r="F165" s="244" t="s">
        <v>137</v>
      </c>
      <c r="G165" s="242"/>
      <c r="H165" s="245">
        <v>9.6649999999999991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1" t="s">
        <v>133</v>
      </c>
      <c r="AU165" s="251" t="s">
        <v>81</v>
      </c>
      <c r="AV165" s="15" t="s">
        <v>129</v>
      </c>
      <c r="AW165" s="15" t="s">
        <v>33</v>
      </c>
      <c r="AX165" s="15" t="s">
        <v>79</v>
      </c>
      <c r="AY165" s="251" t="s">
        <v>121</v>
      </c>
    </row>
    <row r="166" s="2" customFormat="1" ht="24.15" customHeight="1">
      <c r="A166" s="39"/>
      <c r="B166" s="40"/>
      <c r="C166" s="201" t="s">
        <v>205</v>
      </c>
      <c r="D166" s="201" t="s">
        <v>124</v>
      </c>
      <c r="E166" s="202" t="s">
        <v>206</v>
      </c>
      <c r="F166" s="203" t="s">
        <v>207</v>
      </c>
      <c r="G166" s="204" t="s">
        <v>142</v>
      </c>
      <c r="H166" s="205">
        <v>9.6649999999999991</v>
      </c>
      <c r="I166" s="206"/>
      <c r="J166" s="207">
        <f>ROUND(I166*H166,2)</f>
        <v>0</v>
      </c>
      <c r="K166" s="203" t="s">
        <v>128</v>
      </c>
      <c r="L166" s="45"/>
      <c r="M166" s="208" t="s">
        <v>19</v>
      </c>
      <c r="N166" s="209" t="s">
        <v>42</v>
      </c>
      <c r="O166" s="85"/>
      <c r="P166" s="210">
        <f>O166*H166</f>
        <v>0</v>
      </c>
      <c r="Q166" s="210">
        <v>4.0000000000000003E-05</v>
      </c>
      <c r="R166" s="210">
        <f>Q166*H166</f>
        <v>0.00038660000000000002</v>
      </c>
      <c r="S166" s="210">
        <v>0</v>
      </c>
      <c r="T166" s="21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2" t="s">
        <v>129</v>
      </c>
      <c r="AT166" s="212" t="s">
        <v>124</v>
      </c>
      <c r="AU166" s="212" t="s">
        <v>81</v>
      </c>
      <c r="AY166" s="18" t="s">
        <v>121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8" t="s">
        <v>79</v>
      </c>
      <c r="BK166" s="213">
        <f>ROUND(I166*H166,2)</f>
        <v>0</v>
      </c>
      <c r="BL166" s="18" t="s">
        <v>129</v>
      </c>
      <c r="BM166" s="212" t="s">
        <v>208</v>
      </c>
    </row>
    <row r="167" s="2" customFormat="1">
      <c r="A167" s="39"/>
      <c r="B167" s="40"/>
      <c r="C167" s="41"/>
      <c r="D167" s="214" t="s">
        <v>131</v>
      </c>
      <c r="E167" s="41"/>
      <c r="F167" s="215" t="s">
        <v>209</v>
      </c>
      <c r="G167" s="41"/>
      <c r="H167" s="41"/>
      <c r="I167" s="216"/>
      <c r="J167" s="41"/>
      <c r="K167" s="41"/>
      <c r="L167" s="45"/>
      <c r="M167" s="217"/>
      <c r="N167" s="21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131</v>
      </c>
      <c r="AU167" s="18" t="s">
        <v>81</v>
      </c>
    </row>
    <row r="168" s="13" customFormat="1">
      <c r="A168" s="13"/>
      <c r="B168" s="219"/>
      <c r="C168" s="220"/>
      <c r="D168" s="221" t="s">
        <v>133</v>
      </c>
      <c r="E168" s="222" t="s">
        <v>19</v>
      </c>
      <c r="F168" s="223" t="s">
        <v>201</v>
      </c>
      <c r="G168" s="220"/>
      <c r="H168" s="222" t="s">
        <v>19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133</v>
      </c>
      <c r="AU168" s="229" t="s">
        <v>81</v>
      </c>
      <c r="AV168" s="13" t="s">
        <v>79</v>
      </c>
      <c r="AW168" s="13" t="s">
        <v>33</v>
      </c>
      <c r="AX168" s="13" t="s">
        <v>71</v>
      </c>
      <c r="AY168" s="229" t="s">
        <v>121</v>
      </c>
    </row>
    <row r="169" s="14" customFormat="1">
      <c r="A169" s="14"/>
      <c r="B169" s="230"/>
      <c r="C169" s="231"/>
      <c r="D169" s="221" t="s">
        <v>133</v>
      </c>
      <c r="E169" s="232" t="s">
        <v>19</v>
      </c>
      <c r="F169" s="233" t="s">
        <v>202</v>
      </c>
      <c r="G169" s="231"/>
      <c r="H169" s="234">
        <v>4.7149999999999999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133</v>
      </c>
      <c r="AU169" s="240" t="s">
        <v>81</v>
      </c>
      <c r="AV169" s="14" t="s">
        <v>81</v>
      </c>
      <c r="AW169" s="14" t="s">
        <v>33</v>
      </c>
      <c r="AX169" s="14" t="s">
        <v>71</v>
      </c>
      <c r="AY169" s="240" t="s">
        <v>121</v>
      </c>
    </row>
    <row r="170" s="14" customFormat="1">
      <c r="A170" s="14"/>
      <c r="B170" s="230"/>
      <c r="C170" s="231"/>
      <c r="D170" s="221" t="s">
        <v>133</v>
      </c>
      <c r="E170" s="232" t="s">
        <v>19</v>
      </c>
      <c r="F170" s="233" t="s">
        <v>203</v>
      </c>
      <c r="G170" s="231"/>
      <c r="H170" s="234">
        <v>2.0699999999999998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133</v>
      </c>
      <c r="AU170" s="240" t="s">
        <v>81</v>
      </c>
      <c r="AV170" s="14" t="s">
        <v>81</v>
      </c>
      <c r="AW170" s="14" t="s">
        <v>33</v>
      </c>
      <c r="AX170" s="14" t="s">
        <v>71</v>
      </c>
      <c r="AY170" s="240" t="s">
        <v>121</v>
      </c>
    </row>
    <row r="171" s="14" customFormat="1">
      <c r="A171" s="14"/>
      <c r="B171" s="230"/>
      <c r="C171" s="231"/>
      <c r="D171" s="221" t="s">
        <v>133</v>
      </c>
      <c r="E171" s="232" t="s">
        <v>19</v>
      </c>
      <c r="F171" s="233" t="s">
        <v>204</v>
      </c>
      <c r="G171" s="231"/>
      <c r="H171" s="234">
        <v>2.8799999999999999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133</v>
      </c>
      <c r="AU171" s="240" t="s">
        <v>81</v>
      </c>
      <c r="AV171" s="14" t="s">
        <v>81</v>
      </c>
      <c r="AW171" s="14" t="s">
        <v>33</v>
      </c>
      <c r="AX171" s="14" t="s">
        <v>71</v>
      </c>
      <c r="AY171" s="240" t="s">
        <v>121</v>
      </c>
    </row>
    <row r="172" s="15" customFormat="1">
      <c r="A172" s="15"/>
      <c r="B172" s="241"/>
      <c r="C172" s="242"/>
      <c r="D172" s="221" t="s">
        <v>133</v>
      </c>
      <c r="E172" s="243" t="s">
        <v>19</v>
      </c>
      <c r="F172" s="244" t="s">
        <v>137</v>
      </c>
      <c r="G172" s="242"/>
      <c r="H172" s="245">
        <v>9.6649999999999991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1" t="s">
        <v>133</v>
      </c>
      <c r="AU172" s="251" t="s">
        <v>81</v>
      </c>
      <c r="AV172" s="15" t="s">
        <v>129</v>
      </c>
      <c r="AW172" s="15" t="s">
        <v>33</v>
      </c>
      <c r="AX172" s="15" t="s">
        <v>79</v>
      </c>
      <c r="AY172" s="251" t="s">
        <v>121</v>
      </c>
    </row>
    <row r="173" s="2" customFormat="1" ht="24.15" customHeight="1">
      <c r="A173" s="39"/>
      <c r="B173" s="40"/>
      <c r="C173" s="201" t="s">
        <v>210</v>
      </c>
      <c r="D173" s="201" t="s">
        <v>124</v>
      </c>
      <c r="E173" s="202" t="s">
        <v>211</v>
      </c>
      <c r="F173" s="203" t="s">
        <v>212</v>
      </c>
      <c r="G173" s="204" t="s">
        <v>142</v>
      </c>
      <c r="H173" s="205">
        <v>3.3599999999999999</v>
      </c>
      <c r="I173" s="206"/>
      <c r="J173" s="207">
        <f>ROUND(I173*H173,2)</f>
        <v>0</v>
      </c>
      <c r="K173" s="203" t="s">
        <v>128</v>
      </c>
      <c r="L173" s="45"/>
      <c r="M173" s="208" t="s">
        <v>19</v>
      </c>
      <c r="N173" s="209" t="s">
        <v>42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0.13100000000000001</v>
      </c>
      <c r="T173" s="211">
        <f>S173*H173</f>
        <v>0.44016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2" t="s">
        <v>129</v>
      </c>
      <c r="AT173" s="212" t="s">
        <v>124</v>
      </c>
      <c r="AU173" s="212" t="s">
        <v>81</v>
      </c>
      <c r="AY173" s="18" t="s">
        <v>121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8" t="s">
        <v>79</v>
      </c>
      <c r="BK173" s="213">
        <f>ROUND(I173*H173,2)</f>
        <v>0</v>
      </c>
      <c r="BL173" s="18" t="s">
        <v>129</v>
      </c>
      <c r="BM173" s="212" t="s">
        <v>213</v>
      </c>
    </row>
    <row r="174" s="2" customFormat="1">
      <c r="A174" s="39"/>
      <c r="B174" s="40"/>
      <c r="C174" s="41"/>
      <c r="D174" s="214" t="s">
        <v>131</v>
      </c>
      <c r="E174" s="41"/>
      <c r="F174" s="215" t="s">
        <v>214</v>
      </c>
      <c r="G174" s="41"/>
      <c r="H174" s="41"/>
      <c r="I174" s="216"/>
      <c r="J174" s="41"/>
      <c r="K174" s="41"/>
      <c r="L174" s="45"/>
      <c r="M174" s="217"/>
      <c r="N174" s="21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131</v>
      </c>
      <c r="AU174" s="18" t="s">
        <v>81</v>
      </c>
    </row>
    <row r="175" s="13" customFormat="1">
      <c r="A175" s="13"/>
      <c r="B175" s="219"/>
      <c r="C175" s="220"/>
      <c r="D175" s="221" t="s">
        <v>133</v>
      </c>
      <c r="E175" s="222" t="s">
        <v>19</v>
      </c>
      <c r="F175" s="223" t="s">
        <v>215</v>
      </c>
      <c r="G175" s="220"/>
      <c r="H175" s="222" t="s">
        <v>19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133</v>
      </c>
      <c r="AU175" s="229" t="s">
        <v>81</v>
      </c>
      <c r="AV175" s="13" t="s">
        <v>79</v>
      </c>
      <c r="AW175" s="13" t="s">
        <v>33</v>
      </c>
      <c r="AX175" s="13" t="s">
        <v>71</v>
      </c>
      <c r="AY175" s="229" t="s">
        <v>121</v>
      </c>
    </row>
    <row r="176" s="14" customFormat="1">
      <c r="A176" s="14"/>
      <c r="B176" s="230"/>
      <c r="C176" s="231"/>
      <c r="D176" s="221" t="s">
        <v>133</v>
      </c>
      <c r="E176" s="232" t="s">
        <v>19</v>
      </c>
      <c r="F176" s="233" t="s">
        <v>216</v>
      </c>
      <c r="G176" s="231"/>
      <c r="H176" s="234">
        <v>3.3599999999999999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133</v>
      </c>
      <c r="AU176" s="240" t="s">
        <v>81</v>
      </c>
      <c r="AV176" s="14" t="s">
        <v>81</v>
      </c>
      <c r="AW176" s="14" t="s">
        <v>33</v>
      </c>
      <c r="AX176" s="14" t="s">
        <v>71</v>
      </c>
      <c r="AY176" s="240" t="s">
        <v>121</v>
      </c>
    </row>
    <row r="177" s="15" customFormat="1">
      <c r="A177" s="15"/>
      <c r="B177" s="241"/>
      <c r="C177" s="242"/>
      <c r="D177" s="221" t="s">
        <v>133</v>
      </c>
      <c r="E177" s="243" t="s">
        <v>19</v>
      </c>
      <c r="F177" s="244" t="s">
        <v>137</v>
      </c>
      <c r="G177" s="242"/>
      <c r="H177" s="245">
        <v>3.3599999999999999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1" t="s">
        <v>133</v>
      </c>
      <c r="AU177" s="251" t="s">
        <v>81</v>
      </c>
      <c r="AV177" s="15" t="s">
        <v>129</v>
      </c>
      <c r="AW177" s="15" t="s">
        <v>33</v>
      </c>
      <c r="AX177" s="15" t="s">
        <v>79</v>
      </c>
      <c r="AY177" s="251" t="s">
        <v>121</v>
      </c>
    </row>
    <row r="178" s="2" customFormat="1" ht="16.5" customHeight="1">
      <c r="A178" s="39"/>
      <c r="B178" s="40"/>
      <c r="C178" s="201" t="s">
        <v>217</v>
      </c>
      <c r="D178" s="201" t="s">
        <v>124</v>
      </c>
      <c r="E178" s="202" t="s">
        <v>218</v>
      </c>
      <c r="F178" s="203" t="s">
        <v>219</v>
      </c>
      <c r="G178" s="204" t="s">
        <v>142</v>
      </c>
      <c r="H178" s="205">
        <v>6.7210000000000001</v>
      </c>
      <c r="I178" s="206"/>
      <c r="J178" s="207">
        <f>ROUND(I178*H178,2)</f>
        <v>0</v>
      </c>
      <c r="K178" s="203" t="s">
        <v>128</v>
      </c>
      <c r="L178" s="45"/>
      <c r="M178" s="208" t="s">
        <v>19</v>
      </c>
      <c r="N178" s="209" t="s">
        <v>42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2" t="s">
        <v>129</v>
      </c>
      <c r="AT178" s="212" t="s">
        <v>124</v>
      </c>
      <c r="AU178" s="212" t="s">
        <v>81</v>
      </c>
      <c r="AY178" s="18" t="s">
        <v>121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8" t="s">
        <v>79</v>
      </c>
      <c r="BK178" s="213">
        <f>ROUND(I178*H178,2)</f>
        <v>0</v>
      </c>
      <c r="BL178" s="18" t="s">
        <v>129</v>
      </c>
      <c r="BM178" s="212" t="s">
        <v>220</v>
      </c>
    </row>
    <row r="179" s="2" customFormat="1">
      <c r="A179" s="39"/>
      <c r="B179" s="40"/>
      <c r="C179" s="41"/>
      <c r="D179" s="214" t="s">
        <v>131</v>
      </c>
      <c r="E179" s="41"/>
      <c r="F179" s="215" t="s">
        <v>221</v>
      </c>
      <c r="G179" s="41"/>
      <c r="H179" s="41"/>
      <c r="I179" s="216"/>
      <c r="J179" s="41"/>
      <c r="K179" s="41"/>
      <c r="L179" s="45"/>
      <c r="M179" s="217"/>
      <c r="N179" s="21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131</v>
      </c>
      <c r="AU179" s="18" t="s">
        <v>81</v>
      </c>
    </row>
    <row r="180" s="13" customFormat="1">
      <c r="A180" s="13"/>
      <c r="B180" s="219"/>
      <c r="C180" s="220"/>
      <c r="D180" s="221" t="s">
        <v>133</v>
      </c>
      <c r="E180" s="222" t="s">
        <v>19</v>
      </c>
      <c r="F180" s="223" t="s">
        <v>156</v>
      </c>
      <c r="G180" s="220"/>
      <c r="H180" s="222" t="s">
        <v>19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133</v>
      </c>
      <c r="AU180" s="229" t="s">
        <v>81</v>
      </c>
      <c r="AV180" s="13" t="s">
        <v>79</v>
      </c>
      <c r="AW180" s="13" t="s">
        <v>33</v>
      </c>
      <c r="AX180" s="13" t="s">
        <v>71</v>
      </c>
      <c r="AY180" s="229" t="s">
        <v>121</v>
      </c>
    </row>
    <row r="181" s="13" customFormat="1">
      <c r="A181" s="13"/>
      <c r="B181" s="219"/>
      <c r="C181" s="220"/>
      <c r="D181" s="221" t="s">
        <v>133</v>
      </c>
      <c r="E181" s="222" t="s">
        <v>19</v>
      </c>
      <c r="F181" s="223" t="s">
        <v>148</v>
      </c>
      <c r="G181" s="220"/>
      <c r="H181" s="222" t="s">
        <v>19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133</v>
      </c>
      <c r="AU181" s="229" t="s">
        <v>81</v>
      </c>
      <c r="AV181" s="13" t="s">
        <v>79</v>
      </c>
      <c r="AW181" s="13" t="s">
        <v>33</v>
      </c>
      <c r="AX181" s="13" t="s">
        <v>71</v>
      </c>
      <c r="AY181" s="229" t="s">
        <v>121</v>
      </c>
    </row>
    <row r="182" s="14" customFormat="1">
      <c r="A182" s="14"/>
      <c r="B182" s="230"/>
      <c r="C182" s="231"/>
      <c r="D182" s="221" t="s">
        <v>133</v>
      </c>
      <c r="E182" s="232" t="s">
        <v>19</v>
      </c>
      <c r="F182" s="233" t="s">
        <v>222</v>
      </c>
      <c r="G182" s="231"/>
      <c r="H182" s="234">
        <v>4.7149999999999999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133</v>
      </c>
      <c r="AU182" s="240" t="s">
        <v>81</v>
      </c>
      <c r="AV182" s="14" t="s">
        <v>81</v>
      </c>
      <c r="AW182" s="14" t="s">
        <v>33</v>
      </c>
      <c r="AX182" s="14" t="s">
        <v>71</v>
      </c>
      <c r="AY182" s="240" t="s">
        <v>121</v>
      </c>
    </row>
    <row r="183" s="13" customFormat="1">
      <c r="A183" s="13"/>
      <c r="B183" s="219"/>
      <c r="C183" s="220"/>
      <c r="D183" s="221" t="s">
        <v>133</v>
      </c>
      <c r="E183" s="222" t="s">
        <v>19</v>
      </c>
      <c r="F183" s="223" t="s">
        <v>223</v>
      </c>
      <c r="G183" s="220"/>
      <c r="H183" s="222" t="s">
        <v>19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133</v>
      </c>
      <c r="AU183" s="229" t="s">
        <v>81</v>
      </c>
      <c r="AV183" s="13" t="s">
        <v>79</v>
      </c>
      <c r="AW183" s="13" t="s">
        <v>33</v>
      </c>
      <c r="AX183" s="13" t="s">
        <v>71</v>
      </c>
      <c r="AY183" s="229" t="s">
        <v>121</v>
      </c>
    </row>
    <row r="184" s="14" customFormat="1">
      <c r="A184" s="14"/>
      <c r="B184" s="230"/>
      <c r="C184" s="231"/>
      <c r="D184" s="221" t="s">
        <v>133</v>
      </c>
      <c r="E184" s="232" t="s">
        <v>19</v>
      </c>
      <c r="F184" s="233" t="s">
        <v>224</v>
      </c>
      <c r="G184" s="231"/>
      <c r="H184" s="234">
        <v>1.782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133</v>
      </c>
      <c r="AU184" s="240" t="s">
        <v>81</v>
      </c>
      <c r="AV184" s="14" t="s">
        <v>81</v>
      </c>
      <c r="AW184" s="14" t="s">
        <v>33</v>
      </c>
      <c r="AX184" s="14" t="s">
        <v>71</v>
      </c>
      <c r="AY184" s="240" t="s">
        <v>121</v>
      </c>
    </row>
    <row r="185" s="14" customFormat="1">
      <c r="A185" s="14"/>
      <c r="B185" s="230"/>
      <c r="C185" s="231"/>
      <c r="D185" s="221" t="s">
        <v>133</v>
      </c>
      <c r="E185" s="232" t="s">
        <v>19</v>
      </c>
      <c r="F185" s="233" t="s">
        <v>225</v>
      </c>
      <c r="G185" s="231"/>
      <c r="H185" s="234">
        <v>0.22400000000000001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133</v>
      </c>
      <c r="AU185" s="240" t="s">
        <v>81</v>
      </c>
      <c r="AV185" s="14" t="s">
        <v>81</v>
      </c>
      <c r="AW185" s="14" t="s">
        <v>33</v>
      </c>
      <c r="AX185" s="14" t="s">
        <v>71</v>
      </c>
      <c r="AY185" s="240" t="s">
        <v>121</v>
      </c>
    </row>
    <row r="186" s="15" customFormat="1">
      <c r="A186" s="15"/>
      <c r="B186" s="241"/>
      <c r="C186" s="242"/>
      <c r="D186" s="221" t="s">
        <v>133</v>
      </c>
      <c r="E186" s="243" t="s">
        <v>19</v>
      </c>
      <c r="F186" s="244" t="s">
        <v>137</v>
      </c>
      <c r="G186" s="242"/>
      <c r="H186" s="245">
        <v>6.7210000000000001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1" t="s">
        <v>133</v>
      </c>
      <c r="AU186" s="251" t="s">
        <v>81</v>
      </c>
      <c r="AV186" s="15" t="s">
        <v>129</v>
      </c>
      <c r="AW186" s="15" t="s">
        <v>33</v>
      </c>
      <c r="AX186" s="15" t="s">
        <v>79</v>
      </c>
      <c r="AY186" s="251" t="s">
        <v>121</v>
      </c>
    </row>
    <row r="187" s="2" customFormat="1" ht="16.5" customHeight="1">
      <c r="A187" s="39"/>
      <c r="B187" s="40"/>
      <c r="C187" s="201" t="s">
        <v>226</v>
      </c>
      <c r="D187" s="201" t="s">
        <v>124</v>
      </c>
      <c r="E187" s="202" t="s">
        <v>227</v>
      </c>
      <c r="F187" s="203" t="s">
        <v>228</v>
      </c>
      <c r="G187" s="204" t="s">
        <v>142</v>
      </c>
      <c r="H187" s="205">
        <v>33.604999999999997</v>
      </c>
      <c r="I187" s="206"/>
      <c r="J187" s="207">
        <f>ROUND(I187*H187,2)</f>
        <v>0</v>
      </c>
      <c r="K187" s="203" t="s">
        <v>128</v>
      </c>
      <c r="L187" s="45"/>
      <c r="M187" s="208" t="s">
        <v>19</v>
      </c>
      <c r="N187" s="209" t="s">
        <v>42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129</v>
      </c>
      <c r="AT187" s="212" t="s">
        <v>124</v>
      </c>
      <c r="AU187" s="212" t="s">
        <v>81</v>
      </c>
      <c r="AY187" s="18" t="s">
        <v>121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79</v>
      </c>
      <c r="BK187" s="213">
        <f>ROUND(I187*H187,2)</f>
        <v>0</v>
      </c>
      <c r="BL187" s="18" t="s">
        <v>129</v>
      </c>
      <c r="BM187" s="212" t="s">
        <v>229</v>
      </c>
    </row>
    <row r="188" s="2" customFormat="1">
      <c r="A188" s="39"/>
      <c r="B188" s="40"/>
      <c r="C188" s="41"/>
      <c r="D188" s="214" t="s">
        <v>131</v>
      </c>
      <c r="E188" s="41"/>
      <c r="F188" s="215" t="s">
        <v>230</v>
      </c>
      <c r="G188" s="41"/>
      <c r="H188" s="41"/>
      <c r="I188" s="216"/>
      <c r="J188" s="41"/>
      <c r="K188" s="41"/>
      <c r="L188" s="45"/>
      <c r="M188" s="217"/>
      <c r="N188" s="21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131</v>
      </c>
      <c r="AU188" s="18" t="s">
        <v>81</v>
      </c>
    </row>
    <row r="189" s="13" customFormat="1">
      <c r="A189" s="13"/>
      <c r="B189" s="219"/>
      <c r="C189" s="220"/>
      <c r="D189" s="221" t="s">
        <v>133</v>
      </c>
      <c r="E189" s="222" t="s">
        <v>19</v>
      </c>
      <c r="F189" s="223" t="s">
        <v>156</v>
      </c>
      <c r="G189" s="220"/>
      <c r="H189" s="222" t="s">
        <v>19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133</v>
      </c>
      <c r="AU189" s="229" t="s">
        <v>81</v>
      </c>
      <c r="AV189" s="13" t="s">
        <v>79</v>
      </c>
      <c r="AW189" s="13" t="s">
        <v>33</v>
      </c>
      <c r="AX189" s="13" t="s">
        <v>71</v>
      </c>
      <c r="AY189" s="229" t="s">
        <v>121</v>
      </c>
    </row>
    <row r="190" s="13" customFormat="1">
      <c r="A190" s="13"/>
      <c r="B190" s="219"/>
      <c r="C190" s="220"/>
      <c r="D190" s="221" t="s">
        <v>133</v>
      </c>
      <c r="E190" s="222" t="s">
        <v>19</v>
      </c>
      <c r="F190" s="223" t="s">
        <v>148</v>
      </c>
      <c r="G190" s="220"/>
      <c r="H190" s="222" t="s">
        <v>19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133</v>
      </c>
      <c r="AU190" s="229" t="s">
        <v>81</v>
      </c>
      <c r="AV190" s="13" t="s">
        <v>79</v>
      </c>
      <c r="AW190" s="13" t="s">
        <v>33</v>
      </c>
      <c r="AX190" s="13" t="s">
        <v>71</v>
      </c>
      <c r="AY190" s="229" t="s">
        <v>121</v>
      </c>
    </row>
    <row r="191" s="14" customFormat="1">
      <c r="A191" s="14"/>
      <c r="B191" s="230"/>
      <c r="C191" s="231"/>
      <c r="D191" s="221" t="s">
        <v>133</v>
      </c>
      <c r="E191" s="232" t="s">
        <v>19</v>
      </c>
      <c r="F191" s="233" t="s">
        <v>231</v>
      </c>
      <c r="G191" s="231"/>
      <c r="H191" s="234">
        <v>23.574999999999999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133</v>
      </c>
      <c r="AU191" s="240" t="s">
        <v>81</v>
      </c>
      <c r="AV191" s="14" t="s">
        <v>81</v>
      </c>
      <c r="AW191" s="14" t="s">
        <v>33</v>
      </c>
      <c r="AX191" s="14" t="s">
        <v>71</v>
      </c>
      <c r="AY191" s="240" t="s">
        <v>121</v>
      </c>
    </row>
    <row r="192" s="13" customFormat="1">
      <c r="A192" s="13"/>
      <c r="B192" s="219"/>
      <c r="C192" s="220"/>
      <c r="D192" s="221" t="s">
        <v>133</v>
      </c>
      <c r="E192" s="222" t="s">
        <v>19</v>
      </c>
      <c r="F192" s="223" t="s">
        <v>223</v>
      </c>
      <c r="G192" s="220"/>
      <c r="H192" s="222" t="s">
        <v>19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133</v>
      </c>
      <c r="AU192" s="229" t="s">
        <v>81</v>
      </c>
      <c r="AV192" s="13" t="s">
        <v>79</v>
      </c>
      <c r="AW192" s="13" t="s">
        <v>33</v>
      </c>
      <c r="AX192" s="13" t="s">
        <v>71</v>
      </c>
      <c r="AY192" s="229" t="s">
        <v>121</v>
      </c>
    </row>
    <row r="193" s="14" customFormat="1">
      <c r="A193" s="14"/>
      <c r="B193" s="230"/>
      <c r="C193" s="231"/>
      <c r="D193" s="221" t="s">
        <v>133</v>
      </c>
      <c r="E193" s="232" t="s">
        <v>19</v>
      </c>
      <c r="F193" s="233" t="s">
        <v>232</v>
      </c>
      <c r="G193" s="231"/>
      <c r="H193" s="234">
        <v>8.9100000000000001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133</v>
      </c>
      <c r="AU193" s="240" t="s">
        <v>81</v>
      </c>
      <c r="AV193" s="14" t="s">
        <v>81</v>
      </c>
      <c r="AW193" s="14" t="s">
        <v>33</v>
      </c>
      <c r="AX193" s="14" t="s">
        <v>71</v>
      </c>
      <c r="AY193" s="240" t="s">
        <v>121</v>
      </c>
    </row>
    <row r="194" s="14" customFormat="1">
      <c r="A194" s="14"/>
      <c r="B194" s="230"/>
      <c r="C194" s="231"/>
      <c r="D194" s="221" t="s">
        <v>133</v>
      </c>
      <c r="E194" s="232" t="s">
        <v>19</v>
      </c>
      <c r="F194" s="233" t="s">
        <v>233</v>
      </c>
      <c r="G194" s="231"/>
      <c r="H194" s="234">
        <v>1.1200000000000001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133</v>
      </c>
      <c r="AU194" s="240" t="s">
        <v>81</v>
      </c>
      <c r="AV194" s="14" t="s">
        <v>81</v>
      </c>
      <c r="AW194" s="14" t="s">
        <v>33</v>
      </c>
      <c r="AX194" s="14" t="s">
        <v>71</v>
      </c>
      <c r="AY194" s="240" t="s">
        <v>121</v>
      </c>
    </row>
    <row r="195" s="15" customFormat="1">
      <c r="A195" s="15"/>
      <c r="B195" s="241"/>
      <c r="C195" s="242"/>
      <c r="D195" s="221" t="s">
        <v>133</v>
      </c>
      <c r="E195" s="243" t="s">
        <v>19</v>
      </c>
      <c r="F195" s="244" t="s">
        <v>137</v>
      </c>
      <c r="G195" s="242"/>
      <c r="H195" s="245">
        <v>33.604999999999997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1" t="s">
        <v>133</v>
      </c>
      <c r="AU195" s="251" t="s">
        <v>81</v>
      </c>
      <c r="AV195" s="15" t="s">
        <v>129</v>
      </c>
      <c r="AW195" s="15" t="s">
        <v>33</v>
      </c>
      <c r="AX195" s="15" t="s">
        <v>79</v>
      </c>
      <c r="AY195" s="251" t="s">
        <v>121</v>
      </c>
    </row>
    <row r="196" s="2" customFormat="1" ht="24.15" customHeight="1">
      <c r="A196" s="39"/>
      <c r="B196" s="40"/>
      <c r="C196" s="201" t="s">
        <v>8</v>
      </c>
      <c r="D196" s="201" t="s">
        <v>124</v>
      </c>
      <c r="E196" s="202" t="s">
        <v>234</v>
      </c>
      <c r="F196" s="203" t="s">
        <v>235</v>
      </c>
      <c r="G196" s="204" t="s">
        <v>142</v>
      </c>
      <c r="H196" s="205">
        <v>5.1840000000000002</v>
      </c>
      <c r="I196" s="206"/>
      <c r="J196" s="207">
        <f>ROUND(I196*H196,2)</f>
        <v>0</v>
      </c>
      <c r="K196" s="203" t="s">
        <v>128</v>
      </c>
      <c r="L196" s="45"/>
      <c r="M196" s="208" t="s">
        <v>19</v>
      </c>
      <c r="N196" s="209" t="s">
        <v>42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0.035000000000000003</v>
      </c>
      <c r="T196" s="211">
        <f>S196*H196</f>
        <v>0.18144000000000002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2" t="s">
        <v>129</v>
      </c>
      <c r="AT196" s="212" t="s">
        <v>124</v>
      </c>
      <c r="AU196" s="212" t="s">
        <v>81</v>
      </c>
      <c r="AY196" s="18" t="s">
        <v>121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8" t="s">
        <v>79</v>
      </c>
      <c r="BK196" s="213">
        <f>ROUND(I196*H196,2)</f>
        <v>0</v>
      </c>
      <c r="BL196" s="18" t="s">
        <v>129</v>
      </c>
      <c r="BM196" s="212" t="s">
        <v>236</v>
      </c>
    </row>
    <row r="197" s="2" customFormat="1">
      <c r="A197" s="39"/>
      <c r="B197" s="40"/>
      <c r="C197" s="41"/>
      <c r="D197" s="214" t="s">
        <v>131</v>
      </c>
      <c r="E197" s="41"/>
      <c r="F197" s="215" t="s">
        <v>237</v>
      </c>
      <c r="G197" s="41"/>
      <c r="H197" s="41"/>
      <c r="I197" s="216"/>
      <c r="J197" s="41"/>
      <c r="K197" s="41"/>
      <c r="L197" s="45"/>
      <c r="M197" s="217"/>
      <c r="N197" s="21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131</v>
      </c>
      <c r="AU197" s="18" t="s">
        <v>81</v>
      </c>
    </row>
    <row r="198" s="13" customFormat="1">
      <c r="A198" s="13"/>
      <c r="B198" s="219"/>
      <c r="C198" s="220"/>
      <c r="D198" s="221" t="s">
        <v>133</v>
      </c>
      <c r="E198" s="222" t="s">
        <v>19</v>
      </c>
      <c r="F198" s="223" t="s">
        <v>134</v>
      </c>
      <c r="G198" s="220"/>
      <c r="H198" s="222" t="s">
        <v>19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133</v>
      </c>
      <c r="AU198" s="229" t="s">
        <v>81</v>
      </c>
      <c r="AV198" s="13" t="s">
        <v>79</v>
      </c>
      <c r="AW198" s="13" t="s">
        <v>33</v>
      </c>
      <c r="AX198" s="13" t="s">
        <v>71</v>
      </c>
      <c r="AY198" s="229" t="s">
        <v>121</v>
      </c>
    </row>
    <row r="199" s="13" customFormat="1">
      <c r="A199" s="13"/>
      <c r="B199" s="219"/>
      <c r="C199" s="220"/>
      <c r="D199" s="221" t="s">
        <v>133</v>
      </c>
      <c r="E199" s="222" t="s">
        <v>19</v>
      </c>
      <c r="F199" s="223" t="s">
        <v>148</v>
      </c>
      <c r="G199" s="220"/>
      <c r="H199" s="222" t="s">
        <v>19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133</v>
      </c>
      <c r="AU199" s="229" t="s">
        <v>81</v>
      </c>
      <c r="AV199" s="13" t="s">
        <v>79</v>
      </c>
      <c r="AW199" s="13" t="s">
        <v>33</v>
      </c>
      <c r="AX199" s="13" t="s">
        <v>71</v>
      </c>
      <c r="AY199" s="229" t="s">
        <v>121</v>
      </c>
    </row>
    <row r="200" s="14" customFormat="1">
      <c r="A200" s="14"/>
      <c r="B200" s="230"/>
      <c r="C200" s="231"/>
      <c r="D200" s="221" t="s">
        <v>133</v>
      </c>
      <c r="E200" s="232" t="s">
        <v>19</v>
      </c>
      <c r="F200" s="233" t="s">
        <v>238</v>
      </c>
      <c r="G200" s="231"/>
      <c r="H200" s="234">
        <v>3.1779999999999999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133</v>
      </c>
      <c r="AU200" s="240" t="s">
        <v>81</v>
      </c>
      <c r="AV200" s="14" t="s">
        <v>81</v>
      </c>
      <c r="AW200" s="14" t="s">
        <v>33</v>
      </c>
      <c r="AX200" s="14" t="s">
        <v>71</v>
      </c>
      <c r="AY200" s="240" t="s">
        <v>121</v>
      </c>
    </row>
    <row r="201" s="13" customFormat="1">
      <c r="A201" s="13"/>
      <c r="B201" s="219"/>
      <c r="C201" s="220"/>
      <c r="D201" s="221" t="s">
        <v>133</v>
      </c>
      <c r="E201" s="222" t="s">
        <v>19</v>
      </c>
      <c r="F201" s="223" t="s">
        <v>223</v>
      </c>
      <c r="G201" s="220"/>
      <c r="H201" s="222" t="s">
        <v>19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133</v>
      </c>
      <c r="AU201" s="229" t="s">
        <v>81</v>
      </c>
      <c r="AV201" s="13" t="s">
        <v>79</v>
      </c>
      <c r="AW201" s="13" t="s">
        <v>33</v>
      </c>
      <c r="AX201" s="13" t="s">
        <v>71</v>
      </c>
      <c r="AY201" s="229" t="s">
        <v>121</v>
      </c>
    </row>
    <row r="202" s="14" customFormat="1">
      <c r="A202" s="14"/>
      <c r="B202" s="230"/>
      <c r="C202" s="231"/>
      <c r="D202" s="221" t="s">
        <v>133</v>
      </c>
      <c r="E202" s="232" t="s">
        <v>19</v>
      </c>
      <c r="F202" s="233" t="s">
        <v>224</v>
      </c>
      <c r="G202" s="231"/>
      <c r="H202" s="234">
        <v>1.782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133</v>
      </c>
      <c r="AU202" s="240" t="s">
        <v>81</v>
      </c>
      <c r="AV202" s="14" t="s">
        <v>81</v>
      </c>
      <c r="AW202" s="14" t="s">
        <v>33</v>
      </c>
      <c r="AX202" s="14" t="s">
        <v>71</v>
      </c>
      <c r="AY202" s="240" t="s">
        <v>121</v>
      </c>
    </row>
    <row r="203" s="14" customFormat="1">
      <c r="A203" s="14"/>
      <c r="B203" s="230"/>
      <c r="C203" s="231"/>
      <c r="D203" s="221" t="s">
        <v>133</v>
      </c>
      <c r="E203" s="232" t="s">
        <v>19</v>
      </c>
      <c r="F203" s="233" t="s">
        <v>225</v>
      </c>
      <c r="G203" s="231"/>
      <c r="H203" s="234">
        <v>0.22400000000000001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133</v>
      </c>
      <c r="AU203" s="240" t="s">
        <v>81</v>
      </c>
      <c r="AV203" s="14" t="s">
        <v>81</v>
      </c>
      <c r="AW203" s="14" t="s">
        <v>33</v>
      </c>
      <c r="AX203" s="14" t="s">
        <v>71</v>
      </c>
      <c r="AY203" s="240" t="s">
        <v>121</v>
      </c>
    </row>
    <row r="204" s="15" customFormat="1">
      <c r="A204" s="15"/>
      <c r="B204" s="241"/>
      <c r="C204" s="242"/>
      <c r="D204" s="221" t="s">
        <v>133</v>
      </c>
      <c r="E204" s="243" t="s">
        <v>19</v>
      </c>
      <c r="F204" s="244" t="s">
        <v>137</v>
      </c>
      <c r="G204" s="242"/>
      <c r="H204" s="245">
        <v>5.1840000000000002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1" t="s">
        <v>133</v>
      </c>
      <c r="AU204" s="251" t="s">
        <v>81</v>
      </c>
      <c r="AV204" s="15" t="s">
        <v>129</v>
      </c>
      <c r="AW204" s="15" t="s">
        <v>33</v>
      </c>
      <c r="AX204" s="15" t="s">
        <v>79</v>
      </c>
      <c r="AY204" s="251" t="s">
        <v>121</v>
      </c>
    </row>
    <row r="205" s="2" customFormat="1" ht="24.15" customHeight="1">
      <c r="A205" s="39"/>
      <c r="B205" s="40"/>
      <c r="C205" s="201" t="s">
        <v>239</v>
      </c>
      <c r="D205" s="201" t="s">
        <v>124</v>
      </c>
      <c r="E205" s="202" t="s">
        <v>240</v>
      </c>
      <c r="F205" s="203" t="s">
        <v>241</v>
      </c>
      <c r="G205" s="204" t="s">
        <v>142</v>
      </c>
      <c r="H205" s="205">
        <v>3.1520000000000001</v>
      </c>
      <c r="I205" s="206"/>
      <c r="J205" s="207">
        <f>ROUND(I205*H205,2)</f>
        <v>0</v>
      </c>
      <c r="K205" s="203" t="s">
        <v>128</v>
      </c>
      <c r="L205" s="45"/>
      <c r="M205" s="208" t="s">
        <v>19</v>
      </c>
      <c r="N205" s="209" t="s">
        <v>42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0.075999999999999998</v>
      </c>
      <c r="T205" s="211">
        <f>S205*H205</f>
        <v>0.23955200000000002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2" t="s">
        <v>129</v>
      </c>
      <c r="AT205" s="212" t="s">
        <v>124</v>
      </c>
      <c r="AU205" s="212" t="s">
        <v>81</v>
      </c>
      <c r="AY205" s="18" t="s">
        <v>121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8" t="s">
        <v>79</v>
      </c>
      <c r="BK205" s="213">
        <f>ROUND(I205*H205,2)</f>
        <v>0</v>
      </c>
      <c r="BL205" s="18" t="s">
        <v>129</v>
      </c>
      <c r="BM205" s="212" t="s">
        <v>242</v>
      </c>
    </row>
    <row r="206" s="2" customFormat="1">
      <c r="A206" s="39"/>
      <c r="B206" s="40"/>
      <c r="C206" s="41"/>
      <c r="D206" s="214" t="s">
        <v>131</v>
      </c>
      <c r="E206" s="41"/>
      <c r="F206" s="215" t="s">
        <v>243</v>
      </c>
      <c r="G206" s="41"/>
      <c r="H206" s="41"/>
      <c r="I206" s="216"/>
      <c r="J206" s="41"/>
      <c r="K206" s="41"/>
      <c r="L206" s="45"/>
      <c r="M206" s="217"/>
      <c r="N206" s="218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131</v>
      </c>
      <c r="AU206" s="18" t="s">
        <v>81</v>
      </c>
    </row>
    <row r="207" s="13" customFormat="1">
      <c r="A207" s="13"/>
      <c r="B207" s="219"/>
      <c r="C207" s="220"/>
      <c r="D207" s="221" t="s">
        <v>133</v>
      </c>
      <c r="E207" s="222" t="s">
        <v>19</v>
      </c>
      <c r="F207" s="223" t="s">
        <v>134</v>
      </c>
      <c r="G207" s="220"/>
      <c r="H207" s="222" t="s">
        <v>19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133</v>
      </c>
      <c r="AU207" s="229" t="s">
        <v>81</v>
      </c>
      <c r="AV207" s="13" t="s">
        <v>79</v>
      </c>
      <c r="AW207" s="13" t="s">
        <v>33</v>
      </c>
      <c r="AX207" s="13" t="s">
        <v>71</v>
      </c>
      <c r="AY207" s="229" t="s">
        <v>121</v>
      </c>
    </row>
    <row r="208" s="14" customFormat="1">
      <c r="A208" s="14"/>
      <c r="B208" s="230"/>
      <c r="C208" s="231"/>
      <c r="D208" s="221" t="s">
        <v>133</v>
      </c>
      <c r="E208" s="232" t="s">
        <v>19</v>
      </c>
      <c r="F208" s="233" t="s">
        <v>244</v>
      </c>
      <c r="G208" s="231"/>
      <c r="H208" s="234">
        <v>1.5760000000000001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133</v>
      </c>
      <c r="AU208" s="240" t="s">
        <v>81</v>
      </c>
      <c r="AV208" s="14" t="s">
        <v>81</v>
      </c>
      <c r="AW208" s="14" t="s">
        <v>33</v>
      </c>
      <c r="AX208" s="14" t="s">
        <v>71</v>
      </c>
      <c r="AY208" s="240" t="s">
        <v>121</v>
      </c>
    </row>
    <row r="209" s="14" customFormat="1">
      <c r="A209" s="14"/>
      <c r="B209" s="230"/>
      <c r="C209" s="231"/>
      <c r="D209" s="221" t="s">
        <v>133</v>
      </c>
      <c r="E209" s="232" t="s">
        <v>19</v>
      </c>
      <c r="F209" s="233" t="s">
        <v>244</v>
      </c>
      <c r="G209" s="231"/>
      <c r="H209" s="234">
        <v>1.5760000000000001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133</v>
      </c>
      <c r="AU209" s="240" t="s">
        <v>81</v>
      </c>
      <c r="AV209" s="14" t="s">
        <v>81</v>
      </c>
      <c r="AW209" s="14" t="s">
        <v>33</v>
      </c>
      <c r="AX209" s="14" t="s">
        <v>71</v>
      </c>
      <c r="AY209" s="240" t="s">
        <v>121</v>
      </c>
    </row>
    <row r="210" s="15" customFormat="1">
      <c r="A210" s="15"/>
      <c r="B210" s="241"/>
      <c r="C210" s="242"/>
      <c r="D210" s="221" t="s">
        <v>133</v>
      </c>
      <c r="E210" s="243" t="s">
        <v>19</v>
      </c>
      <c r="F210" s="244" t="s">
        <v>137</v>
      </c>
      <c r="G210" s="242"/>
      <c r="H210" s="245">
        <v>3.1520000000000001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1" t="s">
        <v>133</v>
      </c>
      <c r="AU210" s="251" t="s">
        <v>81</v>
      </c>
      <c r="AV210" s="15" t="s">
        <v>129</v>
      </c>
      <c r="AW210" s="15" t="s">
        <v>33</v>
      </c>
      <c r="AX210" s="15" t="s">
        <v>79</v>
      </c>
      <c r="AY210" s="251" t="s">
        <v>121</v>
      </c>
    </row>
    <row r="211" s="2" customFormat="1" ht="24.15" customHeight="1">
      <c r="A211" s="39"/>
      <c r="B211" s="40"/>
      <c r="C211" s="201" t="s">
        <v>245</v>
      </c>
      <c r="D211" s="201" t="s">
        <v>124</v>
      </c>
      <c r="E211" s="202" t="s">
        <v>246</v>
      </c>
      <c r="F211" s="203" t="s">
        <v>247</v>
      </c>
      <c r="G211" s="204" t="s">
        <v>142</v>
      </c>
      <c r="H211" s="205">
        <v>0.40000000000000002</v>
      </c>
      <c r="I211" s="206"/>
      <c r="J211" s="207">
        <f>ROUND(I211*H211,2)</f>
        <v>0</v>
      </c>
      <c r="K211" s="203" t="s">
        <v>128</v>
      </c>
      <c r="L211" s="45"/>
      <c r="M211" s="208" t="s">
        <v>19</v>
      </c>
      <c r="N211" s="209" t="s">
        <v>42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0.27000000000000002</v>
      </c>
      <c r="T211" s="211">
        <f>S211*H211</f>
        <v>0.10800000000000001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129</v>
      </c>
      <c r="AT211" s="212" t="s">
        <v>124</v>
      </c>
      <c r="AU211" s="212" t="s">
        <v>81</v>
      </c>
      <c r="AY211" s="18" t="s">
        <v>121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79</v>
      </c>
      <c r="BK211" s="213">
        <f>ROUND(I211*H211,2)</f>
        <v>0</v>
      </c>
      <c r="BL211" s="18" t="s">
        <v>129</v>
      </c>
      <c r="BM211" s="212" t="s">
        <v>248</v>
      </c>
    </row>
    <row r="212" s="2" customFormat="1">
      <c r="A212" s="39"/>
      <c r="B212" s="40"/>
      <c r="C212" s="41"/>
      <c r="D212" s="214" t="s">
        <v>131</v>
      </c>
      <c r="E212" s="41"/>
      <c r="F212" s="215" t="s">
        <v>249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131</v>
      </c>
      <c r="AU212" s="18" t="s">
        <v>81</v>
      </c>
    </row>
    <row r="213" s="13" customFormat="1">
      <c r="A213" s="13"/>
      <c r="B213" s="219"/>
      <c r="C213" s="220"/>
      <c r="D213" s="221" t="s">
        <v>133</v>
      </c>
      <c r="E213" s="222" t="s">
        <v>19</v>
      </c>
      <c r="F213" s="223" t="s">
        <v>250</v>
      </c>
      <c r="G213" s="220"/>
      <c r="H213" s="222" t="s">
        <v>19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133</v>
      </c>
      <c r="AU213" s="229" t="s">
        <v>81</v>
      </c>
      <c r="AV213" s="13" t="s">
        <v>79</v>
      </c>
      <c r="AW213" s="13" t="s">
        <v>33</v>
      </c>
      <c r="AX213" s="13" t="s">
        <v>71</v>
      </c>
      <c r="AY213" s="229" t="s">
        <v>121</v>
      </c>
    </row>
    <row r="214" s="14" customFormat="1">
      <c r="A214" s="14"/>
      <c r="B214" s="230"/>
      <c r="C214" s="231"/>
      <c r="D214" s="221" t="s">
        <v>133</v>
      </c>
      <c r="E214" s="232" t="s">
        <v>19</v>
      </c>
      <c r="F214" s="233" t="s">
        <v>251</v>
      </c>
      <c r="G214" s="231"/>
      <c r="H214" s="234">
        <v>0.40000000000000002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133</v>
      </c>
      <c r="AU214" s="240" t="s">
        <v>81</v>
      </c>
      <c r="AV214" s="14" t="s">
        <v>81</v>
      </c>
      <c r="AW214" s="14" t="s">
        <v>33</v>
      </c>
      <c r="AX214" s="14" t="s">
        <v>71</v>
      </c>
      <c r="AY214" s="240" t="s">
        <v>121</v>
      </c>
    </row>
    <row r="215" s="15" customFormat="1">
      <c r="A215" s="15"/>
      <c r="B215" s="241"/>
      <c r="C215" s="242"/>
      <c r="D215" s="221" t="s">
        <v>133</v>
      </c>
      <c r="E215" s="243" t="s">
        <v>19</v>
      </c>
      <c r="F215" s="244" t="s">
        <v>137</v>
      </c>
      <c r="G215" s="242"/>
      <c r="H215" s="245">
        <v>0.40000000000000002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1" t="s">
        <v>133</v>
      </c>
      <c r="AU215" s="251" t="s">
        <v>81</v>
      </c>
      <c r="AV215" s="15" t="s">
        <v>129</v>
      </c>
      <c r="AW215" s="15" t="s">
        <v>33</v>
      </c>
      <c r="AX215" s="15" t="s">
        <v>79</v>
      </c>
      <c r="AY215" s="251" t="s">
        <v>121</v>
      </c>
    </row>
    <row r="216" s="2" customFormat="1" ht="21.75" customHeight="1">
      <c r="A216" s="39"/>
      <c r="B216" s="40"/>
      <c r="C216" s="201" t="s">
        <v>252</v>
      </c>
      <c r="D216" s="201" t="s">
        <v>124</v>
      </c>
      <c r="E216" s="202" t="s">
        <v>253</v>
      </c>
      <c r="F216" s="203" t="s">
        <v>254</v>
      </c>
      <c r="G216" s="204" t="s">
        <v>183</v>
      </c>
      <c r="H216" s="205">
        <v>3</v>
      </c>
      <c r="I216" s="206"/>
      <c r="J216" s="207">
        <f>ROUND(I216*H216,2)</f>
        <v>0</v>
      </c>
      <c r="K216" s="203" t="s">
        <v>128</v>
      </c>
      <c r="L216" s="45"/>
      <c r="M216" s="208" t="s">
        <v>19</v>
      </c>
      <c r="N216" s="209" t="s">
        <v>42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0.012999999999999999</v>
      </c>
      <c r="T216" s="211">
        <f>S216*H216</f>
        <v>0.039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2" t="s">
        <v>129</v>
      </c>
      <c r="AT216" s="212" t="s">
        <v>124</v>
      </c>
      <c r="AU216" s="212" t="s">
        <v>81</v>
      </c>
      <c r="AY216" s="18" t="s">
        <v>121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8" t="s">
        <v>79</v>
      </c>
      <c r="BK216" s="213">
        <f>ROUND(I216*H216,2)</f>
        <v>0</v>
      </c>
      <c r="BL216" s="18" t="s">
        <v>129</v>
      </c>
      <c r="BM216" s="212" t="s">
        <v>255</v>
      </c>
    </row>
    <row r="217" s="2" customFormat="1">
      <c r="A217" s="39"/>
      <c r="B217" s="40"/>
      <c r="C217" s="41"/>
      <c r="D217" s="214" t="s">
        <v>131</v>
      </c>
      <c r="E217" s="41"/>
      <c r="F217" s="215" t="s">
        <v>256</v>
      </c>
      <c r="G217" s="41"/>
      <c r="H217" s="41"/>
      <c r="I217" s="216"/>
      <c r="J217" s="41"/>
      <c r="K217" s="41"/>
      <c r="L217" s="45"/>
      <c r="M217" s="217"/>
      <c r="N217" s="21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131</v>
      </c>
      <c r="AU217" s="18" t="s">
        <v>81</v>
      </c>
    </row>
    <row r="218" s="13" customFormat="1">
      <c r="A218" s="13"/>
      <c r="B218" s="219"/>
      <c r="C218" s="220"/>
      <c r="D218" s="221" t="s">
        <v>133</v>
      </c>
      <c r="E218" s="222" t="s">
        <v>19</v>
      </c>
      <c r="F218" s="223" t="s">
        <v>156</v>
      </c>
      <c r="G218" s="220"/>
      <c r="H218" s="222" t="s">
        <v>19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133</v>
      </c>
      <c r="AU218" s="229" t="s">
        <v>81</v>
      </c>
      <c r="AV218" s="13" t="s">
        <v>79</v>
      </c>
      <c r="AW218" s="13" t="s">
        <v>33</v>
      </c>
      <c r="AX218" s="13" t="s">
        <v>71</v>
      </c>
      <c r="AY218" s="229" t="s">
        <v>121</v>
      </c>
    </row>
    <row r="219" s="13" customFormat="1">
      <c r="A219" s="13"/>
      <c r="B219" s="219"/>
      <c r="C219" s="220"/>
      <c r="D219" s="221" t="s">
        <v>133</v>
      </c>
      <c r="E219" s="222" t="s">
        <v>19</v>
      </c>
      <c r="F219" s="223" t="s">
        <v>148</v>
      </c>
      <c r="G219" s="220"/>
      <c r="H219" s="222" t="s">
        <v>19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133</v>
      </c>
      <c r="AU219" s="229" t="s">
        <v>81</v>
      </c>
      <c r="AV219" s="13" t="s">
        <v>79</v>
      </c>
      <c r="AW219" s="13" t="s">
        <v>33</v>
      </c>
      <c r="AX219" s="13" t="s">
        <v>71</v>
      </c>
      <c r="AY219" s="229" t="s">
        <v>121</v>
      </c>
    </row>
    <row r="220" s="14" customFormat="1">
      <c r="A220" s="14"/>
      <c r="B220" s="230"/>
      <c r="C220" s="231"/>
      <c r="D220" s="221" t="s">
        <v>133</v>
      </c>
      <c r="E220" s="232" t="s">
        <v>19</v>
      </c>
      <c r="F220" s="233" t="s">
        <v>122</v>
      </c>
      <c r="G220" s="231"/>
      <c r="H220" s="234">
        <v>3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133</v>
      </c>
      <c r="AU220" s="240" t="s">
        <v>81</v>
      </c>
      <c r="AV220" s="14" t="s">
        <v>81</v>
      </c>
      <c r="AW220" s="14" t="s">
        <v>33</v>
      </c>
      <c r="AX220" s="14" t="s">
        <v>71</v>
      </c>
      <c r="AY220" s="240" t="s">
        <v>121</v>
      </c>
    </row>
    <row r="221" s="15" customFormat="1">
      <c r="A221" s="15"/>
      <c r="B221" s="241"/>
      <c r="C221" s="242"/>
      <c r="D221" s="221" t="s">
        <v>133</v>
      </c>
      <c r="E221" s="243" t="s">
        <v>19</v>
      </c>
      <c r="F221" s="244" t="s">
        <v>137</v>
      </c>
      <c r="G221" s="242"/>
      <c r="H221" s="245">
        <v>3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1" t="s">
        <v>133</v>
      </c>
      <c r="AU221" s="251" t="s">
        <v>81</v>
      </c>
      <c r="AV221" s="15" t="s">
        <v>129</v>
      </c>
      <c r="AW221" s="15" t="s">
        <v>33</v>
      </c>
      <c r="AX221" s="15" t="s">
        <v>79</v>
      </c>
      <c r="AY221" s="251" t="s">
        <v>121</v>
      </c>
    </row>
    <row r="222" s="2" customFormat="1" ht="24.15" customHeight="1">
      <c r="A222" s="39"/>
      <c r="B222" s="40"/>
      <c r="C222" s="201" t="s">
        <v>257</v>
      </c>
      <c r="D222" s="201" t="s">
        <v>124</v>
      </c>
      <c r="E222" s="202" t="s">
        <v>258</v>
      </c>
      <c r="F222" s="203" t="s">
        <v>259</v>
      </c>
      <c r="G222" s="204" t="s">
        <v>142</v>
      </c>
      <c r="H222" s="205">
        <v>9.4199999999999999</v>
      </c>
      <c r="I222" s="206"/>
      <c r="J222" s="207">
        <f>ROUND(I222*H222,2)</f>
        <v>0</v>
      </c>
      <c r="K222" s="203" t="s">
        <v>128</v>
      </c>
      <c r="L222" s="45"/>
      <c r="M222" s="208" t="s">
        <v>19</v>
      </c>
      <c r="N222" s="209" t="s">
        <v>42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0.045999999999999999</v>
      </c>
      <c r="T222" s="211">
        <f>S222*H222</f>
        <v>0.43331999999999998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2" t="s">
        <v>129</v>
      </c>
      <c r="AT222" s="212" t="s">
        <v>124</v>
      </c>
      <c r="AU222" s="212" t="s">
        <v>81</v>
      </c>
      <c r="AY222" s="18" t="s">
        <v>121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8" t="s">
        <v>79</v>
      </c>
      <c r="BK222" s="213">
        <f>ROUND(I222*H222,2)</f>
        <v>0</v>
      </c>
      <c r="BL222" s="18" t="s">
        <v>129</v>
      </c>
      <c r="BM222" s="212" t="s">
        <v>260</v>
      </c>
    </row>
    <row r="223" s="2" customFormat="1">
      <c r="A223" s="39"/>
      <c r="B223" s="40"/>
      <c r="C223" s="41"/>
      <c r="D223" s="214" t="s">
        <v>131</v>
      </c>
      <c r="E223" s="41"/>
      <c r="F223" s="215" t="s">
        <v>261</v>
      </c>
      <c r="G223" s="41"/>
      <c r="H223" s="41"/>
      <c r="I223" s="216"/>
      <c r="J223" s="41"/>
      <c r="K223" s="41"/>
      <c r="L223" s="45"/>
      <c r="M223" s="217"/>
      <c r="N223" s="21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131</v>
      </c>
      <c r="AU223" s="18" t="s">
        <v>81</v>
      </c>
    </row>
    <row r="224" s="13" customFormat="1">
      <c r="A224" s="13"/>
      <c r="B224" s="219"/>
      <c r="C224" s="220"/>
      <c r="D224" s="221" t="s">
        <v>133</v>
      </c>
      <c r="E224" s="222" t="s">
        <v>19</v>
      </c>
      <c r="F224" s="223" t="s">
        <v>145</v>
      </c>
      <c r="G224" s="220"/>
      <c r="H224" s="222" t="s">
        <v>19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133</v>
      </c>
      <c r="AU224" s="229" t="s">
        <v>81</v>
      </c>
      <c r="AV224" s="13" t="s">
        <v>79</v>
      </c>
      <c r="AW224" s="13" t="s">
        <v>33</v>
      </c>
      <c r="AX224" s="13" t="s">
        <v>71</v>
      </c>
      <c r="AY224" s="229" t="s">
        <v>121</v>
      </c>
    </row>
    <row r="225" s="14" customFormat="1">
      <c r="A225" s="14"/>
      <c r="B225" s="230"/>
      <c r="C225" s="231"/>
      <c r="D225" s="221" t="s">
        <v>133</v>
      </c>
      <c r="E225" s="232" t="s">
        <v>19</v>
      </c>
      <c r="F225" s="233" t="s">
        <v>146</v>
      </c>
      <c r="G225" s="231"/>
      <c r="H225" s="234">
        <v>6.2400000000000002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133</v>
      </c>
      <c r="AU225" s="240" t="s">
        <v>81</v>
      </c>
      <c r="AV225" s="14" t="s">
        <v>81</v>
      </c>
      <c r="AW225" s="14" t="s">
        <v>33</v>
      </c>
      <c r="AX225" s="14" t="s">
        <v>71</v>
      </c>
      <c r="AY225" s="240" t="s">
        <v>121</v>
      </c>
    </row>
    <row r="226" s="14" customFormat="1">
      <c r="A226" s="14"/>
      <c r="B226" s="230"/>
      <c r="C226" s="231"/>
      <c r="D226" s="221" t="s">
        <v>133</v>
      </c>
      <c r="E226" s="232" t="s">
        <v>19</v>
      </c>
      <c r="F226" s="233" t="s">
        <v>147</v>
      </c>
      <c r="G226" s="231"/>
      <c r="H226" s="234">
        <v>-3.6000000000000001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133</v>
      </c>
      <c r="AU226" s="240" t="s">
        <v>81</v>
      </c>
      <c r="AV226" s="14" t="s">
        <v>81</v>
      </c>
      <c r="AW226" s="14" t="s">
        <v>33</v>
      </c>
      <c r="AX226" s="14" t="s">
        <v>71</v>
      </c>
      <c r="AY226" s="240" t="s">
        <v>121</v>
      </c>
    </row>
    <row r="227" s="13" customFormat="1">
      <c r="A227" s="13"/>
      <c r="B227" s="219"/>
      <c r="C227" s="220"/>
      <c r="D227" s="221" t="s">
        <v>133</v>
      </c>
      <c r="E227" s="222" t="s">
        <v>19</v>
      </c>
      <c r="F227" s="223" t="s">
        <v>148</v>
      </c>
      <c r="G227" s="220"/>
      <c r="H227" s="222" t="s">
        <v>19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133</v>
      </c>
      <c r="AU227" s="229" t="s">
        <v>81</v>
      </c>
      <c r="AV227" s="13" t="s">
        <v>79</v>
      </c>
      <c r="AW227" s="13" t="s">
        <v>33</v>
      </c>
      <c r="AX227" s="13" t="s">
        <v>71</v>
      </c>
      <c r="AY227" s="229" t="s">
        <v>121</v>
      </c>
    </row>
    <row r="228" s="14" customFormat="1">
      <c r="A228" s="14"/>
      <c r="B228" s="230"/>
      <c r="C228" s="231"/>
      <c r="D228" s="221" t="s">
        <v>133</v>
      </c>
      <c r="E228" s="232" t="s">
        <v>19</v>
      </c>
      <c r="F228" s="233" t="s">
        <v>162</v>
      </c>
      <c r="G228" s="231"/>
      <c r="H228" s="234">
        <v>6.96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133</v>
      </c>
      <c r="AU228" s="240" t="s">
        <v>81</v>
      </c>
      <c r="AV228" s="14" t="s">
        <v>81</v>
      </c>
      <c r="AW228" s="14" t="s">
        <v>33</v>
      </c>
      <c r="AX228" s="14" t="s">
        <v>71</v>
      </c>
      <c r="AY228" s="240" t="s">
        <v>121</v>
      </c>
    </row>
    <row r="229" s="14" customFormat="1">
      <c r="A229" s="14"/>
      <c r="B229" s="230"/>
      <c r="C229" s="231"/>
      <c r="D229" s="221" t="s">
        <v>133</v>
      </c>
      <c r="E229" s="232" t="s">
        <v>19</v>
      </c>
      <c r="F229" s="233" t="s">
        <v>150</v>
      </c>
      <c r="G229" s="231"/>
      <c r="H229" s="234">
        <v>0.52000000000000002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133</v>
      </c>
      <c r="AU229" s="240" t="s">
        <v>81</v>
      </c>
      <c r="AV229" s="14" t="s">
        <v>81</v>
      </c>
      <c r="AW229" s="14" t="s">
        <v>33</v>
      </c>
      <c r="AX229" s="14" t="s">
        <v>71</v>
      </c>
      <c r="AY229" s="240" t="s">
        <v>121</v>
      </c>
    </row>
    <row r="230" s="14" customFormat="1">
      <c r="A230" s="14"/>
      <c r="B230" s="230"/>
      <c r="C230" s="231"/>
      <c r="D230" s="221" t="s">
        <v>133</v>
      </c>
      <c r="E230" s="232" t="s">
        <v>19</v>
      </c>
      <c r="F230" s="233" t="s">
        <v>163</v>
      </c>
      <c r="G230" s="231"/>
      <c r="H230" s="234">
        <v>-0.69999999999999996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133</v>
      </c>
      <c r="AU230" s="240" t="s">
        <v>81</v>
      </c>
      <c r="AV230" s="14" t="s">
        <v>81</v>
      </c>
      <c r="AW230" s="14" t="s">
        <v>33</v>
      </c>
      <c r="AX230" s="14" t="s">
        <v>71</v>
      </c>
      <c r="AY230" s="240" t="s">
        <v>121</v>
      </c>
    </row>
    <row r="231" s="15" customFormat="1">
      <c r="A231" s="15"/>
      <c r="B231" s="241"/>
      <c r="C231" s="242"/>
      <c r="D231" s="221" t="s">
        <v>133</v>
      </c>
      <c r="E231" s="243" t="s">
        <v>19</v>
      </c>
      <c r="F231" s="244" t="s">
        <v>137</v>
      </c>
      <c r="G231" s="242"/>
      <c r="H231" s="245">
        <v>9.4199999999999999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1" t="s">
        <v>133</v>
      </c>
      <c r="AU231" s="251" t="s">
        <v>81</v>
      </c>
      <c r="AV231" s="15" t="s">
        <v>129</v>
      </c>
      <c r="AW231" s="15" t="s">
        <v>33</v>
      </c>
      <c r="AX231" s="15" t="s">
        <v>79</v>
      </c>
      <c r="AY231" s="251" t="s">
        <v>121</v>
      </c>
    </row>
    <row r="232" s="2" customFormat="1" ht="24.15" customHeight="1">
      <c r="A232" s="39"/>
      <c r="B232" s="40"/>
      <c r="C232" s="201" t="s">
        <v>262</v>
      </c>
      <c r="D232" s="201" t="s">
        <v>124</v>
      </c>
      <c r="E232" s="202" t="s">
        <v>263</v>
      </c>
      <c r="F232" s="203" t="s">
        <v>264</v>
      </c>
      <c r="G232" s="204" t="s">
        <v>142</v>
      </c>
      <c r="H232" s="205">
        <v>13.560000000000001</v>
      </c>
      <c r="I232" s="206"/>
      <c r="J232" s="207">
        <f>ROUND(I232*H232,2)</f>
        <v>0</v>
      </c>
      <c r="K232" s="203" t="s">
        <v>128</v>
      </c>
      <c r="L232" s="45"/>
      <c r="M232" s="208" t="s">
        <v>19</v>
      </c>
      <c r="N232" s="209" t="s">
        <v>42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0.068000000000000005</v>
      </c>
      <c r="T232" s="211">
        <f>S232*H232</f>
        <v>0.92208000000000012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2" t="s">
        <v>129</v>
      </c>
      <c r="AT232" s="212" t="s">
        <v>124</v>
      </c>
      <c r="AU232" s="212" t="s">
        <v>81</v>
      </c>
      <c r="AY232" s="18" t="s">
        <v>121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8" t="s">
        <v>79</v>
      </c>
      <c r="BK232" s="213">
        <f>ROUND(I232*H232,2)</f>
        <v>0</v>
      </c>
      <c r="BL232" s="18" t="s">
        <v>129</v>
      </c>
      <c r="BM232" s="212" t="s">
        <v>265</v>
      </c>
    </row>
    <row r="233" s="2" customFormat="1">
      <c r="A233" s="39"/>
      <c r="B233" s="40"/>
      <c r="C233" s="41"/>
      <c r="D233" s="214" t="s">
        <v>131</v>
      </c>
      <c r="E233" s="41"/>
      <c r="F233" s="215" t="s">
        <v>266</v>
      </c>
      <c r="G233" s="41"/>
      <c r="H233" s="41"/>
      <c r="I233" s="216"/>
      <c r="J233" s="41"/>
      <c r="K233" s="41"/>
      <c r="L233" s="45"/>
      <c r="M233" s="217"/>
      <c r="N233" s="21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131</v>
      </c>
      <c r="AU233" s="18" t="s">
        <v>81</v>
      </c>
    </row>
    <row r="234" s="13" customFormat="1">
      <c r="A234" s="13"/>
      <c r="B234" s="219"/>
      <c r="C234" s="220"/>
      <c r="D234" s="221" t="s">
        <v>133</v>
      </c>
      <c r="E234" s="222" t="s">
        <v>19</v>
      </c>
      <c r="F234" s="223" t="s">
        <v>148</v>
      </c>
      <c r="G234" s="220"/>
      <c r="H234" s="222" t="s">
        <v>19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133</v>
      </c>
      <c r="AU234" s="229" t="s">
        <v>81</v>
      </c>
      <c r="AV234" s="13" t="s">
        <v>79</v>
      </c>
      <c r="AW234" s="13" t="s">
        <v>33</v>
      </c>
      <c r="AX234" s="13" t="s">
        <v>71</v>
      </c>
      <c r="AY234" s="229" t="s">
        <v>121</v>
      </c>
    </row>
    <row r="235" s="14" customFormat="1">
      <c r="A235" s="14"/>
      <c r="B235" s="230"/>
      <c r="C235" s="231"/>
      <c r="D235" s="221" t="s">
        <v>133</v>
      </c>
      <c r="E235" s="232" t="s">
        <v>19</v>
      </c>
      <c r="F235" s="233" t="s">
        <v>267</v>
      </c>
      <c r="G235" s="231"/>
      <c r="H235" s="234">
        <v>15.66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133</v>
      </c>
      <c r="AU235" s="240" t="s">
        <v>81</v>
      </c>
      <c r="AV235" s="14" t="s">
        <v>81</v>
      </c>
      <c r="AW235" s="14" t="s">
        <v>33</v>
      </c>
      <c r="AX235" s="14" t="s">
        <v>71</v>
      </c>
      <c r="AY235" s="240" t="s">
        <v>121</v>
      </c>
    </row>
    <row r="236" s="14" customFormat="1">
      <c r="A236" s="14"/>
      <c r="B236" s="230"/>
      <c r="C236" s="231"/>
      <c r="D236" s="221" t="s">
        <v>133</v>
      </c>
      <c r="E236" s="232" t="s">
        <v>19</v>
      </c>
      <c r="F236" s="233" t="s">
        <v>268</v>
      </c>
      <c r="G236" s="231"/>
      <c r="H236" s="234">
        <v>-2.1000000000000001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0" t="s">
        <v>133</v>
      </c>
      <c r="AU236" s="240" t="s">
        <v>81</v>
      </c>
      <c r="AV236" s="14" t="s">
        <v>81</v>
      </c>
      <c r="AW236" s="14" t="s">
        <v>33</v>
      </c>
      <c r="AX236" s="14" t="s">
        <v>71</v>
      </c>
      <c r="AY236" s="240" t="s">
        <v>121</v>
      </c>
    </row>
    <row r="237" s="15" customFormat="1">
      <c r="A237" s="15"/>
      <c r="B237" s="241"/>
      <c r="C237" s="242"/>
      <c r="D237" s="221" t="s">
        <v>133</v>
      </c>
      <c r="E237" s="243" t="s">
        <v>19</v>
      </c>
      <c r="F237" s="244" t="s">
        <v>137</v>
      </c>
      <c r="G237" s="242"/>
      <c r="H237" s="245">
        <v>13.560000000000001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1" t="s">
        <v>133</v>
      </c>
      <c r="AU237" s="251" t="s">
        <v>81</v>
      </c>
      <c r="AV237" s="15" t="s">
        <v>129</v>
      </c>
      <c r="AW237" s="15" t="s">
        <v>33</v>
      </c>
      <c r="AX237" s="15" t="s">
        <v>79</v>
      </c>
      <c r="AY237" s="251" t="s">
        <v>121</v>
      </c>
    </row>
    <row r="238" s="12" customFormat="1" ht="22.8" customHeight="1">
      <c r="A238" s="12"/>
      <c r="B238" s="185"/>
      <c r="C238" s="186"/>
      <c r="D238" s="187" t="s">
        <v>70</v>
      </c>
      <c r="E238" s="199" t="s">
        <v>269</v>
      </c>
      <c r="F238" s="199" t="s">
        <v>270</v>
      </c>
      <c r="G238" s="186"/>
      <c r="H238" s="186"/>
      <c r="I238" s="189"/>
      <c r="J238" s="200">
        <f>BK238</f>
        <v>0</v>
      </c>
      <c r="K238" s="186"/>
      <c r="L238" s="191"/>
      <c r="M238" s="192"/>
      <c r="N238" s="193"/>
      <c r="O238" s="193"/>
      <c r="P238" s="194">
        <f>SUM(P239:P248)</f>
        <v>0</v>
      </c>
      <c r="Q238" s="193"/>
      <c r="R238" s="194">
        <f>SUM(R239:R248)</f>
        <v>0</v>
      </c>
      <c r="S238" s="193"/>
      <c r="T238" s="195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6" t="s">
        <v>79</v>
      </c>
      <c r="AT238" s="197" t="s">
        <v>70</v>
      </c>
      <c r="AU238" s="197" t="s">
        <v>79</v>
      </c>
      <c r="AY238" s="196" t="s">
        <v>121</v>
      </c>
      <c r="BK238" s="198">
        <f>SUM(BK239:BK248)</f>
        <v>0</v>
      </c>
    </row>
    <row r="239" s="2" customFormat="1" ht="24.15" customHeight="1">
      <c r="A239" s="39"/>
      <c r="B239" s="40"/>
      <c r="C239" s="201" t="s">
        <v>7</v>
      </c>
      <c r="D239" s="201" t="s">
        <v>124</v>
      </c>
      <c r="E239" s="202" t="s">
        <v>271</v>
      </c>
      <c r="F239" s="203" t="s">
        <v>272</v>
      </c>
      <c r="G239" s="204" t="s">
        <v>127</v>
      </c>
      <c r="H239" s="205">
        <v>3.1549999999999998</v>
      </c>
      <c r="I239" s="206"/>
      <c r="J239" s="207">
        <f>ROUND(I239*H239,2)</f>
        <v>0</v>
      </c>
      <c r="K239" s="203" t="s">
        <v>128</v>
      </c>
      <c r="L239" s="45"/>
      <c r="M239" s="208" t="s">
        <v>19</v>
      </c>
      <c r="N239" s="209" t="s">
        <v>42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2" t="s">
        <v>129</v>
      </c>
      <c r="AT239" s="212" t="s">
        <v>124</v>
      </c>
      <c r="AU239" s="212" t="s">
        <v>81</v>
      </c>
      <c r="AY239" s="18" t="s">
        <v>121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79</v>
      </c>
      <c r="BK239" s="213">
        <f>ROUND(I239*H239,2)</f>
        <v>0</v>
      </c>
      <c r="BL239" s="18" t="s">
        <v>129</v>
      </c>
      <c r="BM239" s="212" t="s">
        <v>273</v>
      </c>
    </row>
    <row r="240" s="2" customFormat="1">
      <c r="A240" s="39"/>
      <c r="B240" s="40"/>
      <c r="C240" s="41"/>
      <c r="D240" s="214" t="s">
        <v>131</v>
      </c>
      <c r="E240" s="41"/>
      <c r="F240" s="215" t="s">
        <v>274</v>
      </c>
      <c r="G240" s="41"/>
      <c r="H240" s="41"/>
      <c r="I240" s="216"/>
      <c r="J240" s="41"/>
      <c r="K240" s="41"/>
      <c r="L240" s="45"/>
      <c r="M240" s="217"/>
      <c r="N240" s="21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131</v>
      </c>
      <c r="AU240" s="18" t="s">
        <v>81</v>
      </c>
    </row>
    <row r="241" s="2" customFormat="1" ht="21.75" customHeight="1">
      <c r="A241" s="39"/>
      <c r="B241" s="40"/>
      <c r="C241" s="201" t="s">
        <v>275</v>
      </c>
      <c r="D241" s="201" t="s">
        <v>124</v>
      </c>
      <c r="E241" s="202" t="s">
        <v>276</v>
      </c>
      <c r="F241" s="203" t="s">
        <v>277</v>
      </c>
      <c r="G241" s="204" t="s">
        <v>127</v>
      </c>
      <c r="H241" s="205">
        <v>3.1549999999999998</v>
      </c>
      <c r="I241" s="206"/>
      <c r="J241" s="207">
        <f>ROUND(I241*H241,2)</f>
        <v>0</v>
      </c>
      <c r="K241" s="203" t="s">
        <v>128</v>
      </c>
      <c r="L241" s="45"/>
      <c r="M241" s="208" t="s">
        <v>19</v>
      </c>
      <c r="N241" s="209" t="s">
        <v>42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2" t="s">
        <v>129</v>
      </c>
      <c r="AT241" s="212" t="s">
        <v>124</v>
      </c>
      <c r="AU241" s="212" t="s">
        <v>81</v>
      </c>
      <c r="AY241" s="18" t="s">
        <v>121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8" t="s">
        <v>79</v>
      </c>
      <c r="BK241" s="213">
        <f>ROUND(I241*H241,2)</f>
        <v>0</v>
      </c>
      <c r="BL241" s="18" t="s">
        <v>129</v>
      </c>
      <c r="BM241" s="212" t="s">
        <v>278</v>
      </c>
    </row>
    <row r="242" s="2" customFormat="1">
      <c r="A242" s="39"/>
      <c r="B242" s="40"/>
      <c r="C242" s="41"/>
      <c r="D242" s="214" t="s">
        <v>131</v>
      </c>
      <c r="E242" s="41"/>
      <c r="F242" s="215" t="s">
        <v>279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131</v>
      </c>
      <c r="AU242" s="18" t="s">
        <v>81</v>
      </c>
    </row>
    <row r="243" s="2" customFormat="1" ht="24.15" customHeight="1">
      <c r="A243" s="39"/>
      <c r="B243" s="40"/>
      <c r="C243" s="201" t="s">
        <v>280</v>
      </c>
      <c r="D243" s="201" t="s">
        <v>124</v>
      </c>
      <c r="E243" s="202" t="s">
        <v>281</v>
      </c>
      <c r="F243" s="203" t="s">
        <v>282</v>
      </c>
      <c r="G243" s="204" t="s">
        <v>127</v>
      </c>
      <c r="H243" s="205">
        <v>44.170000000000002</v>
      </c>
      <c r="I243" s="206"/>
      <c r="J243" s="207">
        <f>ROUND(I243*H243,2)</f>
        <v>0</v>
      </c>
      <c r="K243" s="203" t="s">
        <v>128</v>
      </c>
      <c r="L243" s="45"/>
      <c r="M243" s="208" t="s">
        <v>19</v>
      </c>
      <c r="N243" s="209" t="s">
        <v>42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2" t="s">
        <v>129</v>
      </c>
      <c r="AT243" s="212" t="s">
        <v>124</v>
      </c>
      <c r="AU243" s="212" t="s">
        <v>81</v>
      </c>
      <c r="AY243" s="18" t="s">
        <v>121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8" t="s">
        <v>79</v>
      </c>
      <c r="BK243" s="213">
        <f>ROUND(I243*H243,2)</f>
        <v>0</v>
      </c>
      <c r="BL243" s="18" t="s">
        <v>129</v>
      </c>
      <c r="BM243" s="212" t="s">
        <v>283</v>
      </c>
    </row>
    <row r="244" s="2" customFormat="1">
      <c r="A244" s="39"/>
      <c r="B244" s="40"/>
      <c r="C244" s="41"/>
      <c r="D244" s="214" t="s">
        <v>131</v>
      </c>
      <c r="E244" s="41"/>
      <c r="F244" s="215" t="s">
        <v>284</v>
      </c>
      <c r="G244" s="41"/>
      <c r="H244" s="41"/>
      <c r="I244" s="216"/>
      <c r="J244" s="41"/>
      <c r="K244" s="41"/>
      <c r="L244" s="45"/>
      <c r="M244" s="217"/>
      <c r="N244" s="218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131</v>
      </c>
      <c r="AU244" s="18" t="s">
        <v>81</v>
      </c>
    </row>
    <row r="245" s="14" customFormat="1">
      <c r="A245" s="14"/>
      <c r="B245" s="230"/>
      <c r="C245" s="231"/>
      <c r="D245" s="221" t="s">
        <v>133</v>
      </c>
      <c r="E245" s="232" t="s">
        <v>19</v>
      </c>
      <c r="F245" s="233" t="s">
        <v>285</v>
      </c>
      <c r="G245" s="231"/>
      <c r="H245" s="234">
        <v>44.170000000000002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133</v>
      </c>
      <c r="AU245" s="240" t="s">
        <v>81</v>
      </c>
      <c r="AV245" s="14" t="s">
        <v>81</v>
      </c>
      <c r="AW245" s="14" t="s">
        <v>33</v>
      </c>
      <c r="AX245" s="14" t="s">
        <v>71</v>
      </c>
      <c r="AY245" s="240" t="s">
        <v>121</v>
      </c>
    </row>
    <row r="246" s="15" customFormat="1">
      <c r="A246" s="15"/>
      <c r="B246" s="241"/>
      <c r="C246" s="242"/>
      <c r="D246" s="221" t="s">
        <v>133</v>
      </c>
      <c r="E246" s="243" t="s">
        <v>19</v>
      </c>
      <c r="F246" s="244" t="s">
        <v>137</v>
      </c>
      <c r="G246" s="242"/>
      <c r="H246" s="245">
        <v>44.170000000000002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1" t="s">
        <v>133</v>
      </c>
      <c r="AU246" s="251" t="s">
        <v>81</v>
      </c>
      <c r="AV246" s="15" t="s">
        <v>129</v>
      </c>
      <c r="AW246" s="15" t="s">
        <v>33</v>
      </c>
      <c r="AX246" s="15" t="s">
        <v>79</v>
      </c>
      <c r="AY246" s="251" t="s">
        <v>121</v>
      </c>
    </row>
    <row r="247" s="2" customFormat="1" ht="24.15" customHeight="1">
      <c r="A247" s="39"/>
      <c r="B247" s="40"/>
      <c r="C247" s="201" t="s">
        <v>286</v>
      </c>
      <c r="D247" s="201" t="s">
        <v>124</v>
      </c>
      <c r="E247" s="202" t="s">
        <v>287</v>
      </c>
      <c r="F247" s="203" t="s">
        <v>288</v>
      </c>
      <c r="G247" s="204" t="s">
        <v>127</v>
      </c>
      <c r="H247" s="205">
        <v>3.1549999999999998</v>
      </c>
      <c r="I247" s="206"/>
      <c r="J247" s="207">
        <f>ROUND(I247*H247,2)</f>
        <v>0</v>
      </c>
      <c r="K247" s="203" t="s">
        <v>128</v>
      </c>
      <c r="L247" s="45"/>
      <c r="M247" s="208" t="s">
        <v>19</v>
      </c>
      <c r="N247" s="209" t="s">
        <v>42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2" t="s">
        <v>129</v>
      </c>
      <c r="AT247" s="212" t="s">
        <v>124</v>
      </c>
      <c r="AU247" s="212" t="s">
        <v>81</v>
      </c>
      <c r="AY247" s="18" t="s">
        <v>121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8" t="s">
        <v>79</v>
      </c>
      <c r="BK247" s="213">
        <f>ROUND(I247*H247,2)</f>
        <v>0</v>
      </c>
      <c r="BL247" s="18" t="s">
        <v>129</v>
      </c>
      <c r="BM247" s="212" t="s">
        <v>289</v>
      </c>
    </row>
    <row r="248" s="2" customFormat="1">
      <c r="A248" s="39"/>
      <c r="B248" s="40"/>
      <c r="C248" s="41"/>
      <c r="D248" s="214" t="s">
        <v>131</v>
      </c>
      <c r="E248" s="41"/>
      <c r="F248" s="215" t="s">
        <v>290</v>
      </c>
      <c r="G248" s="41"/>
      <c r="H248" s="41"/>
      <c r="I248" s="216"/>
      <c r="J248" s="41"/>
      <c r="K248" s="41"/>
      <c r="L248" s="45"/>
      <c r="M248" s="217"/>
      <c r="N248" s="218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131</v>
      </c>
      <c r="AU248" s="18" t="s">
        <v>81</v>
      </c>
    </row>
    <row r="249" s="12" customFormat="1" ht="22.8" customHeight="1">
      <c r="A249" s="12"/>
      <c r="B249" s="185"/>
      <c r="C249" s="186"/>
      <c r="D249" s="187" t="s">
        <v>70</v>
      </c>
      <c r="E249" s="199" t="s">
        <v>291</v>
      </c>
      <c r="F249" s="199" t="s">
        <v>292</v>
      </c>
      <c r="G249" s="186"/>
      <c r="H249" s="186"/>
      <c r="I249" s="189"/>
      <c r="J249" s="200">
        <f>BK249</f>
        <v>0</v>
      </c>
      <c r="K249" s="186"/>
      <c r="L249" s="191"/>
      <c r="M249" s="192"/>
      <c r="N249" s="193"/>
      <c r="O249" s="193"/>
      <c r="P249" s="194">
        <f>SUM(P250:P251)</f>
        <v>0</v>
      </c>
      <c r="Q249" s="193"/>
      <c r="R249" s="194">
        <f>SUM(R250:R251)</f>
        <v>0</v>
      </c>
      <c r="S249" s="193"/>
      <c r="T249" s="195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6" t="s">
        <v>79</v>
      </c>
      <c r="AT249" s="197" t="s">
        <v>70</v>
      </c>
      <c r="AU249" s="197" t="s">
        <v>79</v>
      </c>
      <c r="AY249" s="196" t="s">
        <v>121</v>
      </c>
      <c r="BK249" s="198">
        <f>SUM(BK250:BK251)</f>
        <v>0</v>
      </c>
    </row>
    <row r="250" s="2" customFormat="1" ht="33" customHeight="1">
      <c r="A250" s="39"/>
      <c r="B250" s="40"/>
      <c r="C250" s="201" t="s">
        <v>293</v>
      </c>
      <c r="D250" s="201" t="s">
        <v>124</v>
      </c>
      <c r="E250" s="202" t="s">
        <v>294</v>
      </c>
      <c r="F250" s="203" t="s">
        <v>295</v>
      </c>
      <c r="G250" s="204" t="s">
        <v>127</v>
      </c>
      <c r="H250" s="205">
        <v>0.63100000000000001</v>
      </c>
      <c r="I250" s="206"/>
      <c r="J250" s="207">
        <f>ROUND(I250*H250,2)</f>
        <v>0</v>
      </c>
      <c r="K250" s="203" t="s">
        <v>128</v>
      </c>
      <c r="L250" s="45"/>
      <c r="M250" s="208" t="s">
        <v>19</v>
      </c>
      <c r="N250" s="209" t="s">
        <v>42</v>
      </c>
      <c r="O250" s="85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2" t="s">
        <v>129</v>
      </c>
      <c r="AT250" s="212" t="s">
        <v>124</v>
      </c>
      <c r="AU250" s="212" t="s">
        <v>81</v>
      </c>
      <c r="AY250" s="18" t="s">
        <v>121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8" t="s">
        <v>79</v>
      </c>
      <c r="BK250" s="213">
        <f>ROUND(I250*H250,2)</f>
        <v>0</v>
      </c>
      <c r="BL250" s="18" t="s">
        <v>129</v>
      </c>
      <c r="BM250" s="212" t="s">
        <v>296</v>
      </c>
    </row>
    <row r="251" s="2" customFormat="1">
      <c r="A251" s="39"/>
      <c r="B251" s="40"/>
      <c r="C251" s="41"/>
      <c r="D251" s="214" t="s">
        <v>131</v>
      </c>
      <c r="E251" s="41"/>
      <c r="F251" s="215" t="s">
        <v>297</v>
      </c>
      <c r="G251" s="41"/>
      <c r="H251" s="41"/>
      <c r="I251" s="216"/>
      <c r="J251" s="41"/>
      <c r="K251" s="41"/>
      <c r="L251" s="45"/>
      <c r="M251" s="217"/>
      <c r="N251" s="218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131</v>
      </c>
      <c r="AU251" s="18" t="s">
        <v>81</v>
      </c>
    </row>
    <row r="252" s="12" customFormat="1" ht="25.92" customHeight="1">
      <c r="A252" s="12"/>
      <c r="B252" s="185"/>
      <c r="C252" s="186"/>
      <c r="D252" s="187" t="s">
        <v>70</v>
      </c>
      <c r="E252" s="188" t="s">
        <v>298</v>
      </c>
      <c r="F252" s="188" t="s">
        <v>299</v>
      </c>
      <c r="G252" s="186"/>
      <c r="H252" s="186"/>
      <c r="I252" s="189"/>
      <c r="J252" s="190">
        <f>BK252</f>
        <v>0</v>
      </c>
      <c r="K252" s="186"/>
      <c r="L252" s="191"/>
      <c r="M252" s="192"/>
      <c r="N252" s="193"/>
      <c r="O252" s="193"/>
      <c r="P252" s="194">
        <f>P253+P265+P279+P300+P393+P395+P456+P518+P568</f>
        <v>0</v>
      </c>
      <c r="Q252" s="193"/>
      <c r="R252" s="194">
        <f>R253+R265+R279+R300+R393+R395+R456+R518+R568</f>
        <v>0.79336868999999999</v>
      </c>
      <c r="S252" s="193"/>
      <c r="T252" s="195">
        <f>T253+T265+T279+T300+T393+T395+T456+T518+T568</f>
        <v>0.79122494999999993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6" t="s">
        <v>81</v>
      </c>
      <c r="AT252" s="197" t="s">
        <v>70</v>
      </c>
      <c r="AU252" s="197" t="s">
        <v>71</v>
      </c>
      <c r="AY252" s="196" t="s">
        <v>121</v>
      </c>
      <c r="BK252" s="198">
        <f>BK253+BK265+BK279+BK300+BK393+BK395+BK456+BK518+BK568</f>
        <v>0</v>
      </c>
    </row>
    <row r="253" s="12" customFormat="1" ht="22.8" customHeight="1">
      <c r="A253" s="12"/>
      <c r="B253" s="185"/>
      <c r="C253" s="186"/>
      <c r="D253" s="187" t="s">
        <v>70</v>
      </c>
      <c r="E253" s="199" t="s">
        <v>300</v>
      </c>
      <c r="F253" s="199" t="s">
        <v>301</v>
      </c>
      <c r="G253" s="186"/>
      <c r="H253" s="186"/>
      <c r="I253" s="189"/>
      <c r="J253" s="200">
        <f>BK253</f>
        <v>0</v>
      </c>
      <c r="K253" s="186"/>
      <c r="L253" s="191"/>
      <c r="M253" s="192"/>
      <c r="N253" s="193"/>
      <c r="O253" s="193"/>
      <c r="P253" s="194">
        <f>SUM(P254:P264)</f>
        <v>0</v>
      </c>
      <c r="Q253" s="193"/>
      <c r="R253" s="194">
        <f>SUM(R254:R264)</f>
        <v>0.030244499999999997</v>
      </c>
      <c r="S253" s="193"/>
      <c r="T253" s="195">
        <f>SUM(T254:T264)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6" t="s">
        <v>81</v>
      </c>
      <c r="AT253" s="197" t="s">
        <v>70</v>
      </c>
      <c r="AU253" s="197" t="s">
        <v>79</v>
      </c>
      <c r="AY253" s="196" t="s">
        <v>121</v>
      </c>
      <c r="BK253" s="198">
        <f>SUM(BK254:BK264)</f>
        <v>0</v>
      </c>
    </row>
    <row r="254" s="2" customFormat="1" ht="21.75" customHeight="1">
      <c r="A254" s="39"/>
      <c r="B254" s="40"/>
      <c r="C254" s="201" t="s">
        <v>302</v>
      </c>
      <c r="D254" s="201" t="s">
        <v>124</v>
      </c>
      <c r="E254" s="202" t="s">
        <v>303</v>
      </c>
      <c r="F254" s="203" t="s">
        <v>304</v>
      </c>
      <c r="G254" s="204" t="s">
        <v>142</v>
      </c>
      <c r="H254" s="205">
        <v>6.7210000000000001</v>
      </c>
      <c r="I254" s="206"/>
      <c r="J254" s="207">
        <f>ROUND(I254*H254,2)</f>
        <v>0</v>
      </c>
      <c r="K254" s="203" t="s">
        <v>128</v>
      </c>
      <c r="L254" s="45"/>
      <c r="M254" s="208" t="s">
        <v>19</v>
      </c>
      <c r="N254" s="209" t="s">
        <v>42</v>
      </c>
      <c r="O254" s="85"/>
      <c r="P254" s="210">
        <f>O254*H254</f>
        <v>0</v>
      </c>
      <c r="Q254" s="210">
        <v>0.0044999999999999997</v>
      </c>
      <c r="R254" s="210">
        <f>Q254*H254</f>
        <v>0.030244499999999997</v>
      </c>
      <c r="S254" s="210">
        <v>0</v>
      </c>
      <c r="T254" s="21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2" t="s">
        <v>239</v>
      </c>
      <c r="AT254" s="212" t="s">
        <v>124</v>
      </c>
      <c r="AU254" s="212" t="s">
        <v>81</v>
      </c>
      <c r="AY254" s="18" t="s">
        <v>121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8" t="s">
        <v>79</v>
      </c>
      <c r="BK254" s="213">
        <f>ROUND(I254*H254,2)</f>
        <v>0</v>
      </c>
      <c r="BL254" s="18" t="s">
        <v>239</v>
      </c>
      <c r="BM254" s="212" t="s">
        <v>305</v>
      </c>
    </row>
    <row r="255" s="2" customFormat="1">
      <c r="A255" s="39"/>
      <c r="B255" s="40"/>
      <c r="C255" s="41"/>
      <c r="D255" s="214" t="s">
        <v>131</v>
      </c>
      <c r="E255" s="41"/>
      <c r="F255" s="215" t="s">
        <v>306</v>
      </c>
      <c r="G255" s="41"/>
      <c r="H255" s="41"/>
      <c r="I255" s="216"/>
      <c r="J255" s="41"/>
      <c r="K255" s="41"/>
      <c r="L255" s="45"/>
      <c r="M255" s="217"/>
      <c r="N255" s="218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131</v>
      </c>
      <c r="AU255" s="18" t="s">
        <v>81</v>
      </c>
    </row>
    <row r="256" s="13" customFormat="1">
      <c r="A256" s="13"/>
      <c r="B256" s="219"/>
      <c r="C256" s="220"/>
      <c r="D256" s="221" t="s">
        <v>133</v>
      </c>
      <c r="E256" s="222" t="s">
        <v>19</v>
      </c>
      <c r="F256" s="223" t="s">
        <v>156</v>
      </c>
      <c r="G256" s="220"/>
      <c r="H256" s="222" t="s">
        <v>19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133</v>
      </c>
      <c r="AU256" s="229" t="s">
        <v>81</v>
      </c>
      <c r="AV256" s="13" t="s">
        <v>79</v>
      </c>
      <c r="AW256" s="13" t="s">
        <v>33</v>
      </c>
      <c r="AX256" s="13" t="s">
        <v>71</v>
      </c>
      <c r="AY256" s="229" t="s">
        <v>121</v>
      </c>
    </row>
    <row r="257" s="13" customFormat="1">
      <c r="A257" s="13"/>
      <c r="B257" s="219"/>
      <c r="C257" s="220"/>
      <c r="D257" s="221" t="s">
        <v>133</v>
      </c>
      <c r="E257" s="222" t="s">
        <v>19</v>
      </c>
      <c r="F257" s="223" t="s">
        <v>148</v>
      </c>
      <c r="G257" s="220"/>
      <c r="H257" s="222" t="s">
        <v>19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133</v>
      </c>
      <c r="AU257" s="229" t="s">
        <v>81</v>
      </c>
      <c r="AV257" s="13" t="s">
        <v>79</v>
      </c>
      <c r="AW257" s="13" t="s">
        <v>33</v>
      </c>
      <c r="AX257" s="13" t="s">
        <v>71</v>
      </c>
      <c r="AY257" s="229" t="s">
        <v>121</v>
      </c>
    </row>
    <row r="258" s="14" customFormat="1">
      <c r="A258" s="14"/>
      <c r="B258" s="230"/>
      <c r="C258" s="231"/>
      <c r="D258" s="221" t="s">
        <v>133</v>
      </c>
      <c r="E258" s="232" t="s">
        <v>19</v>
      </c>
      <c r="F258" s="233" t="s">
        <v>222</v>
      </c>
      <c r="G258" s="231"/>
      <c r="H258" s="234">
        <v>4.7149999999999999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0" t="s">
        <v>133</v>
      </c>
      <c r="AU258" s="240" t="s">
        <v>81</v>
      </c>
      <c r="AV258" s="14" t="s">
        <v>81</v>
      </c>
      <c r="AW258" s="14" t="s">
        <v>33</v>
      </c>
      <c r="AX258" s="14" t="s">
        <v>71</v>
      </c>
      <c r="AY258" s="240" t="s">
        <v>121</v>
      </c>
    </row>
    <row r="259" s="13" customFormat="1">
      <c r="A259" s="13"/>
      <c r="B259" s="219"/>
      <c r="C259" s="220"/>
      <c r="D259" s="221" t="s">
        <v>133</v>
      </c>
      <c r="E259" s="222" t="s">
        <v>19</v>
      </c>
      <c r="F259" s="223" t="s">
        <v>223</v>
      </c>
      <c r="G259" s="220"/>
      <c r="H259" s="222" t="s">
        <v>19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133</v>
      </c>
      <c r="AU259" s="229" t="s">
        <v>81</v>
      </c>
      <c r="AV259" s="13" t="s">
        <v>79</v>
      </c>
      <c r="AW259" s="13" t="s">
        <v>33</v>
      </c>
      <c r="AX259" s="13" t="s">
        <v>71</v>
      </c>
      <c r="AY259" s="229" t="s">
        <v>121</v>
      </c>
    </row>
    <row r="260" s="14" customFormat="1">
      <c r="A260" s="14"/>
      <c r="B260" s="230"/>
      <c r="C260" s="231"/>
      <c r="D260" s="221" t="s">
        <v>133</v>
      </c>
      <c r="E260" s="232" t="s">
        <v>19</v>
      </c>
      <c r="F260" s="233" t="s">
        <v>224</v>
      </c>
      <c r="G260" s="231"/>
      <c r="H260" s="234">
        <v>1.782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133</v>
      </c>
      <c r="AU260" s="240" t="s">
        <v>81</v>
      </c>
      <c r="AV260" s="14" t="s">
        <v>81</v>
      </c>
      <c r="AW260" s="14" t="s">
        <v>33</v>
      </c>
      <c r="AX260" s="14" t="s">
        <v>71</v>
      </c>
      <c r="AY260" s="240" t="s">
        <v>121</v>
      </c>
    </row>
    <row r="261" s="14" customFormat="1">
      <c r="A261" s="14"/>
      <c r="B261" s="230"/>
      <c r="C261" s="231"/>
      <c r="D261" s="221" t="s">
        <v>133</v>
      </c>
      <c r="E261" s="232" t="s">
        <v>19</v>
      </c>
      <c r="F261" s="233" t="s">
        <v>225</v>
      </c>
      <c r="G261" s="231"/>
      <c r="H261" s="234">
        <v>0.22400000000000001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0" t="s">
        <v>133</v>
      </c>
      <c r="AU261" s="240" t="s">
        <v>81</v>
      </c>
      <c r="AV261" s="14" t="s">
        <v>81</v>
      </c>
      <c r="AW261" s="14" t="s">
        <v>33</v>
      </c>
      <c r="AX261" s="14" t="s">
        <v>71</v>
      </c>
      <c r="AY261" s="240" t="s">
        <v>121</v>
      </c>
    </row>
    <row r="262" s="15" customFormat="1">
      <c r="A262" s="15"/>
      <c r="B262" s="241"/>
      <c r="C262" s="242"/>
      <c r="D262" s="221" t="s">
        <v>133</v>
      </c>
      <c r="E262" s="243" t="s">
        <v>19</v>
      </c>
      <c r="F262" s="244" t="s">
        <v>137</v>
      </c>
      <c r="G262" s="242"/>
      <c r="H262" s="245">
        <v>6.7210000000000001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1" t="s">
        <v>133</v>
      </c>
      <c r="AU262" s="251" t="s">
        <v>81</v>
      </c>
      <c r="AV262" s="15" t="s">
        <v>129</v>
      </c>
      <c r="AW262" s="15" t="s">
        <v>33</v>
      </c>
      <c r="AX262" s="15" t="s">
        <v>79</v>
      </c>
      <c r="AY262" s="251" t="s">
        <v>121</v>
      </c>
    </row>
    <row r="263" s="2" customFormat="1" ht="24.15" customHeight="1">
      <c r="A263" s="39"/>
      <c r="B263" s="40"/>
      <c r="C263" s="201" t="s">
        <v>307</v>
      </c>
      <c r="D263" s="201" t="s">
        <v>124</v>
      </c>
      <c r="E263" s="202" t="s">
        <v>308</v>
      </c>
      <c r="F263" s="203" t="s">
        <v>309</v>
      </c>
      <c r="G263" s="204" t="s">
        <v>310</v>
      </c>
      <c r="H263" s="262"/>
      <c r="I263" s="206"/>
      <c r="J263" s="207">
        <f>ROUND(I263*H263,2)</f>
        <v>0</v>
      </c>
      <c r="K263" s="203" t="s">
        <v>128</v>
      </c>
      <c r="L263" s="45"/>
      <c r="M263" s="208" t="s">
        <v>19</v>
      </c>
      <c r="N263" s="209" t="s">
        <v>42</v>
      </c>
      <c r="O263" s="8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2" t="s">
        <v>239</v>
      </c>
      <c r="AT263" s="212" t="s">
        <v>124</v>
      </c>
      <c r="AU263" s="212" t="s">
        <v>81</v>
      </c>
      <c r="AY263" s="18" t="s">
        <v>121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8" t="s">
        <v>79</v>
      </c>
      <c r="BK263" s="213">
        <f>ROUND(I263*H263,2)</f>
        <v>0</v>
      </c>
      <c r="BL263" s="18" t="s">
        <v>239</v>
      </c>
      <c r="BM263" s="212" t="s">
        <v>311</v>
      </c>
    </row>
    <row r="264" s="2" customFormat="1">
      <c r="A264" s="39"/>
      <c r="B264" s="40"/>
      <c r="C264" s="41"/>
      <c r="D264" s="214" t="s">
        <v>131</v>
      </c>
      <c r="E264" s="41"/>
      <c r="F264" s="215" t="s">
        <v>312</v>
      </c>
      <c r="G264" s="41"/>
      <c r="H264" s="41"/>
      <c r="I264" s="216"/>
      <c r="J264" s="41"/>
      <c r="K264" s="41"/>
      <c r="L264" s="45"/>
      <c r="M264" s="217"/>
      <c r="N264" s="218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131</v>
      </c>
      <c r="AU264" s="18" t="s">
        <v>81</v>
      </c>
    </row>
    <row r="265" s="12" customFormat="1" ht="22.8" customHeight="1">
      <c r="A265" s="12"/>
      <c r="B265" s="185"/>
      <c r="C265" s="186"/>
      <c r="D265" s="187" t="s">
        <v>70</v>
      </c>
      <c r="E265" s="199" t="s">
        <v>313</v>
      </c>
      <c r="F265" s="199" t="s">
        <v>314</v>
      </c>
      <c r="G265" s="186"/>
      <c r="H265" s="186"/>
      <c r="I265" s="189"/>
      <c r="J265" s="200">
        <f>BK265</f>
        <v>0</v>
      </c>
      <c r="K265" s="186"/>
      <c r="L265" s="191"/>
      <c r="M265" s="192"/>
      <c r="N265" s="193"/>
      <c r="O265" s="193"/>
      <c r="P265" s="194">
        <f>SUM(P266:P278)</f>
        <v>0</v>
      </c>
      <c r="Q265" s="193"/>
      <c r="R265" s="194">
        <f>SUM(R266:R278)</f>
        <v>0.0033599999999999997</v>
      </c>
      <c r="S265" s="193"/>
      <c r="T265" s="195">
        <f>SUM(T266:T278)</f>
        <v>0.00315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6" t="s">
        <v>81</v>
      </c>
      <c r="AT265" s="197" t="s">
        <v>70</v>
      </c>
      <c r="AU265" s="197" t="s">
        <v>79</v>
      </c>
      <c r="AY265" s="196" t="s">
        <v>121</v>
      </c>
      <c r="BK265" s="198">
        <f>SUM(BK266:BK278)</f>
        <v>0</v>
      </c>
    </row>
    <row r="266" s="2" customFormat="1" ht="16.5" customHeight="1">
      <c r="A266" s="39"/>
      <c r="B266" s="40"/>
      <c r="C266" s="201" t="s">
        <v>315</v>
      </c>
      <c r="D266" s="201" t="s">
        <v>124</v>
      </c>
      <c r="E266" s="202" t="s">
        <v>316</v>
      </c>
      <c r="F266" s="203" t="s">
        <v>317</v>
      </c>
      <c r="G266" s="204" t="s">
        <v>183</v>
      </c>
      <c r="H266" s="205">
        <v>1.5</v>
      </c>
      <c r="I266" s="206"/>
      <c r="J266" s="207">
        <f>ROUND(I266*H266,2)</f>
        <v>0</v>
      </c>
      <c r="K266" s="203" t="s">
        <v>128</v>
      </c>
      <c r="L266" s="45"/>
      <c r="M266" s="208" t="s">
        <v>19</v>
      </c>
      <c r="N266" s="209" t="s">
        <v>42</v>
      </c>
      <c r="O266" s="85"/>
      <c r="P266" s="210">
        <f>O266*H266</f>
        <v>0</v>
      </c>
      <c r="Q266" s="210">
        <v>0</v>
      </c>
      <c r="R266" s="210">
        <f>Q266*H266</f>
        <v>0</v>
      </c>
      <c r="S266" s="210">
        <v>0.0020999999999999999</v>
      </c>
      <c r="T266" s="211">
        <f>S266*H266</f>
        <v>0.00315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2" t="s">
        <v>239</v>
      </c>
      <c r="AT266" s="212" t="s">
        <v>124</v>
      </c>
      <c r="AU266" s="212" t="s">
        <v>81</v>
      </c>
      <c r="AY266" s="18" t="s">
        <v>121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8" t="s">
        <v>79</v>
      </c>
      <c r="BK266" s="213">
        <f>ROUND(I266*H266,2)</f>
        <v>0</v>
      </c>
      <c r="BL266" s="18" t="s">
        <v>239</v>
      </c>
      <c r="BM266" s="212" t="s">
        <v>318</v>
      </c>
    </row>
    <row r="267" s="2" customFormat="1">
      <c r="A267" s="39"/>
      <c r="B267" s="40"/>
      <c r="C267" s="41"/>
      <c r="D267" s="214" t="s">
        <v>131</v>
      </c>
      <c r="E267" s="41"/>
      <c r="F267" s="215" t="s">
        <v>319</v>
      </c>
      <c r="G267" s="41"/>
      <c r="H267" s="41"/>
      <c r="I267" s="216"/>
      <c r="J267" s="41"/>
      <c r="K267" s="41"/>
      <c r="L267" s="45"/>
      <c r="M267" s="217"/>
      <c r="N267" s="21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131</v>
      </c>
      <c r="AU267" s="18" t="s">
        <v>81</v>
      </c>
    </row>
    <row r="268" s="13" customFormat="1">
      <c r="A268" s="13"/>
      <c r="B268" s="219"/>
      <c r="C268" s="220"/>
      <c r="D268" s="221" t="s">
        <v>133</v>
      </c>
      <c r="E268" s="222" t="s">
        <v>19</v>
      </c>
      <c r="F268" s="223" t="s">
        <v>320</v>
      </c>
      <c r="G268" s="220"/>
      <c r="H268" s="222" t="s">
        <v>19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133</v>
      </c>
      <c r="AU268" s="229" t="s">
        <v>81</v>
      </c>
      <c r="AV268" s="13" t="s">
        <v>79</v>
      </c>
      <c r="AW268" s="13" t="s">
        <v>33</v>
      </c>
      <c r="AX268" s="13" t="s">
        <v>71</v>
      </c>
      <c r="AY268" s="229" t="s">
        <v>121</v>
      </c>
    </row>
    <row r="269" s="14" customFormat="1">
      <c r="A269" s="14"/>
      <c r="B269" s="230"/>
      <c r="C269" s="231"/>
      <c r="D269" s="221" t="s">
        <v>133</v>
      </c>
      <c r="E269" s="232" t="s">
        <v>19</v>
      </c>
      <c r="F269" s="233" t="s">
        <v>321</v>
      </c>
      <c r="G269" s="231"/>
      <c r="H269" s="234">
        <v>1.5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0" t="s">
        <v>133</v>
      </c>
      <c r="AU269" s="240" t="s">
        <v>81</v>
      </c>
      <c r="AV269" s="14" t="s">
        <v>81</v>
      </c>
      <c r="AW269" s="14" t="s">
        <v>33</v>
      </c>
      <c r="AX269" s="14" t="s">
        <v>71</v>
      </c>
      <c r="AY269" s="240" t="s">
        <v>121</v>
      </c>
    </row>
    <row r="270" s="15" customFormat="1">
      <c r="A270" s="15"/>
      <c r="B270" s="241"/>
      <c r="C270" s="242"/>
      <c r="D270" s="221" t="s">
        <v>133</v>
      </c>
      <c r="E270" s="243" t="s">
        <v>19</v>
      </c>
      <c r="F270" s="244" t="s">
        <v>137</v>
      </c>
      <c r="G270" s="242"/>
      <c r="H270" s="245">
        <v>1.5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1" t="s">
        <v>133</v>
      </c>
      <c r="AU270" s="251" t="s">
        <v>81</v>
      </c>
      <c r="AV270" s="15" t="s">
        <v>129</v>
      </c>
      <c r="AW270" s="15" t="s">
        <v>33</v>
      </c>
      <c r="AX270" s="15" t="s">
        <v>79</v>
      </c>
      <c r="AY270" s="251" t="s">
        <v>121</v>
      </c>
    </row>
    <row r="271" s="2" customFormat="1" ht="16.5" customHeight="1">
      <c r="A271" s="39"/>
      <c r="B271" s="40"/>
      <c r="C271" s="201" t="s">
        <v>322</v>
      </c>
      <c r="D271" s="201" t="s">
        <v>124</v>
      </c>
      <c r="E271" s="202" t="s">
        <v>323</v>
      </c>
      <c r="F271" s="203" t="s">
        <v>324</v>
      </c>
      <c r="G271" s="204" t="s">
        <v>183</v>
      </c>
      <c r="H271" s="205">
        <v>1.5</v>
      </c>
      <c r="I271" s="206"/>
      <c r="J271" s="207">
        <f>ROUND(I271*H271,2)</f>
        <v>0</v>
      </c>
      <c r="K271" s="203" t="s">
        <v>128</v>
      </c>
      <c r="L271" s="45"/>
      <c r="M271" s="208" t="s">
        <v>19</v>
      </c>
      <c r="N271" s="209" t="s">
        <v>42</v>
      </c>
      <c r="O271" s="85"/>
      <c r="P271" s="210">
        <f>O271*H271</f>
        <v>0</v>
      </c>
      <c r="Q271" s="210">
        <v>0.0022399999999999998</v>
      </c>
      <c r="R271" s="210">
        <f>Q271*H271</f>
        <v>0.0033599999999999997</v>
      </c>
      <c r="S271" s="210">
        <v>0</v>
      </c>
      <c r="T271" s="21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239</v>
      </c>
      <c r="AT271" s="212" t="s">
        <v>124</v>
      </c>
      <c r="AU271" s="212" t="s">
        <v>81</v>
      </c>
      <c r="AY271" s="18" t="s">
        <v>121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79</v>
      </c>
      <c r="BK271" s="213">
        <f>ROUND(I271*H271,2)</f>
        <v>0</v>
      </c>
      <c r="BL271" s="18" t="s">
        <v>239</v>
      </c>
      <c r="BM271" s="212" t="s">
        <v>325</v>
      </c>
    </row>
    <row r="272" s="2" customFormat="1">
      <c r="A272" s="39"/>
      <c r="B272" s="40"/>
      <c r="C272" s="41"/>
      <c r="D272" s="214" t="s">
        <v>131</v>
      </c>
      <c r="E272" s="41"/>
      <c r="F272" s="215" t="s">
        <v>326</v>
      </c>
      <c r="G272" s="41"/>
      <c r="H272" s="41"/>
      <c r="I272" s="216"/>
      <c r="J272" s="41"/>
      <c r="K272" s="41"/>
      <c r="L272" s="45"/>
      <c r="M272" s="217"/>
      <c r="N272" s="21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131</v>
      </c>
      <c r="AU272" s="18" t="s">
        <v>81</v>
      </c>
    </row>
    <row r="273" s="13" customFormat="1">
      <c r="A273" s="13"/>
      <c r="B273" s="219"/>
      <c r="C273" s="220"/>
      <c r="D273" s="221" t="s">
        <v>133</v>
      </c>
      <c r="E273" s="222" t="s">
        <v>19</v>
      </c>
      <c r="F273" s="223" t="s">
        <v>327</v>
      </c>
      <c r="G273" s="220"/>
      <c r="H273" s="222" t="s">
        <v>19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133</v>
      </c>
      <c r="AU273" s="229" t="s">
        <v>81</v>
      </c>
      <c r="AV273" s="13" t="s">
        <v>79</v>
      </c>
      <c r="AW273" s="13" t="s">
        <v>33</v>
      </c>
      <c r="AX273" s="13" t="s">
        <v>71</v>
      </c>
      <c r="AY273" s="229" t="s">
        <v>121</v>
      </c>
    </row>
    <row r="274" s="13" customFormat="1">
      <c r="A274" s="13"/>
      <c r="B274" s="219"/>
      <c r="C274" s="220"/>
      <c r="D274" s="221" t="s">
        <v>133</v>
      </c>
      <c r="E274" s="222" t="s">
        <v>19</v>
      </c>
      <c r="F274" s="223" t="s">
        <v>148</v>
      </c>
      <c r="G274" s="220"/>
      <c r="H274" s="222" t="s">
        <v>19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133</v>
      </c>
      <c r="AU274" s="229" t="s">
        <v>81</v>
      </c>
      <c r="AV274" s="13" t="s">
        <v>79</v>
      </c>
      <c r="AW274" s="13" t="s">
        <v>33</v>
      </c>
      <c r="AX274" s="13" t="s">
        <v>71</v>
      </c>
      <c r="AY274" s="229" t="s">
        <v>121</v>
      </c>
    </row>
    <row r="275" s="14" customFormat="1">
      <c r="A275" s="14"/>
      <c r="B275" s="230"/>
      <c r="C275" s="231"/>
      <c r="D275" s="221" t="s">
        <v>133</v>
      </c>
      <c r="E275" s="232" t="s">
        <v>19</v>
      </c>
      <c r="F275" s="233" t="s">
        <v>321</v>
      </c>
      <c r="G275" s="231"/>
      <c r="H275" s="234">
        <v>1.5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133</v>
      </c>
      <c r="AU275" s="240" t="s">
        <v>81</v>
      </c>
      <c r="AV275" s="14" t="s">
        <v>81</v>
      </c>
      <c r="AW275" s="14" t="s">
        <v>33</v>
      </c>
      <c r="AX275" s="14" t="s">
        <v>71</v>
      </c>
      <c r="AY275" s="240" t="s">
        <v>121</v>
      </c>
    </row>
    <row r="276" s="15" customFormat="1">
      <c r="A276" s="15"/>
      <c r="B276" s="241"/>
      <c r="C276" s="242"/>
      <c r="D276" s="221" t="s">
        <v>133</v>
      </c>
      <c r="E276" s="243" t="s">
        <v>19</v>
      </c>
      <c r="F276" s="244" t="s">
        <v>137</v>
      </c>
      <c r="G276" s="242"/>
      <c r="H276" s="245">
        <v>1.5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1" t="s">
        <v>133</v>
      </c>
      <c r="AU276" s="251" t="s">
        <v>81</v>
      </c>
      <c r="AV276" s="15" t="s">
        <v>129</v>
      </c>
      <c r="AW276" s="15" t="s">
        <v>33</v>
      </c>
      <c r="AX276" s="15" t="s">
        <v>79</v>
      </c>
      <c r="AY276" s="251" t="s">
        <v>121</v>
      </c>
    </row>
    <row r="277" s="2" customFormat="1" ht="24.15" customHeight="1">
      <c r="A277" s="39"/>
      <c r="B277" s="40"/>
      <c r="C277" s="201" t="s">
        <v>328</v>
      </c>
      <c r="D277" s="201" t="s">
        <v>124</v>
      </c>
      <c r="E277" s="202" t="s">
        <v>329</v>
      </c>
      <c r="F277" s="203" t="s">
        <v>330</v>
      </c>
      <c r="G277" s="204" t="s">
        <v>310</v>
      </c>
      <c r="H277" s="262"/>
      <c r="I277" s="206"/>
      <c r="J277" s="207">
        <f>ROUND(I277*H277,2)</f>
        <v>0</v>
      </c>
      <c r="K277" s="203" t="s">
        <v>128</v>
      </c>
      <c r="L277" s="45"/>
      <c r="M277" s="208" t="s">
        <v>19</v>
      </c>
      <c r="N277" s="209" t="s">
        <v>42</v>
      </c>
      <c r="O277" s="85"/>
      <c r="P277" s="210">
        <f>O277*H277</f>
        <v>0</v>
      </c>
      <c r="Q277" s="210">
        <v>0</v>
      </c>
      <c r="R277" s="210">
        <f>Q277*H277</f>
        <v>0</v>
      </c>
      <c r="S277" s="210">
        <v>0</v>
      </c>
      <c r="T277" s="21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2" t="s">
        <v>239</v>
      </c>
      <c r="AT277" s="212" t="s">
        <v>124</v>
      </c>
      <c r="AU277" s="212" t="s">
        <v>81</v>
      </c>
      <c r="AY277" s="18" t="s">
        <v>121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18" t="s">
        <v>79</v>
      </c>
      <c r="BK277" s="213">
        <f>ROUND(I277*H277,2)</f>
        <v>0</v>
      </c>
      <c r="BL277" s="18" t="s">
        <v>239</v>
      </c>
      <c r="BM277" s="212" t="s">
        <v>331</v>
      </c>
    </row>
    <row r="278" s="2" customFormat="1">
      <c r="A278" s="39"/>
      <c r="B278" s="40"/>
      <c r="C278" s="41"/>
      <c r="D278" s="214" t="s">
        <v>131</v>
      </c>
      <c r="E278" s="41"/>
      <c r="F278" s="215" t="s">
        <v>332</v>
      </c>
      <c r="G278" s="41"/>
      <c r="H278" s="41"/>
      <c r="I278" s="216"/>
      <c r="J278" s="41"/>
      <c r="K278" s="41"/>
      <c r="L278" s="45"/>
      <c r="M278" s="217"/>
      <c r="N278" s="218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131</v>
      </c>
      <c r="AU278" s="18" t="s">
        <v>81</v>
      </c>
    </row>
    <row r="279" s="12" customFormat="1" ht="22.8" customHeight="1">
      <c r="A279" s="12"/>
      <c r="B279" s="185"/>
      <c r="C279" s="186"/>
      <c r="D279" s="187" t="s">
        <v>70</v>
      </c>
      <c r="E279" s="199" t="s">
        <v>333</v>
      </c>
      <c r="F279" s="199" t="s">
        <v>334</v>
      </c>
      <c r="G279" s="186"/>
      <c r="H279" s="186"/>
      <c r="I279" s="189"/>
      <c r="J279" s="200">
        <f>BK279</f>
        <v>0</v>
      </c>
      <c r="K279" s="186"/>
      <c r="L279" s="191"/>
      <c r="M279" s="192"/>
      <c r="N279" s="193"/>
      <c r="O279" s="193"/>
      <c r="P279" s="194">
        <f>SUM(P280:P299)</f>
        <v>0</v>
      </c>
      <c r="Q279" s="193"/>
      <c r="R279" s="194">
        <f>SUM(R280:R299)</f>
        <v>0.0049500000000000004</v>
      </c>
      <c r="S279" s="193"/>
      <c r="T279" s="195">
        <f>SUM(T280:T299)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6" t="s">
        <v>81</v>
      </c>
      <c r="AT279" s="197" t="s">
        <v>70</v>
      </c>
      <c r="AU279" s="197" t="s">
        <v>79</v>
      </c>
      <c r="AY279" s="196" t="s">
        <v>121</v>
      </c>
      <c r="BK279" s="198">
        <f>SUM(BK280:BK299)</f>
        <v>0</v>
      </c>
    </row>
    <row r="280" s="2" customFormat="1" ht="21.75" customHeight="1">
      <c r="A280" s="39"/>
      <c r="B280" s="40"/>
      <c r="C280" s="201" t="s">
        <v>335</v>
      </c>
      <c r="D280" s="201" t="s">
        <v>124</v>
      </c>
      <c r="E280" s="202" t="s">
        <v>336</v>
      </c>
      <c r="F280" s="203" t="s">
        <v>337</v>
      </c>
      <c r="G280" s="204" t="s">
        <v>183</v>
      </c>
      <c r="H280" s="205">
        <v>3</v>
      </c>
      <c r="I280" s="206"/>
      <c r="J280" s="207">
        <f>ROUND(I280*H280,2)</f>
        <v>0</v>
      </c>
      <c r="K280" s="203" t="s">
        <v>128</v>
      </c>
      <c r="L280" s="45"/>
      <c r="M280" s="208" t="s">
        <v>19</v>
      </c>
      <c r="N280" s="209" t="s">
        <v>42</v>
      </c>
      <c r="O280" s="85"/>
      <c r="P280" s="210">
        <f>O280*H280</f>
        <v>0</v>
      </c>
      <c r="Q280" s="210">
        <v>0.00116</v>
      </c>
      <c r="R280" s="210">
        <f>Q280*H280</f>
        <v>0.00348</v>
      </c>
      <c r="S280" s="210">
        <v>0</v>
      </c>
      <c r="T280" s="21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2" t="s">
        <v>239</v>
      </c>
      <c r="AT280" s="212" t="s">
        <v>124</v>
      </c>
      <c r="AU280" s="212" t="s">
        <v>81</v>
      </c>
      <c r="AY280" s="18" t="s">
        <v>121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8" t="s">
        <v>79</v>
      </c>
      <c r="BK280" s="213">
        <f>ROUND(I280*H280,2)</f>
        <v>0</v>
      </c>
      <c r="BL280" s="18" t="s">
        <v>239</v>
      </c>
      <c r="BM280" s="212" t="s">
        <v>338</v>
      </c>
    </row>
    <row r="281" s="2" customFormat="1">
      <c r="A281" s="39"/>
      <c r="B281" s="40"/>
      <c r="C281" s="41"/>
      <c r="D281" s="214" t="s">
        <v>131</v>
      </c>
      <c r="E281" s="41"/>
      <c r="F281" s="215" t="s">
        <v>339</v>
      </c>
      <c r="G281" s="41"/>
      <c r="H281" s="41"/>
      <c r="I281" s="216"/>
      <c r="J281" s="41"/>
      <c r="K281" s="41"/>
      <c r="L281" s="45"/>
      <c r="M281" s="217"/>
      <c r="N281" s="218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131</v>
      </c>
      <c r="AU281" s="18" t="s">
        <v>81</v>
      </c>
    </row>
    <row r="282" s="13" customFormat="1">
      <c r="A282" s="13"/>
      <c r="B282" s="219"/>
      <c r="C282" s="220"/>
      <c r="D282" s="221" t="s">
        <v>133</v>
      </c>
      <c r="E282" s="222" t="s">
        <v>19</v>
      </c>
      <c r="F282" s="223" t="s">
        <v>156</v>
      </c>
      <c r="G282" s="220"/>
      <c r="H282" s="222" t="s">
        <v>19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133</v>
      </c>
      <c r="AU282" s="229" t="s">
        <v>81</v>
      </c>
      <c r="AV282" s="13" t="s">
        <v>79</v>
      </c>
      <c r="AW282" s="13" t="s">
        <v>33</v>
      </c>
      <c r="AX282" s="13" t="s">
        <v>71</v>
      </c>
      <c r="AY282" s="229" t="s">
        <v>121</v>
      </c>
    </row>
    <row r="283" s="13" customFormat="1">
      <c r="A283" s="13"/>
      <c r="B283" s="219"/>
      <c r="C283" s="220"/>
      <c r="D283" s="221" t="s">
        <v>133</v>
      </c>
      <c r="E283" s="222" t="s">
        <v>19</v>
      </c>
      <c r="F283" s="223" t="s">
        <v>148</v>
      </c>
      <c r="G283" s="220"/>
      <c r="H283" s="222" t="s">
        <v>19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133</v>
      </c>
      <c r="AU283" s="229" t="s">
        <v>81</v>
      </c>
      <c r="AV283" s="13" t="s">
        <v>79</v>
      </c>
      <c r="AW283" s="13" t="s">
        <v>33</v>
      </c>
      <c r="AX283" s="13" t="s">
        <v>71</v>
      </c>
      <c r="AY283" s="229" t="s">
        <v>121</v>
      </c>
    </row>
    <row r="284" s="14" customFormat="1">
      <c r="A284" s="14"/>
      <c r="B284" s="230"/>
      <c r="C284" s="231"/>
      <c r="D284" s="221" t="s">
        <v>133</v>
      </c>
      <c r="E284" s="232" t="s">
        <v>19</v>
      </c>
      <c r="F284" s="233" t="s">
        <v>122</v>
      </c>
      <c r="G284" s="231"/>
      <c r="H284" s="234">
        <v>3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0" t="s">
        <v>133</v>
      </c>
      <c r="AU284" s="240" t="s">
        <v>81</v>
      </c>
      <c r="AV284" s="14" t="s">
        <v>81</v>
      </c>
      <c r="AW284" s="14" t="s">
        <v>33</v>
      </c>
      <c r="AX284" s="14" t="s">
        <v>71</v>
      </c>
      <c r="AY284" s="240" t="s">
        <v>121</v>
      </c>
    </row>
    <row r="285" s="15" customFormat="1">
      <c r="A285" s="15"/>
      <c r="B285" s="241"/>
      <c r="C285" s="242"/>
      <c r="D285" s="221" t="s">
        <v>133</v>
      </c>
      <c r="E285" s="243" t="s">
        <v>19</v>
      </c>
      <c r="F285" s="244" t="s">
        <v>137</v>
      </c>
      <c r="G285" s="242"/>
      <c r="H285" s="245">
        <v>3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1" t="s">
        <v>133</v>
      </c>
      <c r="AU285" s="251" t="s">
        <v>81</v>
      </c>
      <c r="AV285" s="15" t="s">
        <v>129</v>
      </c>
      <c r="AW285" s="15" t="s">
        <v>33</v>
      </c>
      <c r="AX285" s="15" t="s">
        <v>79</v>
      </c>
      <c r="AY285" s="251" t="s">
        <v>121</v>
      </c>
    </row>
    <row r="286" s="2" customFormat="1" ht="33" customHeight="1">
      <c r="A286" s="39"/>
      <c r="B286" s="40"/>
      <c r="C286" s="201" t="s">
        <v>340</v>
      </c>
      <c r="D286" s="201" t="s">
        <v>124</v>
      </c>
      <c r="E286" s="202" t="s">
        <v>341</v>
      </c>
      <c r="F286" s="203" t="s">
        <v>342</v>
      </c>
      <c r="G286" s="204" t="s">
        <v>183</v>
      </c>
      <c r="H286" s="205">
        <v>3</v>
      </c>
      <c r="I286" s="206"/>
      <c r="J286" s="207">
        <f>ROUND(I286*H286,2)</f>
        <v>0</v>
      </c>
      <c r="K286" s="203" t="s">
        <v>128</v>
      </c>
      <c r="L286" s="45"/>
      <c r="M286" s="208" t="s">
        <v>19</v>
      </c>
      <c r="N286" s="209" t="s">
        <v>42</v>
      </c>
      <c r="O286" s="85"/>
      <c r="P286" s="210">
        <f>O286*H286</f>
        <v>0</v>
      </c>
      <c r="Q286" s="210">
        <v>9.0000000000000006E-05</v>
      </c>
      <c r="R286" s="210">
        <f>Q286*H286</f>
        <v>0.00027</v>
      </c>
      <c r="S286" s="210">
        <v>0</v>
      </c>
      <c r="T286" s="21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2" t="s">
        <v>239</v>
      </c>
      <c r="AT286" s="212" t="s">
        <v>124</v>
      </c>
      <c r="AU286" s="212" t="s">
        <v>81</v>
      </c>
      <c r="AY286" s="18" t="s">
        <v>121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8" t="s">
        <v>79</v>
      </c>
      <c r="BK286" s="213">
        <f>ROUND(I286*H286,2)</f>
        <v>0</v>
      </c>
      <c r="BL286" s="18" t="s">
        <v>239</v>
      </c>
      <c r="BM286" s="212" t="s">
        <v>343</v>
      </c>
    </row>
    <row r="287" s="2" customFormat="1">
      <c r="A287" s="39"/>
      <c r="B287" s="40"/>
      <c r="C287" s="41"/>
      <c r="D287" s="214" t="s">
        <v>131</v>
      </c>
      <c r="E287" s="41"/>
      <c r="F287" s="215" t="s">
        <v>344</v>
      </c>
      <c r="G287" s="41"/>
      <c r="H287" s="41"/>
      <c r="I287" s="216"/>
      <c r="J287" s="41"/>
      <c r="K287" s="41"/>
      <c r="L287" s="45"/>
      <c r="M287" s="217"/>
      <c r="N287" s="218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131</v>
      </c>
      <c r="AU287" s="18" t="s">
        <v>81</v>
      </c>
    </row>
    <row r="288" s="13" customFormat="1">
      <c r="A288" s="13"/>
      <c r="B288" s="219"/>
      <c r="C288" s="220"/>
      <c r="D288" s="221" t="s">
        <v>133</v>
      </c>
      <c r="E288" s="222" t="s">
        <v>19</v>
      </c>
      <c r="F288" s="223" t="s">
        <v>156</v>
      </c>
      <c r="G288" s="220"/>
      <c r="H288" s="222" t="s">
        <v>19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133</v>
      </c>
      <c r="AU288" s="229" t="s">
        <v>81</v>
      </c>
      <c r="AV288" s="13" t="s">
        <v>79</v>
      </c>
      <c r="AW288" s="13" t="s">
        <v>33</v>
      </c>
      <c r="AX288" s="13" t="s">
        <v>71</v>
      </c>
      <c r="AY288" s="229" t="s">
        <v>121</v>
      </c>
    </row>
    <row r="289" s="13" customFormat="1">
      <c r="A289" s="13"/>
      <c r="B289" s="219"/>
      <c r="C289" s="220"/>
      <c r="D289" s="221" t="s">
        <v>133</v>
      </c>
      <c r="E289" s="222" t="s">
        <v>19</v>
      </c>
      <c r="F289" s="223" t="s">
        <v>148</v>
      </c>
      <c r="G289" s="220"/>
      <c r="H289" s="222" t="s">
        <v>19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133</v>
      </c>
      <c r="AU289" s="229" t="s">
        <v>81</v>
      </c>
      <c r="AV289" s="13" t="s">
        <v>79</v>
      </c>
      <c r="AW289" s="13" t="s">
        <v>33</v>
      </c>
      <c r="AX289" s="13" t="s">
        <v>71</v>
      </c>
      <c r="AY289" s="229" t="s">
        <v>121</v>
      </c>
    </row>
    <row r="290" s="14" customFormat="1">
      <c r="A290" s="14"/>
      <c r="B290" s="230"/>
      <c r="C290" s="231"/>
      <c r="D290" s="221" t="s">
        <v>133</v>
      </c>
      <c r="E290" s="232" t="s">
        <v>19</v>
      </c>
      <c r="F290" s="233" t="s">
        <v>122</v>
      </c>
      <c r="G290" s="231"/>
      <c r="H290" s="234">
        <v>3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133</v>
      </c>
      <c r="AU290" s="240" t="s">
        <v>81</v>
      </c>
      <c r="AV290" s="14" t="s">
        <v>81</v>
      </c>
      <c r="AW290" s="14" t="s">
        <v>33</v>
      </c>
      <c r="AX290" s="14" t="s">
        <v>71</v>
      </c>
      <c r="AY290" s="240" t="s">
        <v>121</v>
      </c>
    </row>
    <row r="291" s="15" customFormat="1">
      <c r="A291" s="15"/>
      <c r="B291" s="241"/>
      <c r="C291" s="242"/>
      <c r="D291" s="221" t="s">
        <v>133</v>
      </c>
      <c r="E291" s="243" t="s">
        <v>19</v>
      </c>
      <c r="F291" s="244" t="s">
        <v>137</v>
      </c>
      <c r="G291" s="242"/>
      <c r="H291" s="245">
        <v>3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1" t="s">
        <v>133</v>
      </c>
      <c r="AU291" s="251" t="s">
        <v>81</v>
      </c>
      <c r="AV291" s="15" t="s">
        <v>129</v>
      </c>
      <c r="AW291" s="15" t="s">
        <v>33</v>
      </c>
      <c r="AX291" s="15" t="s">
        <v>79</v>
      </c>
      <c r="AY291" s="251" t="s">
        <v>121</v>
      </c>
    </row>
    <row r="292" s="2" customFormat="1" ht="24.15" customHeight="1">
      <c r="A292" s="39"/>
      <c r="B292" s="40"/>
      <c r="C292" s="201" t="s">
        <v>345</v>
      </c>
      <c r="D292" s="201" t="s">
        <v>124</v>
      </c>
      <c r="E292" s="202" t="s">
        <v>346</v>
      </c>
      <c r="F292" s="203" t="s">
        <v>347</v>
      </c>
      <c r="G292" s="204" t="s">
        <v>183</v>
      </c>
      <c r="H292" s="205">
        <v>3</v>
      </c>
      <c r="I292" s="206"/>
      <c r="J292" s="207">
        <f>ROUND(I292*H292,2)</f>
        <v>0</v>
      </c>
      <c r="K292" s="203" t="s">
        <v>128</v>
      </c>
      <c r="L292" s="45"/>
      <c r="M292" s="208" t="s">
        <v>19</v>
      </c>
      <c r="N292" s="209" t="s">
        <v>42</v>
      </c>
      <c r="O292" s="85"/>
      <c r="P292" s="210">
        <f>O292*H292</f>
        <v>0</v>
      </c>
      <c r="Q292" s="210">
        <v>0.00040000000000000002</v>
      </c>
      <c r="R292" s="210">
        <f>Q292*H292</f>
        <v>0.0012000000000000001</v>
      </c>
      <c r="S292" s="210">
        <v>0</v>
      </c>
      <c r="T292" s="21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2" t="s">
        <v>239</v>
      </c>
      <c r="AT292" s="212" t="s">
        <v>124</v>
      </c>
      <c r="AU292" s="212" t="s">
        <v>81</v>
      </c>
      <c r="AY292" s="18" t="s">
        <v>121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18" t="s">
        <v>79</v>
      </c>
      <c r="BK292" s="213">
        <f>ROUND(I292*H292,2)</f>
        <v>0</v>
      </c>
      <c r="BL292" s="18" t="s">
        <v>239</v>
      </c>
      <c r="BM292" s="212" t="s">
        <v>348</v>
      </c>
    </row>
    <row r="293" s="2" customFormat="1">
      <c r="A293" s="39"/>
      <c r="B293" s="40"/>
      <c r="C293" s="41"/>
      <c r="D293" s="214" t="s">
        <v>131</v>
      </c>
      <c r="E293" s="41"/>
      <c r="F293" s="215" t="s">
        <v>349</v>
      </c>
      <c r="G293" s="41"/>
      <c r="H293" s="41"/>
      <c r="I293" s="216"/>
      <c r="J293" s="41"/>
      <c r="K293" s="41"/>
      <c r="L293" s="45"/>
      <c r="M293" s="217"/>
      <c r="N293" s="218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131</v>
      </c>
      <c r="AU293" s="18" t="s">
        <v>81</v>
      </c>
    </row>
    <row r="294" s="13" customFormat="1">
      <c r="A294" s="13"/>
      <c r="B294" s="219"/>
      <c r="C294" s="220"/>
      <c r="D294" s="221" t="s">
        <v>133</v>
      </c>
      <c r="E294" s="222" t="s">
        <v>19</v>
      </c>
      <c r="F294" s="223" t="s">
        <v>156</v>
      </c>
      <c r="G294" s="220"/>
      <c r="H294" s="222" t="s">
        <v>19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133</v>
      </c>
      <c r="AU294" s="229" t="s">
        <v>81</v>
      </c>
      <c r="AV294" s="13" t="s">
        <v>79</v>
      </c>
      <c r="AW294" s="13" t="s">
        <v>33</v>
      </c>
      <c r="AX294" s="13" t="s">
        <v>71</v>
      </c>
      <c r="AY294" s="229" t="s">
        <v>121</v>
      </c>
    </row>
    <row r="295" s="13" customFormat="1">
      <c r="A295" s="13"/>
      <c r="B295" s="219"/>
      <c r="C295" s="220"/>
      <c r="D295" s="221" t="s">
        <v>133</v>
      </c>
      <c r="E295" s="222" t="s">
        <v>19</v>
      </c>
      <c r="F295" s="223" t="s">
        <v>148</v>
      </c>
      <c r="G295" s="220"/>
      <c r="H295" s="222" t="s">
        <v>19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133</v>
      </c>
      <c r="AU295" s="229" t="s">
        <v>81</v>
      </c>
      <c r="AV295" s="13" t="s">
        <v>79</v>
      </c>
      <c r="AW295" s="13" t="s">
        <v>33</v>
      </c>
      <c r="AX295" s="13" t="s">
        <v>71</v>
      </c>
      <c r="AY295" s="229" t="s">
        <v>121</v>
      </c>
    </row>
    <row r="296" s="14" customFormat="1">
      <c r="A296" s="14"/>
      <c r="B296" s="230"/>
      <c r="C296" s="231"/>
      <c r="D296" s="221" t="s">
        <v>133</v>
      </c>
      <c r="E296" s="232" t="s">
        <v>19</v>
      </c>
      <c r="F296" s="233" t="s">
        <v>122</v>
      </c>
      <c r="G296" s="231"/>
      <c r="H296" s="234">
        <v>3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133</v>
      </c>
      <c r="AU296" s="240" t="s">
        <v>81</v>
      </c>
      <c r="AV296" s="14" t="s">
        <v>81</v>
      </c>
      <c r="AW296" s="14" t="s">
        <v>33</v>
      </c>
      <c r="AX296" s="14" t="s">
        <v>71</v>
      </c>
      <c r="AY296" s="240" t="s">
        <v>121</v>
      </c>
    </row>
    <row r="297" s="15" customFormat="1">
      <c r="A297" s="15"/>
      <c r="B297" s="241"/>
      <c r="C297" s="242"/>
      <c r="D297" s="221" t="s">
        <v>133</v>
      </c>
      <c r="E297" s="243" t="s">
        <v>19</v>
      </c>
      <c r="F297" s="244" t="s">
        <v>137</v>
      </c>
      <c r="G297" s="242"/>
      <c r="H297" s="245">
        <v>3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1" t="s">
        <v>133</v>
      </c>
      <c r="AU297" s="251" t="s">
        <v>81</v>
      </c>
      <c r="AV297" s="15" t="s">
        <v>129</v>
      </c>
      <c r="AW297" s="15" t="s">
        <v>33</v>
      </c>
      <c r="AX297" s="15" t="s">
        <v>79</v>
      </c>
      <c r="AY297" s="251" t="s">
        <v>121</v>
      </c>
    </row>
    <row r="298" s="2" customFormat="1" ht="24.15" customHeight="1">
      <c r="A298" s="39"/>
      <c r="B298" s="40"/>
      <c r="C298" s="201" t="s">
        <v>350</v>
      </c>
      <c r="D298" s="201" t="s">
        <v>124</v>
      </c>
      <c r="E298" s="202" t="s">
        <v>351</v>
      </c>
      <c r="F298" s="203" t="s">
        <v>352</v>
      </c>
      <c r="G298" s="204" t="s">
        <v>310</v>
      </c>
      <c r="H298" s="262"/>
      <c r="I298" s="206"/>
      <c r="J298" s="207">
        <f>ROUND(I298*H298,2)</f>
        <v>0</v>
      </c>
      <c r="K298" s="203" t="s">
        <v>128</v>
      </c>
      <c r="L298" s="45"/>
      <c r="M298" s="208" t="s">
        <v>19</v>
      </c>
      <c r="N298" s="209" t="s">
        <v>42</v>
      </c>
      <c r="O298" s="85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2" t="s">
        <v>239</v>
      </c>
      <c r="AT298" s="212" t="s">
        <v>124</v>
      </c>
      <c r="AU298" s="212" t="s">
        <v>81</v>
      </c>
      <c r="AY298" s="18" t="s">
        <v>121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8" t="s">
        <v>79</v>
      </c>
      <c r="BK298" s="213">
        <f>ROUND(I298*H298,2)</f>
        <v>0</v>
      </c>
      <c r="BL298" s="18" t="s">
        <v>239</v>
      </c>
      <c r="BM298" s="212" t="s">
        <v>353</v>
      </c>
    </row>
    <row r="299" s="2" customFormat="1">
      <c r="A299" s="39"/>
      <c r="B299" s="40"/>
      <c r="C299" s="41"/>
      <c r="D299" s="214" t="s">
        <v>131</v>
      </c>
      <c r="E299" s="41"/>
      <c r="F299" s="215" t="s">
        <v>354</v>
      </c>
      <c r="G299" s="41"/>
      <c r="H299" s="41"/>
      <c r="I299" s="216"/>
      <c r="J299" s="41"/>
      <c r="K299" s="41"/>
      <c r="L299" s="45"/>
      <c r="M299" s="217"/>
      <c r="N299" s="218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131</v>
      </c>
      <c r="AU299" s="18" t="s">
        <v>81</v>
      </c>
    </row>
    <row r="300" s="12" customFormat="1" ht="22.8" customHeight="1">
      <c r="A300" s="12"/>
      <c r="B300" s="185"/>
      <c r="C300" s="186"/>
      <c r="D300" s="187" t="s">
        <v>70</v>
      </c>
      <c r="E300" s="199" t="s">
        <v>355</v>
      </c>
      <c r="F300" s="199" t="s">
        <v>356</v>
      </c>
      <c r="G300" s="186"/>
      <c r="H300" s="186"/>
      <c r="I300" s="189"/>
      <c r="J300" s="200">
        <f>BK300</f>
        <v>0</v>
      </c>
      <c r="K300" s="186"/>
      <c r="L300" s="191"/>
      <c r="M300" s="192"/>
      <c r="N300" s="193"/>
      <c r="O300" s="193"/>
      <c r="P300" s="194">
        <f>SUM(P301:P392)</f>
        <v>0</v>
      </c>
      <c r="Q300" s="193"/>
      <c r="R300" s="194">
        <f>SUM(R301:R392)</f>
        <v>0.10639999999999998</v>
      </c>
      <c r="S300" s="193"/>
      <c r="T300" s="195">
        <f>SUM(T301:T392)</f>
        <v>0.78461999999999998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6" t="s">
        <v>81</v>
      </c>
      <c r="AT300" s="197" t="s">
        <v>70</v>
      </c>
      <c r="AU300" s="197" t="s">
        <v>79</v>
      </c>
      <c r="AY300" s="196" t="s">
        <v>121</v>
      </c>
      <c r="BK300" s="198">
        <f>SUM(BK301:BK392)</f>
        <v>0</v>
      </c>
    </row>
    <row r="301" s="2" customFormat="1" ht="16.5" customHeight="1">
      <c r="A301" s="39"/>
      <c r="B301" s="40"/>
      <c r="C301" s="201" t="s">
        <v>357</v>
      </c>
      <c r="D301" s="201" t="s">
        <v>124</v>
      </c>
      <c r="E301" s="202" t="s">
        <v>358</v>
      </c>
      <c r="F301" s="203" t="s">
        <v>359</v>
      </c>
      <c r="G301" s="204" t="s">
        <v>360</v>
      </c>
      <c r="H301" s="205">
        <v>1</v>
      </c>
      <c r="I301" s="206"/>
      <c r="J301" s="207">
        <f>ROUND(I301*H301,2)</f>
        <v>0</v>
      </c>
      <c r="K301" s="203" t="s">
        <v>128</v>
      </c>
      <c r="L301" s="45"/>
      <c r="M301" s="208" t="s">
        <v>19</v>
      </c>
      <c r="N301" s="209" t="s">
        <v>42</v>
      </c>
      <c r="O301" s="85"/>
      <c r="P301" s="210">
        <f>O301*H301</f>
        <v>0</v>
      </c>
      <c r="Q301" s="210">
        <v>0</v>
      </c>
      <c r="R301" s="210">
        <f>Q301*H301</f>
        <v>0</v>
      </c>
      <c r="S301" s="210">
        <v>0.01933</v>
      </c>
      <c r="T301" s="211">
        <f>S301*H301</f>
        <v>0.01933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2" t="s">
        <v>239</v>
      </c>
      <c r="AT301" s="212" t="s">
        <v>124</v>
      </c>
      <c r="AU301" s="212" t="s">
        <v>81</v>
      </c>
      <c r="AY301" s="18" t="s">
        <v>121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8" t="s">
        <v>79</v>
      </c>
      <c r="BK301" s="213">
        <f>ROUND(I301*H301,2)</f>
        <v>0</v>
      </c>
      <c r="BL301" s="18" t="s">
        <v>239</v>
      </c>
      <c r="BM301" s="212" t="s">
        <v>361</v>
      </c>
    </row>
    <row r="302" s="2" customFormat="1">
      <c r="A302" s="39"/>
      <c r="B302" s="40"/>
      <c r="C302" s="41"/>
      <c r="D302" s="214" t="s">
        <v>131</v>
      </c>
      <c r="E302" s="41"/>
      <c r="F302" s="215" t="s">
        <v>362</v>
      </c>
      <c r="G302" s="41"/>
      <c r="H302" s="41"/>
      <c r="I302" s="216"/>
      <c r="J302" s="41"/>
      <c r="K302" s="41"/>
      <c r="L302" s="45"/>
      <c r="M302" s="217"/>
      <c r="N302" s="218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131</v>
      </c>
      <c r="AU302" s="18" t="s">
        <v>81</v>
      </c>
    </row>
    <row r="303" s="13" customFormat="1">
      <c r="A303" s="13"/>
      <c r="B303" s="219"/>
      <c r="C303" s="220"/>
      <c r="D303" s="221" t="s">
        <v>133</v>
      </c>
      <c r="E303" s="222" t="s">
        <v>19</v>
      </c>
      <c r="F303" s="223" t="s">
        <v>134</v>
      </c>
      <c r="G303" s="220"/>
      <c r="H303" s="222" t="s">
        <v>19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133</v>
      </c>
      <c r="AU303" s="229" t="s">
        <v>81</v>
      </c>
      <c r="AV303" s="13" t="s">
        <v>79</v>
      </c>
      <c r="AW303" s="13" t="s">
        <v>33</v>
      </c>
      <c r="AX303" s="13" t="s">
        <v>71</v>
      </c>
      <c r="AY303" s="229" t="s">
        <v>121</v>
      </c>
    </row>
    <row r="304" s="14" customFormat="1">
      <c r="A304" s="14"/>
      <c r="B304" s="230"/>
      <c r="C304" s="231"/>
      <c r="D304" s="221" t="s">
        <v>133</v>
      </c>
      <c r="E304" s="232" t="s">
        <v>19</v>
      </c>
      <c r="F304" s="233" t="s">
        <v>79</v>
      </c>
      <c r="G304" s="231"/>
      <c r="H304" s="234">
        <v>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133</v>
      </c>
      <c r="AU304" s="240" t="s">
        <v>81</v>
      </c>
      <c r="AV304" s="14" t="s">
        <v>81</v>
      </c>
      <c r="AW304" s="14" t="s">
        <v>33</v>
      </c>
      <c r="AX304" s="14" t="s">
        <v>71</v>
      </c>
      <c r="AY304" s="240" t="s">
        <v>121</v>
      </c>
    </row>
    <row r="305" s="15" customFormat="1">
      <c r="A305" s="15"/>
      <c r="B305" s="241"/>
      <c r="C305" s="242"/>
      <c r="D305" s="221" t="s">
        <v>133</v>
      </c>
      <c r="E305" s="243" t="s">
        <v>19</v>
      </c>
      <c r="F305" s="244" t="s">
        <v>137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1" t="s">
        <v>133</v>
      </c>
      <c r="AU305" s="251" t="s">
        <v>81</v>
      </c>
      <c r="AV305" s="15" t="s">
        <v>129</v>
      </c>
      <c r="AW305" s="15" t="s">
        <v>33</v>
      </c>
      <c r="AX305" s="15" t="s">
        <v>79</v>
      </c>
      <c r="AY305" s="251" t="s">
        <v>121</v>
      </c>
    </row>
    <row r="306" s="2" customFormat="1" ht="16.5" customHeight="1">
      <c r="A306" s="39"/>
      <c r="B306" s="40"/>
      <c r="C306" s="201" t="s">
        <v>363</v>
      </c>
      <c r="D306" s="201" t="s">
        <v>124</v>
      </c>
      <c r="E306" s="202" t="s">
        <v>364</v>
      </c>
      <c r="F306" s="203" t="s">
        <v>365</v>
      </c>
      <c r="G306" s="204" t="s">
        <v>360</v>
      </c>
      <c r="H306" s="205">
        <v>2</v>
      </c>
      <c r="I306" s="206"/>
      <c r="J306" s="207">
        <f>ROUND(I306*H306,2)</f>
        <v>0</v>
      </c>
      <c r="K306" s="203" t="s">
        <v>128</v>
      </c>
      <c r="L306" s="45"/>
      <c r="M306" s="208" t="s">
        <v>19</v>
      </c>
      <c r="N306" s="209" t="s">
        <v>42</v>
      </c>
      <c r="O306" s="85"/>
      <c r="P306" s="210">
        <f>O306*H306</f>
        <v>0</v>
      </c>
      <c r="Q306" s="210">
        <v>0.02894</v>
      </c>
      <c r="R306" s="210">
        <f>Q306*H306</f>
        <v>0.057880000000000001</v>
      </c>
      <c r="S306" s="210">
        <v>0</v>
      </c>
      <c r="T306" s="21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2" t="s">
        <v>239</v>
      </c>
      <c r="AT306" s="212" t="s">
        <v>124</v>
      </c>
      <c r="AU306" s="212" t="s">
        <v>81</v>
      </c>
      <c r="AY306" s="18" t="s">
        <v>121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8" t="s">
        <v>79</v>
      </c>
      <c r="BK306" s="213">
        <f>ROUND(I306*H306,2)</f>
        <v>0</v>
      </c>
      <c r="BL306" s="18" t="s">
        <v>239</v>
      </c>
      <c r="BM306" s="212" t="s">
        <v>366</v>
      </c>
    </row>
    <row r="307" s="2" customFormat="1">
      <c r="A307" s="39"/>
      <c r="B307" s="40"/>
      <c r="C307" s="41"/>
      <c r="D307" s="214" t="s">
        <v>131</v>
      </c>
      <c r="E307" s="41"/>
      <c r="F307" s="215" t="s">
        <v>367</v>
      </c>
      <c r="G307" s="41"/>
      <c r="H307" s="41"/>
      <c r="I307" s="216"/>
      <c r="J307" s="41"/>
      <c r="K307" s="41"/>
      <c r="L307" s="45"/>
      <c r="M307" s="217"/>
      <c r="N307" s="218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131</v>
      </c>
      <c r="AU307" s="18" t="s">
        <v>81</v>
      </c>
    </row>
    <row r="308" s="13" customFormat="1">
      <c r="A308" s="13"/>
      <c r="B308" s="219"/>
      <c r="C308" s="220"/>
      <c r="D308" s="221" t="s">
        <v>133</v>
      </c>
      <c r="E308" s="222" t="s">
        <v>19</v>
      </c>
      <c r="F308" s="223" t="s">
        <v>156</v>
      </c>
      <c r="G308" s="220"/>
      <c r="H308" s="222" t="s">
        <v>19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133</v>
      </c>
      <c r="AU308" s="229" t="s">
        <v>81</v>
      </c>
      <c r="AV308" s="13" t="s">
        <v>79</v>
      </c>
      <c r="AW308" s="13" t="s">
        <v>33</v>
      </c>
      <c r="AX308" s="13" t="s">
        <v>71</v>
      </c>
      <c r="AY308" s="229" t="s">
        <v>121</v>
      </c>
    </row>
    <row r="309" s="14" customFormat="1">
      <c r="A309" s="14"/>
      <c r="B309" s="230"/>
      <c r="C309" s="231"/>
      <c r="D309" s="221" t="s">
        <v>133</v>
      </c>
      <c r="E309" s="232" t="s">
        <v>19</v>
      </c>
      <c r="F309" s="233" t="s">
        <v>368</v>
      </c>
      <c r="G309" s="231"/>
      <c r="H309" s="234">
        <v>2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0" t="s">
        <v>133</v>
      </c>
      <c r="AU309" s="240" t="s">
        <v>81</v>
      </c>
      <c r="AV309" s="14" t="s">
        <v>81</v>
      </c>
      <c r="AW309" s="14" t="s">
        <v>33</v>
      </c>
      <c r="AX309" s="14" t="s">
        <v>71</v>
      </c>
      <c r="AY309" s="240" t="s">
        <v>121</v>
      </c>
    </row>
    <row r="310" s="15" customFormat="1">
      <c r="A310" s="15"/>
      <c r="B310" s="241"/>
      <c r="C310" s="242"/>
      <c r="D310" s="221" t="s">
        <v>133</v>
      </c>
      <c r="E310" s="243" t="s">
        <v>19</v>
      </c>
      <c r="F310" s="244" t="s">
        <v>137</v>
      </c>
      <c r="G310" s="242"/>
      <c r="H310" s="245">
        <v>2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1" t="s">
        <v>133</v>
      </c>
      <c r="AU310" s="251" t="s">
        <v>81</v>
      </c>
      <c r="AV310" s="15" t="s">
        <v>129</v>
      </c>
      <c r="AW310" s="15" t="s">
        <v>33</v>
      </c>
      <c r="AX310" s="15" t="s">
        <v>79</v>
      </c>
      <c r="AY310" s="251" t="s">
        <v>121</v>
      </c>
    </row>
    <row r="311" s="2" customFormat="1" ht="16.5" customHeight="1">
      <c r="A311" s="39"/>
      <c r="B311" s="40"/>
      <c r="C311" s="201" t="s">
        <v>369</v>
      </c>
      <c r="D311" s="201" t="s">
        <v>124</v>
      </c>
      <c r="E311" s="202" t="s">
        <v>370</v>
      </c>
      <c r="F311" s="203" t="s">
        <v>371</v>
      </c>
      <c r="G311" s="204" t="s">
        <v>360</v>
      </c>
      <c r="H311" s="205">
        <v>2</v>
      </c>
      <c r="I311" s="206"/>
      <c r="J311" s="207">
        <f>ROUND(I311*H311,2)</f>
        <v>0</v>
      </c>
      <c r="K311" s="203" t="s">
        <v>128</v>
      </c>
      <c r="L311" s="45"/>
      <c r="M311" s="208" t="s">
        <v>19</v>
      </c>
      <c r="N311" s="209" t="s">
        <v>42</v>
      </c>
      <c r="O311" s="85"/>
      <c r="P311" s="210">
        <f>O311*H311</f>
        <v>0</v>
      </c>
      <c r="Q311" s="210">
        <v>0</v>
      </c>
      <c r="R311" s="210">
        <f>Q311*H311</f>
        <v>0</v>
      </c>
      <c r="S311" s="210">
        <v>0.019460000000000002</v>
      </c>
      <c r="T311" s="211">
        <f>S311*H311</f>
        <v>0.038920000000000003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2" t="s">
        <v>239</v>
      </c>
      <c r="AT311" s="212" t="s">
        <v>124</v>
      </c>
      <c r="AU311" s="212" t="s">
        <v>81</v>
      </c>
      <c r="AY311" s="18" t="s">
        <v>121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18" t="s">
        <v>79</v>
      </c>
      <c r="BK311" s="213">
        <f>ROUND(I311*H311,2)</f>
        <v>0</v>
      </c>
      <c r="BL311" s="18" t="s">
        <v>239</v>
      </c>
      <c r="BM311" s="212" t="s">
        <v>372</v>
      </c>
    </row>
    <row r="312" s="2" customFormat="1">
      <c r="A312" s="39"/>
      <c r="B312" s="40"/>
      <c r="C312" s="41"/>
      <c r="D312" s="214" t="s">
        <v>131</v>
      </c>
      <c r="E312" s="41"/>
      <c r="F312" s="215" t="s">
        <v>373</v>
      </c>
      <c r="G312" s="41"/>
      <c r="H312" s="41"/>
      <c r="I312" s="216"/>
      <c r="J312" s="41"/>
      <c r="K312" s="41"/>
      <c r="L312" s="45"/>
      <c r="M312" s="217"/>
      <c r="N312" s="218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131</v>
      </c>
      <c r="AU312" s="18" t="s">
        <v>81</v>
      </c>
    </row>
    <row r="313" s="13" customFormat="1">
      <c r="A313" s="13"/>
      <c r="B313" s="219"/>
      <c r="C313" s="220"/>
      <c r="D313" s="221" t="s">
        <v>133</v>
      </c>
      <c r="E313" s="222" t="s">
        <v>19</v>
      </c>
      <c r="F313" s="223" t="s">
        <v>134</v>
      </c>
      <c r="G313" s="220"/>
      <c r="H313" s="222" t="s">
        <v>19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133</v>
      </c>
      <c r="AU313" s="229" t="s">
        <v>81</v>
      </c>
      <c r="AV313" s="13" t="s">
        <v>79</v>
      </c>
      <c r="AW313" s="13" t="s">
        <v>33</v>
      </c>
      <c r="AX313" s="13" t="s">
        <v>71</v>
      </c>
      <c r="AY313" s="229" t="s">
        <v>121</v>
      </c>
    </row>
    <row r="314" s="14" customFormat="1">
      <c r="A314" s="14"/>
      <c r="B314" s="230"/>
      <c r="C314" s="231"/>
      <c r="D314" s="221" t="s">
        <v>133</v>
      </c>
      <c r="E314" s="232" t="s">
        <v>19</v>
      </c>
      <c r="F314" s="233" t="s">
        <v>368</v>
      </c>
      <c r="G314" s="231"/>
      <c r="H314" s="234">
        <v>2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133</v>
      </c>
      <c r="AU314" s="240" t="s">
        <v>81</v>
      </c>
      <c r="AV314" s="14" t="s">
        <v>81</v>
      </c>
      <c r="AW314" s="14" t="s">
        <v>33</v>
      </c>
      <c r="AX314" s="14" t="s">
        <v>71</v>
      </c>
      <c r="AY314" s="240" t="s">
        <v>121</v>
      </c>
    </row>
    <row r="315" s="15" customFormat="1">
      <c r="A315" s="15"/>
      <c r="B315" s="241"/>
      <c r="C315" s="242"/>
      <c r="D315" s="221" t="s">
        <v>133</v>
      </c>
      <c r="E315" s="243" t="s">
        <v>19</v>
      </c>
      <c r="F315" s="244" t="s">
        <v>137</v>
      </c>
      <c r="G315" s="242"/>
      <c r="H315" s="245">
        <v>2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1" t="s">
        <v>133</v>
      </c>
      <c r="AU315" s="251" t="s">
        <v>81</v>
      </c>
      <c r="AV315" s="15" t="s">
        <v>129</v>
      </c>
      <c r="AW315" s="15" t="s">
        <v>33</v>
      </c>
      <c r="AX315" s="15" t="s">
        <v>79</v>
      </c>
      <c r="AY315" s="251" t="s">
        <v>121</v>
      </c>
    </row>
    <row r="316" s="2" customFormat="1" ht="24.15" customHeight="1">
      <c r="A316" s="39"/>
      <c r="B316" s="40"/>
      <c r="C316" s="201" t="s">
        <v>374</v>
      </c>
      <c r="D316" s="201" t="s">
        <v>124</v>
      </c>
      <c r="E316" s="202" t="s">
        <v>375</v>
      </c>
      <c r="F316" s="203" t="s">
        <v>376</v>
      </c>
      <c r="G316" s="204" t="s">
        <v>360</v>
      </c>
      <c r="H316" s="205">
        <v>1</v>
      </c>
      <c r="I316" s="206"/>
      <c r="J316" s="207">
        <f>ROUND(I316*H316,2)</f>
        <v>0</v>
      </c>
      <c r="K316" s="203" t="s">
        <v>128</v>
      </c>
      <c r="L316" s="45"/>
      <c r="M316" s="208" t="s">
        <v>19</v>
      </c>
      <c r="N316" s="209" t="s">
        <v>42</v>
      </c>
      <c r="O316" s="85"/>
      <c r="P316" s="210">
        <f>O316*H316</f>
        <v>0</v>
      </c>
      <c r="Q316" s="210">
        <v>0.02223</v>
      </c>
      <c r="R316" s="210">
        <f>Q316*H316</f>
        <v>0.02223</v>
      </c>
      <c r="S316" s="210">
        <v>0</v>
      </c>
      <c r="T316" s="21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2" t="s">
        <v>239</v>
      </c>
      <c r="AT316" s="212" t="s">
        <v>124</v>
      </c>
      <c r="AU316" s="212" t="s">
        <v>81</v>
      </c>
      <c r="AY316" s="18" t="s">
        <v>121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8" t="s">
        <v>79</v>
      </c>
      <c r="BK316" s="213">
        <f>ROUND(I316*H316,2)</f>
        <v>0</v>
      </c>
      <c r="BL316" s="18" t="s">
        <v>239</v>
      </c>
      <c r="BM316" s="212" t="s">
        <v>377</v>
      </c>
    </row>
    <row r="317" s="2" customFormat="1">
      <c r="A317" s="39"/>
      <c r="B317" s="40"/>
      <c r="C317" s="41"/>
      <c r="D317" s="214" t="s">
        <v>131</v>
      </c>
      <c r="E317" s="41"/>
      <c r="F317" s="215" t="s">
        <v>378</v>
      </c>
      <c r="G317" s="41"/>
      <c r="H317" s="41"/>
      <c r="I317" s="216"/>
      <c r="J317" s="41"/>
      <c r="K317" s="41"/>
      <c r="L317" s="45"/>
      <c r="M317" s="217"/>
      <c r="N317" s="21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131</v>
      </c>
      <c r="AU317" s="18" t="s">
        <v>81</v>
      </c>
    </row>
    <row r="318" s="13" customFormat="1">
      <c r="A318" s="13"/>
      <c r="B318" s="219"/>
      <c r="C318" s="220"/>
      <c r="D318" s="221" t="s">
        <v>133</v>
      </c>
      <c r="E318" s="222" t="s">
        <v>19</v>
      </c>
      <c r="F318" s="223" t="s">
        <v>156</v>
      </c>
      <c r="G318" s="220"/>
      <c r="H318" s="222" t="s">
        <v>19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133</v>
      </c>
      <c r="AU318" s="229" t="s">
        <v>81</v>
      </c>
      <c r="AV318" s="13" t="s">
        <v>79</v>
      </c>
      <c r="AW318" s="13" t="s">
        <v>33</v>
      </c>
      <c r="AX318" s="13" t="s">
        <v>71</v>
      </c>
      <c r="AY318" s="229" t="s">
        <v>121</v>
      </c>
    </row>
    <row r="319" s="13" customFormat="1">
      <c r="A319" s="13"/>
      <c r="B319" s="219"/>
      <c r="C319" s="220"/>
      <c r="D319" s="221" t="s">
        <v>133</v>
      </c>
      <c r="E319" s="222" t="s">
        <v>19</v>
      </c>
      <c r="F319" s="223" t="s">
        <v>148</v>
      </c>
      <c r="G319" s="220"/>
      <c r="H319" s="222" t="s">
        <v>19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133</v>
      </c>
      <c r="AU319" s="229" t="s">
        <v>81</v>
      </c>
      <c r="AV319" s="13" t="s">
        <v>79</v>
      </c>
      <c r="AW319" s="13" t="s">
        <v>33</v>
      </c>
      <c r="AX319" s="13" t="s">
        <v>71</v>
      </c>
      <c r="AY319" s="229" t="s">
        <v>121</v>
      </c>
    </row>
    <row r="320" s="14" customFormat="1">
      <c r="A320" s="14"/>
      <c r="B320" s="230"/>
      <c r="C320" s="231"/>
      <c r="D320" s="221" t="s">
        <v>133</v>
      </c>
      <c r="E320" s="232" t="s">
        <v>19</v>
      </c>
      <c r="F320" s="233" t="s">
        <v>79</v>
      </c>
      <c r="G320" s="231"/>
      <c r="H320" s="234">
        <v>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133</v>
      </c>
      <c r="AU320" s="240" t="s">
        <v>81</v>
      </c>
      <c r="AV320" s="14" t="s">
        <v>81</v>
      </c>
      <c r="AW320" s="14" t="s">
        <v>33</v>
      </c>
      <c r="AX320" s="14" t="s">
        <v>71</v>
      </c>
      <c r="AY320" s="240" t="s">
        <v>121</v>
      </c>
    </row>
    <row r="321" s="15" customFormat="1">
      <c r="A321" s="15"/>
      <c r="B321" s="241"/>
      <c r="C321" s="242"/>
      <c r="D321" s="221" t="s">
        <v>133</v>
      </c>
      <c r="E321" s="243" t="s">
        <v>19</v>
      </c>
      <c r="F321" s="244" t="s">
        <v>137</v>
      </c>
      <c r="G321" s="242"/>
      <c r="H321" s="245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1" t="s">
        <v>133</v>
      </c>
      <c r="AU321" s="251" t="s">
        <v>81</v>
      </c>
      <c r="AV321" s="15" t="s">
        <v>129</v>
      </c>
      <c r="AW321" s="15" t="s">
        <v>33</v>
      </c>
      <c r="AX321" s="15" t="s">
        <v>79</v>
      </c>
      <c r="AY321" s="251" t="s">
        <v>121</v>
      </c>
    </row>
    <row r="322" s="2" customFormat="1" ht="24.15" customHeight="1">
      <c r="A322" s="39"/>
      <c r="B322" s="40"/>
      <c r="C322" s="201" t="s">
        <v>379</v>
      </c>
      <c r="D322" s="201" t="s">
        <v>124</v>
      </c>
      <c r="E322" s="202" t="s">
        <v>380</v>
      </c>
      <c r="F322" s="203" t="s">
        <v>381</v>
      </c>
      <c r="G322" s="204" t="s">
        <v>360</v>
      </c>
      <c r="H322" s="205">
        <v>1</v>
      </c>
      <c r="I322" s="206"/>
      <c r="J322" s="207">
        <f>ROUND(I322*H322,2)</f>
        <v>0</v>
      </c>
      <c r="K322" s="203" t="s">
        <v>128</v>
      </c>
      <c r="L322" s="45"/>
      <c r="M322" s="208" t="s">
        <v>19</v>
      </c>
      <c r="N322" s="209" t="s">
        <v>42</v>
      </c>
      <c r="O322" s="85"/>
      <c r="P322" s="210">
        <f>O322*H322</f>
        <v>0</v>
      </c>
      <c r="Q322" s="210">
        <v>0.01047</v>
      </c>
      <c r="R322" s="210">
        <f>Q322*H322</f>
        <v>0.01047</v>
      </c>
      <c r="S322" s="210">
        <v>0</v>
      </c>
      <c r="T322" s="21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2" t="s">
        <v>239</v>
      </c>
      <c r="AT322" s="212" t="s">
        <v>124</v>
      </c>
      <c r="AU322" s="212" t="s">
        <v>81</v>
      </c>
      <c r="AY322" s="18" t="s">
        <v>121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8" t="s">
        <v>79</v>
      </c>
      <c r="BK322" s="213">
        <f>ROUND(I322*H322,2)</f>
        <v>0</v>
      </c>
      <c r="BL322" s="18" t="s">
        <v>239</v>
      </c>
      <c r="BM322" s="212" t="s">
        <v>382</v>
      </c>
    </row>
    <row r="323" s="2" customFormat="1">
      <c r="A323" s="39"/>
      <c r="B323" s="40"/>
      <c r="C323" s="41"/>
      <c r="D323" s="214" t="s">
        <v>131</v>
      </c>
      <c r="E323" s="41"/>
      <c r="F323" s="215" t="s">
        <v>383</v>
      </c>
      <c r="G323" s="41"/>
      <c r="H323" s="41"/>
      <c r="I323" s="216"/>
      <c r="J323" s="41"/>
      <c r="K323" s="41"/>
      <c r="L323" s="45"/>
      <c r="M323" s="217"/>
      <c r="N323" s="218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131</v>
      </c>
      <c r="AU323" s="18" t="s">
        <v>81</v>
      </c>
    </row>
    <row r="324" s="13" customFormat="1">
      <c r="A324" s="13"/>
      <c r="B324" s="219"/>
      <c r="C324" s="220"/>
      <c r="D324" s="221" t="s">
        <v>133</v>
      </c>
      <c r="E324" s="222" t="s">
        <v>19</v>
      </c>
      <c r="F324" s="223" t="s">
        <v>156</v>
      </c>
      <c r="G324" s="220"/>
      <c r="H324" s="222" t="s">
        <v>19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133</v>
      </c>
      <c r="AU324" s="229" t="s">
        <v>81</v>
      </c>
      <c r="AV324" s="13" t="s">
        <v>79</v>
      </c>
      <c r="AW324" s="13" t="s">
        <v>33</v>
      </c>
      <c r="AX324" s="13" t="s">
        <v>71</v>
      </c>
      <c r="AY324" s="229" t="s">
        <v>121</v>
      </c>
    </row>
    <row r="325" s="13" customFormat="1">
      <c r="A325" s="13"/>
      <c r="B325" s="219"/>
      <c r="C325" s="220"/>
      <c r="D325" s="221" t="s">
        <v>133</v>
      </c>
      <c r="E325" s="222" t="s">
        <v>19</v>
      </c>
      <c r="F325" s="223" t="s">
        <v>384</v>
      </c>
      <c r="G325" s="220"/>
      <c r="H325" s="222" t="s">
        <v>19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133</v>
      </c>
      <c r="AU325" s="229" t="s">
        <v>81</v>
      </c>
      <c r="AV325" s="13" t="s">
        <v>79</v>
      </c>
      <c r="AW325" s="13" t="s">
        <v>33</v>
      </c>
      <c r="AX325" s="13" t="s">
        <v>71</v>
      </c>
      <c r="AY325" s="229" t="s">
        <v>121</v>
      </c>
    </row>
    <row r="326" s="14" customFormat="1">
      <c r="A326" s="14"/>
      <c r="B326" s="230"/>
      <c r="C326" s="231"/>
      <c r="D326" s="221" t="s">
        <v>133</v>
      </c>
      <c r="E326" s="232" t="s">
        <v>19</v>
      </c>
      <c r="F326" s="233" t="s">
        <v>79</v>
      </c>
      <c r="G326" s="231"/>
      <c r="H326" s="234">
        <v>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133</v>
      </c>
      <c r="AU326" s="240" t="s">
        <v>81</v>
      </c>
      <c r="AV326" s="14" t="s">
        <v>81</v>
      </c>
      <c r="AW326" s="14" t="s">
        <v>33</v>
      </c>
      <c r="AX326" s="14" t="s">
        <v>71</v>
      </c>
      <c r="AY326" s="240" t="s">
        <v>121</v>
      </c>
    </row>
    <row r="327" s="15" customFormat="1">
      <c r="A327" s="15"/>
      <c r="B327" s="241"/>
      <c r="C327" s="242"/>
      <c r="D327" s="221" t="s">
        <v>133</v>
      </c>
      <c r="E327" s="243" t="s">
        <v>19</v>
      </c>
      <c r="F327" s="244" t="s">
        <v>137</v>
      </c>
      <c r="G327" s="242"/>
      <c r="H327" s="245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1" t="s">
        <v>133</v>
      </c>
      <c r="AU327" s="251" t="s">
        <v>81</v>
      </c>
      <c r="AV327" s="15" t="s">
        <v>129</v>
      </c>
      <c r="AW327" s="15" t="s">
        <v>33</v>
      </c>
      <c r="AX327" s="15" t="s">
        <v>79</v>
      </c>
      <c r="AY327" s="251" t="s">
        <v>121</v>
      </c>
    </row>
    <row r="328" s="2" customFormat="1" ht="16.5" customHeight="1">
      <c r="A328" s="39"/>
      <c r="B328" s="40"/>
      <c r="C328" s="201" t="s">
        <v>385</v>
      </c>
      <c r="D328" s="201" t="s">
        <v>124</v>
      </c>
      <c r="E328" s="202" t="s">
        <v>386</v>
      </c>
      <c r="F328" s="203" t="s">
        <v>387</v>
      </c>
      <c r="G328" s="204" t="s">
        <v>360</v>
      </c>
      <c r="H328" s="205">
        <v>1</v>
      </c>
      <c r="I328" s="206"/>
      <c r="J328" s="207">
        <f>ROUND(I328*H328,2)</f>
        <v>0</v>
      </c>
      <c r="K328" s="203" t="s">
        <v>128</v>
      </c>
      <c r="L328" s="45"/>
      <c r="M328" s="208" t="s">
        <v>19</v>
      </c>
      <c r="N328" s="209" t="s">
        <v>42</v>
      </c>
      <c r="O328" s="85"/>
      <c r="P328" s="210">
        <f>O328*H328</f>
        <v>0</v>
      </c>
      <c r="Q328" s="210">
        <v>0</v>
      </c>
      <c r="R328" s="210">
        <f>Q328*H328</f>
        <v>0</v>
      </c>
      <c r="S328" s="210">
        <v>0.032899999999999999</v>
      </c>
      <c r="T328" s="211">
        <f>S328*H328</f>
        <v>0.032899999999999999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2" t="s">
        <v>239</v>
      </c>
      <c r="AT328" s="212" t="s">
        <v>124</v>
      </c>
      <c r="AU328" s="212" t="s">
        <v>81</v>
      </c>
      <c r="AY328" s="18" t="s">
        <v>121</v>
      </c>
      <c r="BE328" s="213">
        <f>IF(N328="základní",J328,0)</f>
        <v>0</v>
      </c>
      <c r="BF328" s="213">
        <f>IF(N328="snížená",J328,0)</f>
        <v>0</v>
      </c>
      <c r="BG328" s="213">
        <f>IF(N328="zákl. přenesená",J328,0)</f>
        <v>0</v>
      </c>
      <c r="BH328" s="213">
        <f>IF(N328="sníž. přenesená",J328,0)</f>
        <v>0</v>
      </c>
      <c r="BI328" s="213">
        <f>IF(N328="nulová",J328,0)</f>
        <v>0</v>
      </c>
      <c r="BJ328" s="18" t="s">
        <v>79</v>
      </c>
      <c r="BK328" s="213">
        <f>ROUND(I328*H328,2)</f>
        <v>0</v>
      </c>
      <c r="BL328" s="18" t="s">
        <v>239</v>
      </c>
      <c r="BM328" s="212" t="s">
        <v>388</v>
      </c>
    </row>
    <row r="329" s="2" customFormat="1">
      <c r="A329" s="39"/>
      <c r="B329" s="40"/>
      <c r="C329" s="41"/>
      <c r="D329" s="214" t="s">
        <v>131</v>
      </c>
      <c r="E329" s="41"/>
      <c r="F329" s="215" t="s">
        <v>389</v>
      </c>
      <c r="G329" s="41"/>
      <c r="H329" s="41"/>
      <c r="I329" s="216"/>
      <c r="J329" s="41"/>
      <c r="K329" s="41"/>
      <c r="L329" s="45"/>
      <c r="M329" s="217"/>
      <c r="N329" s="218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131</v>
      </c>
      <c r="AU329" s="18" t="s">
        <v>81</v>
      </c>
    </row>
    <row r="330" s="13" customFormat="1">
      <c r="A330" s="13"/>
      <c r="B330" s="219"/>
      <c r="C330" s="220"/>
      <c r="D330" s="221" t="s">
        <v>133</v>
      </c>
      <c r="E330" s="222" t="s">
        <v>19</v>
      </c>
      <c r="F330" s="223" t="s">
        <v>134</v>
      </c>
      <c r="G330" s="220"/>
      <c r="H330" s="222" t="s">
        <v>19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133</v>
      </c>
      <c r="AU330" s="229" t="s">
        <v>81</v>
      </c>
      <c r="AV330" s="13" t="s">
        <v>79</v>
      </c>
      <c r="AW330" s="13" t="s">
        <v>33</v>
      </c>
      <c r="AX330" s="13" t="s">
        <v>71</v>
      </c>
      <c r="AY330" s="229" t="s">
        <v>121</v>
      </c>
    </row>
    <row r="331" s="14" customFormat="1">
      <c r="A331" s="14"/>
      <c r="B331" s="230"/>
      <c r="C331" s="231"/>
      <c r="D331" s="221" t="s">
        <v>133</v>
      </c>
      <c r="E331" s="232" t="s">
        <v>19</v>
      </c>
      <c r="F331" s="233" t="s">
        <v>79</v>
      </c>
      <c r="G331" s="231"/>
      <c r="H331" s="234">
        <v>1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0" t="s">
        <v>133</v>
      </c>
      <c r="AU331" s="240" t="s">
        <v>81</v>
      </c>
      <c r="AV331" s="14" t="s">
        <v>81</v>
      </c>
      <c r="AW331" s="14" t="s">
        <v>33</v>
      </c>
      <c r="AX331" s="14" t="s">
        <v>71</v>
      </c>
      <c r="AY331" s="240" t="s">
        <v>121</v>
      </c>
    </row>
    <row r="332" s="15" customFormat="1">
      <c r="A332" s="15"/>
      <c r="B332" s="241"/>
      <c r="C332" s="242"/>
      <c r="D332" s="221" t="s">
        <v>133</v>
      </c>
      <c r="E332" s="243" t="s">
        <v>19</v>
      </c>
      <c r="F332" s="244" t="s">
        <v>137</v>
      </c>
      <c r="G332" s="242"/>
      <c r="H332" s="245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1" t="s">
        <v>133</v>
      </c>
      <c r="AU332" s="251" t="s">
        <v>81</v>
      </c>
      <c r="AV332" s="15" t="s">
        <v>129</v>
      </c>
      <c r="AW332" s="15" t="s">
        <v>33</v>
      </c>
      <c r="AX332" s="15" t="s">
        <v>79</v>
      </c>
      <c r="AY332" s="251" t="s">
        <v>121</v>
      </c>
    </row>
    <row r="333" s="2" customFormat="1" ht="16.5" customHeight="1">
      <c r="A333" s="39"/>
      <c r="B333" s="40"/>
      <c r="C333" s="201" t="s">
        <v>390</v>
      </c>
      <c r="D333" s="201" t="s">
        <v>124</v>
      </c>
      <c r="E333" s="202" t="s">
        <v>391</v>
      </c>
      <c r="F333" s="203" t="s">
        <v>392</v>
      </c>
      <c r="G333" s="204" t="s">
        <v>360</v>
      </c>
      <c r="H333" s="205">
        <v>2</v>
      </c>
      <c r="I333" s="206"/>
      <c r="J333" s="207">
        <f>ROUND(I333*H333,2)</f>
        <v>0</v>
      </c>
      <c r="K333" s="203" t="s">
        <v>128</v>
      </c>
      <c r="L333" s="45"/>
      <c r="M333" s="208" t="s">
        <v>19</v>
      </c>
      <c r="N333" s="209" t="s">
        <v>42</v>
      </c>
      <c r="O333" s="85"/>
      <c r="P333" s="210">
        <f>O333*H333</f>
        <v>0</v>
      </c>
      <c r="Q333" s="210">
        <v>0.00051999999999999995</v>
      </c>
      <c r="R333" s="210">
        <f>Q333*H333</f>
        <v>0.0010399999999999999</v>
      </c>
      <c r="S333" s="210">
        <v>0</v>
      </c>
      <c r="T333" s="21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2" t="s">
        <v>239</v>
      </c>
      <c r="AT333" s="212" t="s">
        <v>124</v>
      </c>
      <c r="AU333" s="212" t="s">
        <v>81</v>
      </c>
      <c r="AY333" s="18" t="s">
        <v>121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8" t="s">
        <v>79</v>
      </c>
      <c r="BK333" s="213">
        <f>ROUND(I333*H333,2)</f>
        <v>0</v>
      </c>
      <c r="BL333" s="18" t="s">
        <v>239</v>
      </c>
      <c r="BM333" s="212" t="s">
        <v>393</v>
      </c>
    </row>
    <row r="334" s="2" customFormat="1">
      <c r="A334" s="39"/>
      <c r="B334" s="40"/>
      <c r="C334" s="41"/>
      <c r="D334" s="214" t="s">
        <v>131</v>
      </c>
      <c r="E334" s="41"/>
      <c r="F334" s="215" t="s">
        <v>394</v>
      </c>
      <c r="G334" s="41"/>
      <c r="H334" s="41"/>
      <c r="I334" s="216"/>
      <c r="J334" s="41"/>
      <c r="K334" s="41"/>
      <c r="L334" s="45"/>
      <c r="M334" s="217"/>
      <c r="N334" s="218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131</v>
      </c>
      <c r="AU334" s="18" t="s">
        <v>81</v>
      </c>
    </row>
    <row r="335" s="13" customFormat="1">
      <c r="A335" s="13"/>
      <c r="B335" s="219"/>
      <c r="C335" s="220"/>
      <c r="D335" s="221" t="s">
        <v>133</v>
      </c>
      <c r="E335" s="222" t="s">
        <v>19</v>
      </c>
      <c r="F335" s="223" t="s">
        <v>156</v>
      </c>
      <c r="G335" s="220"/>
      <c r="H335" s="222" t="s">
        <v>19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133</v>
      </c>
      <c r="AU335" s="229" t="s">
        <v>81</v>
      </c>
      <c r="AV335" s="13" t="s">
        <v>79</v>
      </c>
      <c r="AW335" s="13" t="s">
        <v>33</v>
      </c>
      <c r="AX335" s="13" t="s">
        <v>71</v>
      </c>
      <c r="AY335" s="229" t="s">
        <v>121</v>
      </c>
    </row>
    <row r="336" s="14" customFormat="1">
      <c r="A336" s="14"/>
      <c r="B336" s="230"/>
      <c r="C336" s="231"/>
      <c r="D336" s="221" t="s">
        <v>133</v>
      </c>
      <c r="E336" s="232" t="s">
        <v>19</v>
      </c>
      <c r="F336" s="233" t="s">
        <v>368</v>
      </c>
      <c r="G336" s="231"/>
      <c r="H336" s="234">
        <v>2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0" t="s">
        <v>133</v>
      </c>
      <c r="AU336" s="240" t="s">
        <v>81</v>
      </c>
      <c r="AV336" s="14" t="s">
        <v>81</v>
      </c>
      <c r="AW336" s="14" t="s">
        <v>33</v>
      </c>
      <c r="AX336" s="14" t="s">
        <v>71</v>
      </c>
      <c r="AY336" s="240" t="s">
        <v>121</v>
      </c>
    </row>
    <row r="337" s="15" customFormat="1">
      <c r="A337" s="15"/>
      <c r="B337" s="241"/>
      <c r="C337" s="242"/>
      <c r="D337" s="221" t="s">
        <v>133</v>
      </c>
      <c r="E337" s="243" t="s">
        <v>19</v>
      </c>
      <c r="F337" s="244" t="s">
        <v>137</v>
      </c>
      <c r="G337" s="242"/>
      <c r="H337" s="245">
        <v>2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1" t="s">
        <v>133</v>
      </c>
      <c r="AU337" s="251" t="s">
        <v>81</v>
      </c>
      <c r="AV337" s="15" t="s">
        <v>129</v>
      </c>
      <c r="AW337" s="15" t="s">
        <v>33</v>
      </c>
      <c r="AX337" s="15" t="s">
        <v>79</v>
      </c>
      <c r="AY337" s="251" t="s">
        <v>121</v>
      </c>
    </row>
    <row r="338" s="2" customFormat="1" ht="16.5" customHeight="1">
      <c r="A338" s="39"/>
      <c r="B338" s="40"/>
      <c r="C338" s="201" t="s">
        <v>395</v>
      </c>
      <c r="D338" s="201" t="s">
        <v>124</v>
      </c>
      <c r="E338" s="202" t="s">
        <v>396</v>
      </c>
      <c r="F338" s="203" t="s">
        <v>397</v>
      </c>
      <c r="G338" s="204" t="s">
        <v>360</v>
      </c>
      <c r="H338" s="205">
        <v>2</v>
      </c>
      <c r="I338" s="206"/>
      <c r="J338" s="207">
        <f>ROUND(I338*H338,2)</f>
        <v>0</v>
      </c>
      <c r="K338" s="203" t="s">
        <v>128</v>
      </c>
      <c r="L338" s="45"/>
      <c r="M338" s="208" t="s">
        <v>19</v>
      </c>
      <c r="N338" s="209" t="s">
        <v>42</v>
      </c>
      <c r="O338" s="85"/>
      <c r="P338" s="210">
        <f>O338*H338</f>
        <v>0</v>
      </c>
      <c r="Q338" s="210">
        <v>0.00051999999999999995</v>
      </c>
      <c r="R338" s="210">
        <f>Q338*H338</f>
        <v>0.0010399999999999999</v>
      </c>
      <c r="S338" s="210">
        <v>0</v>
      </c>
      <c r="T338" s="21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2" t="s">
        <v>239</v>
      </c>
      <c r="AT338" s="212" t="s">
        <v>124</v>
      </c>
      <c r="AU338" s="212" t="s">
        <v>81</v>
      </c>
      <c r="AY338" s="18" t="s">
        <v>121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18" t="s">
        <v>79</v>
      </c>
      <c r="BK338" s="213">
        <f>ROUND(I338*H338,2)</f>
        <v>0</v>
      </c>
      <c r="BL338" s="18" t="s">
        <v>239</v>
      </c>
      <c r="BM338" s="212" t="s">
        <v>398</v>
      </c>
    </row>
    <row r="339" s="2" customFormat="1">
      <c r="A339" s="39"/>
      <c r="B339" s="40"/>
      <c r="C339" s="41"/>
      <c r="D339" s="214" t="s">
        <v>131</v>
      </c>
      <c r="E339" s="41"/>
      <c r="F339" s="215" t="s">
        <v>399</v>
      </c>
      <c r="G339" s="41"/>
      <c r="H339" s="41"/>
      <c r="I339" s="216"/>
      <c r="J339" s="41"/>
      <c r="K339" s="41"/>
      <c r="L339" s="45"/>
      <c r="M339" s="217"/>
      <c r="N339" s="218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131</v>
      </c>
      <c r="AU339" s="18" t="s">
        <v>81</v>
      </c>
    </row>
    <row r="340" s="13" customFormat="1">
      <c r="A340" s="13"/>
      <c r="B340" s="219"/>
      <c r="C340" s="220"/>
      <c r="D340" s="221" t="s">
        <v>133</v>
      </c>
      <c r="E340" s="222" t="s">
        <v>19</v>
      </c>
      <c r="F340" s="223" t="s">
        <v>156</v>
      </c>
      <c r="G340" s="220"/>
      <c r="H340" s="222" t="s">
        <v>19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133</v>
      </c>
      <c r="AU340" s="229" t="s">
        <v>81</v>
      </c>
      <c r="AV340" s="13" t="s">
        <v>79</v>
      </c>
      <c r="AW340" s="13" t="s">
        <v>33</v>
      </c>
      <c r="AX340" s="13" t="s">
        <v>71</v>
      </c>
      <c r="AY340" s="229" t="s">
        <v>121</v>
      </c>
    </row>
    <row r="341" s="14" customFormat="1">
      <c r="A341" s="14"/>
      <c r="B341" s="230"/>
      <c r="C341" s="231"/>
      <c r="D341" s="221" t="s">
        <v>133</v>
      </c>
      <c r="E341" s="232" t="s">
        <v>19</v>
      </c>
      <c r="F341" s="233" t="s">
        <v>368</v>
      </c>
      <c r="G341" s="231"/>
      <c r="H341" s="234">
        <v>2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133</v>
      </c>
      <c r="AU341" s="240" t="s">
        <v>81</v>
      </c>
      <c r="AV341" s="14" t="s">
        <v>81</v>
      </c>
      <c r="AW341" s="14" t="s">
        <v>33</v>
      </c>
      <c r="AX341" s="14" t="s">
        <v>71</v>
      </c>
      <c r="AY341" s="240" t="s">
        <v>121</v>
      </c>
    </row>
    <row r="342" s="15" customFormat="1">
      <c r="A342" s="15"/>
      <c r="B342" s="241"/>
      <c r="C342" s="242"/>
      <c r="D342" s="221" t="s">
        <v>133</v>
      </c>
      <c r="E342" s="243" t="s">
        <v>19</v>
      </c>
      <c r="F342" s="244" t="s">
        <v>137</v>
      </c>
      <c r="G342" s="242"/>
      <c r="H342" s="245">
        <v>2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1" t="s">
        <v>133</v>
      </c>
      <c r="AU342" s="251" t="s">
        <v>81</v>
      </c>
      <c r="AV342" s="15" t="s">
        <v>129</v>
      </c>
      <c r="AW342" s="15" t="s">
        <v>33</v>
      </c>
      <c r="AX342" s="15" t="s">
        <v>79</v>
      </c>
      <c r="AY342" s="251" t="s">
        <v>121</v>
      </c>
    </row>
    <row r="343" s="2" customFormat="1" ht="16.5" customHeight="1">
      <c r="A343" s="39"/>
      <c r="B343" s="40"/>
      <c r="C343" s="201" t="s">
        <v>400</v>
      </c>
      <c r="D343" s="201" t="s">
        <v>124</v>
      </c>
      <c r="E343" s="202" t="s">
        <v>401</v>
      </c>
      <c r="F343" s="203" t="s">
        <v>402</v>
      </c>
      <c r="G343" s="204" t="s">
        <v>360</v>
      </c>
      <c r="H343" s="205">
        <v>2</v>
      </c>
      <c r="I343" s="206"/>
      <c r="J343" s="207">
        <f>ROUND(I343*H343,2)</f>
        <v>0</v>
      </c>
      <c r="K343" s="203" t="s">
        <v>128</v>
      </c>
      <c r="L343" s="45"/>
      <c r="M343" s="208" t="s">
        <v>19</v>
      </c>
      <c r="N343" s="209" t="s">
        <v>42</v>
      </c>
      <c r="O343" s="85"/>
      <c r="P343" s="210">
        <f>O343*H343</f>
        <v>0</v>
      </c>
      <c r="Q343" s="210">
        <v>0.00051999999999999995</v>
      </c>
      <c r="R343" s="210">
        <f>Q343*H343</f>
        <v>0.0010399999999999999</v>
      </c>
      <c r="S343" s="210">
        <v>0</v>
      </c>
      <c r="T343" s="21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2" t="s">
        <v>239</v>
      </c>
      <c r="AT343" s="212" t="s">
        <v>124</v>
      </c>
      <c r="AU343" s="212" t="s">
        <v>81</v>
      </c>
      <c r="AY343" s="18" t="s">
        <v>121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18" t="s">
        <v>79</v>
      </c>
      <c r="BK343" s="213">
        <f>ROUND(I343*H343,2)</f>
        <v>0</v>
      </c>
      <c r="BL343" s="18" t="s">
        <v>239</v>
      </c>
      <c r="BM343" s="212" t="s">
        <v>403</v>
      </c>
    </row>
    <row r="344" s="2" customFormat="1">
      <c r="A344" s="39"/>
      <c r="B344" s="40"/>
      <c r="C344" s="41"/>
      <c r="D344" s="214" t="s">
        <v>131</v>
      </c>
      <c r="E344" s="41"/>
      <c r="F344" s="215" t="s">
        <v>404</v>
      </c>
      <c r="G344" s="41"/>
      <c r="H344" s="41"/>
      <c r="I344" s="216"/>
      <c r="J344" s="41"/>
      <c r="K344" s="41"/>
      <c r="L344" s="45"/>
      <c r="M344" s="217"/>
      <c r="N344" s="218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131</v>
      </c>
      <c r="AU344" s="18" t="s">
        <v>81</v>
      </c>
    </row>
    <row r="345" s="13" customFormat="1">
      <c r="A345" s="13"/>
      <c r="B345" s="219"/>
      <c r="C345" s="220"/>
      <c r="D345" s="221" t="s">
        <v>133</v>
      </c>
      <c r="E345" s="222" t="s">
        <v>19</v>
      </c>
      <c r="F345" s="223" t="s">
        <v>156</v>
      </c>
      <c r="G345" s="220"/>
      <c r="H345" s="222" t="s">
        <v>19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9" t="s">
        <v>133</v>
      </c>
      <c r="AU345" s="229" t="s">
        <v>81</v>
      </c>
      <c r="AV345" s="13" t="s">
        <v>79</v>
      </c>
      <c r="AW345" s="13" t="s">
        <v>33</v>
      </c>
      <c r="AX345" s="13" t="s">
        <v>71</v>
      </c>
      <c r="AY345" s="229" t="s">
        <v>121</v>
      </c>
    </row>
    <row r="346" s="14" customFormat="1">
      <c r="A346" s="14"/>
      <c r="B346" s="230"/>
      <c r="C346" s="231"/>
      <c r="D346" s="221" t="s">
        <v>133</v>
      </c>
      <c r="E346" s="232" t="s">
        <v>19</v>
      </c>
      <c r="F346" s="233" t="s">
        <v>368</v>
      </c>
      <c r="G346" s="231"/>
      <c r="H346" s="234">
        <v>2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133</v>
      </c>
      <c r="AU346" s="240" t="s">
        <v>81</v>
      </c>
      <c r="AV346" s="14" t="s">
        <v>81</v>
      </c>
      <c r="AW346" s="14" t="s">
        <v>33</v>
      </c>
      <c r="AX346" s="14" t="s">
        <v>71</v>
      </c>
      <c r="AY346" s="240" t="s">
        <v>121</v>
      </c>
    </row>
    <row r="347" s="15" customFormat="1">
      <c r="A347" s="15"/>
      <c r="B347" s="241"/>
      <c r="C347" s="242"/>
      <c r="D347" s="221" t="s">
        <v>133</v>
      </c>
      <c r="E347" s="243" t="s">
        <v>19</v>
      </c>
      <c r="F347" s="244" t="s">
        <v>137</v>
      </c>
      <c r="G347" s="242"/>
      <c r="H347" s="245">
        <v>2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1" t="s">
        <v>133</v>
      </c>
      <c r="AU347" s="251" t="s">
        <v>81</v>
      </c>
      <c r="AV347" s="15" t="s">
        <v>129</v>
      </c>
      <c r="AW347" s="15" t="s">
        <v>33</v>
      </c>
      <c r="AX347" s="15" t="s">
        <v>79</v>
      </c>
      <c r="AY347" s="251" t="s">
        <v>121</v>
      </c>
    </row>
    <row r="348" s="2" customFormat="1" ht="16.5" customHeight="1">
      <c r="A348" s="39"/>
      <c r="B348" s="40"/>
      <c r="C348" s="201" t="s">
        <v>405</v>
      </c>
      <c r="D348" s="201" t="s">
        <v>124</v>
      </c>
      <c r="E348" s="202" t="s">
        <v>406</v>
      </c>
      <c r="F348" s="203" t="s">
        <v>407</v>
      </c>
      <c r="G348" s="204" t="s">
        <v>360</v>
      </c>
      <c r="H348" s="205">
        <v>1</v>
      </c>
      <c r="I348" s="206"/>
      <c r="J348" s="207">
        <f>ROUND(I348*H348,2)</f>
        <v>0</v>
      </c>
      <c r="K348" s="203" t="s">
        <v>128</v>
      </c>
      <c r="L348" s="45"/>
      <c r="M348" s="208" t="s">
        <v>19</v>
      </c>
      <c r="N348" s="209" t="s">
        <v>42</v>
      </c>
      <c r="O348" s="85"/>
      <c r="P348" s="210">
        <f>O348*H348</f>
        <v>0</v>
      </c>
      <c r="Q348" s="210">
        <v>0.00075000000000000002</v>
      </c>
      <c r="R348" s="210">
        <f>Q348*H348</f>
        <v>0.00075000000000000002</v>
      </c>
      <c r="S348" s="210">
        <v>0</v>
      </c>
      <c r="T348" s="21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2" t="s">
        <v>239</v>
      </c>
      <c r="AT348" s="212" t="s">
        <v>124</v>
      </c>
      <c r="AU348" s="212" t="s">
        <v>81</v>
      </c>
      <c r="AY348" s="18" t="s">
        <v>121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8" t="s">
        <v>79</v>
      </c>
      <c r="BK348" s="213">
        <f>ROUND(I348*H348,2)</f>
        <v>0</v>
      </c>
      <c r="BL348" s="18" t="s">
        <v>239</v>
      </c>
      <c r="BM348" s="212" t="s">
        <v>408</v>
      </c>
    </row>
    <row r="349" s="2" customFormat="1">
      <c r="A349" s="39"/>
      <c r="B349" s="40"/>
      <c r="C349" s="41"/>
      <c r="D349" s="214" t="s">
        <v>131</v>
      </c>
      <c r="E349" s="41"/>
      <c r="F349" s="215" t="s">
        <v>409</v>
      </c>
      <c r="G349" s="41"/>
      <c r="H349" s="41"/>
      <c r="I349" s="216"/>
      <c r="J349" s="41"/>
      <c r="K349" s="41"/>
      <c r="L349" s="45"/>
      <c r="M349" s="217"/>
      <c r="N349" s="218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131</v>
      </c>
      <c r="AU349" s="18" t="s">
        <v>81</v>
      </c>
    </row>
    <row r="350" s="13" customFormat="1">
      <c r="A350" s="13"/>
      <c r="B350" s="219"/>
      <c r="C350" s="220"/>
      <c r="D350" s="221" t="s">
        <v>133</v>
      </c>
      <c r="E350" s="222" t="s">
        <v>19</v>
      </c>
      <c r="F350" s="223" t="s">
        <v>156</v>
      </c>
      <c r="G350" s="220"/>
      <c r="H350" s="222" t="s">
        <v>19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133</v>
      </c>
      <c r="AU350" s="229" t="s">
        <v>81</v>
      </c>
      <c r="AV350" s="13" t="s">
        <v>79</v>
      </c>
      <c r="AW350" s="13" t="s">
        <v>33</v>
      </c>
      <c r="AX350" s="13" t="s">
        <v>71</v>
      </c>
      <c r="AY350" s="229" t="s">
        <v>121</v>
      </c>
    </row>
    <row r="351" s="14" customFormat="1">
      <c r="A351" s="14"/>
      <c r="B351" s="230"/>
      <c r="C351" s="231"/>
      <c r="D351" s="221" t="s">
        <v>133</v>
      </c>
      <c r="E351" s="232" t="s">
        <v>19</v>
      </c>
      <c r="F351" s="233" t="s">
        <v>79</v>
      </c>
      <c r="G351" s="231"/>
      <c r="H351" s="234">
        <v>1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0" t="s">
        <v>133</v>
      </c>
      <c r="AU351" s="240" t="s">
        <v>81</v>
      </c>
      <c r="AV351" s="14" t="s">
        <v>81</v>
      </c>
      <c r="AW351" s="14" t="s">
        <v>33</v>
      </c>
      <c r="AX351" s="14" t="s">
        <v>71</v>
      </c>
      <c r="AY351" s="240" t="s">
        <v>121</v>
      </c>
    </row>
    <row r="352" s="15" customFormat="1">
      <c r="A352" s="15"/>
      <c r="B352" s="241"/>
      <c r="C352" s="242"/>
      <c r="D352" s="221" t="s">
        <v>133</v>
      </c>
      <c r="E352" s="243" t="s">
        <v>19</v>
      </c>
      <c r="F352" s="244" t="s">
        <v>137</v>
      </c>
      <c r="G352" s="242"/>
      <c r="H352" s="245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1" t="s">
        <v>133</v>
      </c>
      <c r="AU352" s="251" t="s">
        <v>81</v>
      </c>
      <c r="AV352" s="15" t="s">
        <v>129</v>
      </c>
      <c r="AW352" s="15" t="s">
        <v>33</v>
      </c>
      <c r="AX352" s="15" t="s">
        <v>79</v>
      </c>
      <c r="AY352" s="251" t="s">
        <v>121</v>
      </c>
    </row>
    <row r="353" s="2" customFormat="1" ht="16.5" customHeight="1">
      <c r="A353" s="39"/>
      <c r="B353" s="40"/>
      <c r="C353" s="201" t="s">
        <v>410</v>
      </c>
      <c r="D353" s="201" t="s">
        <v>124</v>
      </c>
      <c r="E353" s="202" t="s">
        <v>411</v>
      </c>
      <c r="F353" s="203" t="s">
        <v>412</v>
      </c>
      <c r="G353" s="204" t="s">
        <v>360</v>
      </c>
      <c r="H353" s="205">
        <v>1</v>
      </c>
      <c r="I353" s="206"/>
      <c r="J353" s="207">
        <f>ROUND(I353*H353,2)</f>
        <v>0</v>
      </c>
      <c r="K353" s="203" t="s">
        <v>128</v>
      </c>
      <c r="L353" s="45"/>
      <c r="M353" s="208" t="s">
        <v>19</v>
      </c>
      <c r="N353" s="209" t="s">
        <v>42</v>
      </c>
      <c r="O353" s="85"/>
      <c r="P353" s="210">
        <f>O353*H353</f>
        <v>0</v>
      </c>
      <c r="Q353" s="210">
        <v>0.00084999999999999995</v>
      </c>
      <c r="R353" s="210">
        <f>Q353*H353</f>
        <v>0.00084999999999999995</v>
      </c>
      <c r="S353" s="210">
        <v>0</v>
      </c>
      <c r="T353" s="21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2" t="s">
        <v>239</v>
      </c>
      <c r="AT353" s="212" t="s">
        <v>124</v>
      </c>
      <c r="AU353" s="212" t="s">
        <v>81</v>
      </c>
      <c r="AY353" s="18" t="s">
        <v>121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8" t="s">
        <v>79</v>
      </c>
      <c r="BK353" s="213">
        <f>ROUND(I353*H353,2)</f>
        <v>0</v>
      </c>
      <c r="BL353" s="18" t="s">
        <v>239</v>
      </c>
      <c r="BM353" s="212" t="s">
        <v>413</v>
      </c>
    </row>
    <row r="354" s="2" customFormat="1">
      <c r="A354" s="39"/>
      <c r="B354" s="40"/>
      <c r="C354" s="41"/>
      <c r="D354" s="214" t="s">
        <v>131</v>
      </c>
      <c r="E354" s="41"/>
      <c r="F354" s="215" t="s">
        <v>414</v>
      </c>
      <c r="G354" s="41"/>
      <c r="H354" s="41"/>
      <c r="I354" s="216"/>
      <c r="J354" s="41"/>
      <c r="K354" s="41"/>
      <c r="L354" s="45"/>
      <c r="M354" s="217"/>
      <c r="N354" s="218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131</v>
      </c>
      <c r="AU354" s="18" t="s">
        <v>81</v>
      </c>
    </row>
    <row r="355" s="13" customFormat="1">
      <c r="A355" s="13"/>
      <c r="B355" s="219"/>
      <c r="C355" s="220"/>
      <c r="D355" s="221" t="s">
        <v>133</v>
      </c>
      <c r="E355" s="222" t="s">
        <v>19</v>
      </c>
      <c r="F355" s="223" t="s">
        <v>156</v>
      </c>
      <c r="G355" s="220"/>
      <c r="H355" s="222" t="s">
        <v>19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133</v>
      </c>
      <c r="AU355" s="229" t="s">
        <v>81</v>
      </c>
      <c r="AV355" s="13" t="s">
        <v>79</v>
      </c>
      <c r="AW355" s="13" t="s">
        <v>33</v>
      </c>
      <c r="AX355" s="13" t="s">
        <v>71</v>
      </c>
      <c r="AY355" s="229" t="s">
        <v>121</v>
      </c>
    </row>
    <row r="356" s="14" customFormat="1">
      <c r="A356" s="14"/>
      <c r="B356" s="230"/>
      <c r="C356" s="231"/>
      <c r="D356" s="221" t="s">
        <v>133</v>
      </c>
      <c r="E356" s="232" t="s">
        <v>19</v>
      </c>
      <c r="F356" s="233" t="s">
        <v>79</v>
      </c>
      <c r="G356" s="231"/>
      <c r="H356" s="234">
        <v>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133</v>
      </c>
      <c r="AU356" s="240" t="s">
        <v>81</v>
      </c>
      <c r="AV356" s="14" t="s">
        <v>81</v>
      </c>
      <c r="AW356" s="14" t="s">
        <v>33</v>
      </c>
      <c r="AX356" s="14" t="s">
        <v>71</v>
      </c>
      <c r="AY356" s="240" t="s">
        <v>121</v>
      </c>
    </row>
    <row r="357" s="15" customFormat="1">
      <c r="A357" s="15"/>
      <c r="B357" s="241"/>
      <c r="C357" s="242"/>
      <c r="D357" s="221" t="s">
        <v>133</v>
      </c>
      <c r="E357" s="243" t="s">
        <v>19</v>
      </c>
      <c r="F357" s="244" t="s">
        <v>137</v>
      </c>
      <c r="G357" s="242"/>
      <c r="H357" s="245">
        <v>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1" t="s">
        <v>133</v>
      </c>
      <c r="AU357" s="251" t="s">
        <v>81</v>
      </c>
      <c r="AV357" s="15" t="s">
        <v>129</v>
      </c>
      <c r="AW357" s="15" t="s">
        <v>33</v>
      </c>
      <c r="AX357" s="15" t="s">
        <v>79</v>
      </c>
      <c r="AY357" s="251" t="s">
        <v>121</v>
      </c>
    </row>
    <row r="358" s="2" customFormat="1" ht="16.5" customHeight="1">
      <c r="A358" s="39"/>
      <c r="B358" s="40"/>
      <c r="C358" s="201" t="s">
        <v>415</v>
      </c>
      <c r="D358" s="201" t="s">
        <v>124</v>
      </c>
      <c r="E358" s="202" t="s">
        <v>416</v>
      </c>
      <c r="F358" s="203" t="s">
        <v>417</v>
      </c>
      <c r="G358" s="204" t="s">
        <v>360</v>
      </c>
      <c r="H358" s="205">
        <v>1</v>
      </c>
      <c r="I358" s="206"/>
      <c r="J358" s="207">
        <f>ROUND(I358*H358,2)</f>
        <v>0</v>
      </c>
      <c r="K358" s="203" t="s">
        <v>128</v>
      </c>
      <c r="L358" s="45"/>
      <c r="M358" s="208" t="s">
        <v>19</v>
      </c>
      <c r="N358" s="209" t="s">
        <v>42</v>
      </c>
      <c r="O358" s="85"/>
      <c r="P358" s="210">
        <f>O358*H358</f>
        <v>0</v>
      </c>
      <c r="Q358" s="210">
        <v>0.00084999999999999995</v>
      </c>
      <c r="R358" s="210">
        <f>Q358*H358</f>
        <v>0.00084999999999999995</v>
      </c>
      <c r="S358" s="210">
        <v>0</v>
      </c>
      <c r="T358" s="21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2" t="s">
        <v>239</v>
      </c>
      <c r="AT358" s="212" t="s">
        <v>124</v>
      </c>
      <c r="AU358" s="212" t="s">
        <v>81</v>
      </c>
      <c r="AY358" s="18" t="s">
        <v>121</v>
      </c>
      <c r="BE358" s="213">
        <f>IF(N358="základní",J358,0)</f>
        <v>0</v>
      </c>
      <c r="BF358" s="213">
        <f>IF(N358="snížená",J358,0)</f>
        <v>0</v>
      </c>
      <c r="BG358" s="213">
        <f>IF(N358="zákl. přenesená",J358,0)</f>
        <v>0</v>
      </c>
      <c r="BH358" s="213">
        <f>IF(N358="sníž. přenesená",J358,0)</f>
        <v>0</v>
      </c>
      <c r="BI358" s="213">
        <f>IF(N358="nulová",J358,0)</f>
        <v>0</v>
      </c>
      <c r="BJ358" s="18" t="s">
        <v>79</v>
      </c>
      <c r="BK358" s="213">
        <f>ROUND(I358*H358,2)</f>
        <v>0</v>
      </c>
      <c r="BL358" s="18" t="s">
        <v>239</v>
      </c>
      <c r="BM358" s="212" t="s">
        <v>418</v>
      </c>
    </row>
    <row r="359" s="2" customFormat="1">
      <c r="A359" s="39"/>
      <c r="B359" s="40"/>
      <c r="C359" s="41"/>
      <c r="D359" s="214" t="s">
        <v>131</v>
      </c>
      <c r="E359" s="41"/>
      <c r="F359" s="215" t="s">
        <v>419</v>
      </c>
      <c r="G359" s="41"/>
      <c r="H359" s="41"/>
      <c r="I359" s="216"/>
      <c r="J359" s="41"/>
      <c r="K359" s="41"/>
      <c r="L359" s="45"/>
      <c r="M359" s="217"/>
      <c r="N359" s="218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131</v>
      </c>
      <c r="AU359" s="18" t="s">
        <v>81</v>
      </c>
    </row>
    <row r="360" s="13" customFormat="1">
      <c r="A360" s="13"/>
      <c r="B360" s="219"/>
      <c r="C360" s="220"/>
      <c r="D360" s="221" t="s">
        <v>133</v>
      </c>
      <c r="E360" s="222" t="s">
        <v>19</v>
      </c>
      <c r="F360" s="223" t="s">
        <v>156</v>
      </c>
      <c r="G360" s="220"/>
      <c r="H360" s="222" t="s">
        <v>19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9" t="s">
        <v>133</v>
      </c>
      <c r="AU360" s="229" t="s">
        <v>81</v>
      </c>
      <c r="AV360" s="13" t="s">
        <v>79</v>
      </c>
      <c r="AW360" s="13" t="s">
        <v>33</v>
      </c>
      <c r="AX360" s="13" t="s">
        <v>71</v>
      </c>
      <c r="AY360" s="229" t="s">
        <v>121</v>
      </c>
    </row>
    <row r="361" s="14" customFormat="1">
      <c r="A361" s="14"/>
      <c r="B361" s="230"/>
      <c r="C361" s="231"/>
      <c r="D361" s="221" t="s">
        <v>133</v>
      </c>
      <c r="E361" s="232" t="s">
        <v>19</v>
      </c>
      <c r="F361" s="233" t="s">
        <v>79</v>
      </c>
      <c r="G361" s="231"/>
      <c r="H361" s="234">
        <v>1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0" t="s">
        <v>133</v>
      </c>
      <c r="AU361" s="240" t="s">
        <v>81</v>
      </c>
      <c r="AV361" s="14" t="s">
        <v>81</v>
      </c>
      <c r="AW361" s="14" t="s">
        <v>33</v>
      </c>
      <c r="AX361" s="14" t="s">
        <v>71</v>
      </c>
      <c r="AY361" s="240" t="s">
        <v>121</v>
      </c>
    </row>
    <row r="362" s="15" customFormat="1">
      <c r="A362" s="15"/>
      <c r="B362" s="241"/>
      <c r="C362" s="242"/>
      <c r="D362" s="221" t="s">
        <v>133</v>
      </c>
      <c r="E362" s="243" t="s">
        <v>19</v>
      </c>
      <c r="F362" s="244" t="s">
        <v>137</v>
      </c>
      <c r="G362" s="242"/>
      <c r="H362" s="245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1" t="s">
        <v>133</v>
      </c>
      <c r="AU362" s="251" t="s">
        <v>81</v>
      </c>
      <c r="AV362" s="15" t="s">
        <v>129</v>
      </c>
      <c r="AW362" s="15" t="s">
        <v>33</v>
      </c>
      <c r="AX362" s="15" t="s">
        <v>79</v>
      </c>
      <c r="AY362" s="251" t="s">
        <v>121</v>
      </c>
    </row>
    <row r="363" s="2" customFormat="1" ht="16.5" customHeight="1">
      <c r="A363" s="39"/>
      <c r="B363" s="40"/>
      <c r="C363" s="201" t="s">
        <v>420</v>
      </c>
      <c r="D363" s="201" t="s">
        <v>124</v>
      </c>
      <c r="E363" s="202" t="s">
        <v>421</v>
      </c>
      <c r="F363" s="203" t="s">
        <v>422</v>
      </c>
      <c r="G363" s="204" t="s">
        <v>360</v>
      </c>
      <c r="H363" s="205">
        <v>1</v>
      </c>
      <c r="I363" s="206"/>
      <c r="J363" s="207">
        <f>ROUND(I363*H363,2)</f>
        <v>0</v>
      </c>
      <c r="K363" s="203" t="s">
        <v>128</v>
      </c>
      <c r="L363" s="45"/>
      <c r="M363" s="208" t="s">
        <v>19</v>
      </c>
      <c r="N363" s="209" t="s">
        <v>42</v>
      </c>
      <c r="O363" s="85"/>
      <c r="P363" s="210">
        <f>O363*H363</f>
        <v>0</v>
      </c>
      <c r="Q363" s="210">
        <v>0</v>
      </c>
      <c r="R363" s="210">
        <f>Q363*H363</f>
        <v>0</v>
      </c>
      <c r="S363" s="210">
        <v>0.69347000000000003</v>
      </c>
      <c r="T363" s="211">
        <f>S363*H363</f>
        <v>0.69347000000000003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2" t="s">
        <v>239</v>
      </c>
      <c r="AT363" s="212" t="s">
        <v>124</v>
      </c>
      <c r="AU363" s="212" t="s">
        <v>81</v>
      </c>
      <c r="AY363" s="18" t="s">
        <v>121</v>
      </c>
      <c r="BE363" s="213">
        <f>IF(N363="základní",J363,0)</f>
        <v>0</v>
      </c>
      <c r="BF363" s="213">
        <f>IF(N363="snížená",J363,0)</f>
        <v>0</v>
      </c>
      <c r="BG363" s="213">
        <f>IF(N363="zákl. přenesená",J363,0)</f>
        <v>0</v>
      </c>
      <c r="BH363" s="213">
        <f>IF(N363="sníž. přenesená",J363,0)</f>
        <v>0</v>
      </c>
      <c r="BI363" s="213">
        <f>IF(N363="nulová",J363,0)</f>
        <v>0</v>
      </c>
      <c r="BJ363" s="18" t="s">
        <v>79</v>
      </c>
      <c r="BK363" s="213">
        <f>ROUND(I363*H363,2)</f>
        <v>0</v>
      </c>
      <c r="BL363" s="18" t="s">
        <v>239</v>
      </c>
      <c r="BM363" s="212" t="s">
        <v>423</v>
      </c>
    </row>
    <row r="364" s="2" customFormat="1">
      <c r="A364" s="39"/>
      <c r="B364" s="40"/>
      <c r="C364" s="41"/>
      <c r="D364" s="214" t="s">
        <v>131</v>
      </c>
      <c r="E364" s="41"/>
      <c r="F364" s="215" t="s">
        <v>424</v>
      </c>
      <c r="G364" s="41"/>
      <c r="H364" s="41"/>
      <c r="I364" s="216"/>
      <c r="J364" s="41"/>
      <c r="K364" s="41"/>
      <c r="L364" s="45"/>
      <c r="M364" s="217"/>
      <c r="N364" s="218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131</v>
      </c>
      <c r="AU364" s="18" t="s">
        <v>81</v>
      </c>
    </row>
    <row r="365" s="13" customFormat="1">
      <c r="A365" s="13"/>
      <c r="B365" s="219"/>
      <c r="C365" s="220"/>
      <c r="D365" s="221" t="s">
        <v>133</v>
      </c>
      <c r="E365" s="222" t="s">
        <v>19</v>
      </c>
      <c r="F365" s="223" t="s">
        <v>134</v>
      </c>
      <c r="G365" s="220"/>
      <c r="H365" s="222" t="s">
        <v>19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133</v>
      </c>
      <c r="AU365" s="229" t="s">
        <v>81</v>
      </c>
      <c r="AV365" s="13" t="s">
        <v>79</v>
      </c>
      <c r="AW365" s="13" t="s">
        <v>33</v>
      </c>
      <c r="AX365" s="13" t="s">
        <v>71</v>
      </c>
      <c r="AY365" s="229" t="s">
        <v>121</v>
      </c>
    </row>
    <row r="366" s="14" customFormat="1">
      <c r="A366" s="14"/>
      <c r="B366" s="230"/>
      <c r="C366" s="231"/>
      <c r="D366" s="221" t="s">
        <v>133</v>
      </c>
      <c r="E366" s="232" t="s">
        <v>19</v>
      </c>
      <c r="F366" s="233" t="s">
        <v>79</v>
      </c>
      <c r="G366" s="231"/>
      <c r="H366" s="234">
        <v>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0" t="s">
        <v>133</v>
      </c>
      <c r="AU366" s="240" t="s">
        <v>81</v>
      </c>
      <c r="AV366" s="14" t="s">
        <v>81</v>
      </c>
      <c r="AW366" s="14" t="s">
        <v>33</v>
      </c>
      <c r="AX366" s="14" t="s">
        <v>71</v>
      </c>
      <c r="AY366" s="240" t="s">
        <v>121</v>
      </c>
    </row>
    <row r="367" s="15" customFormat="1">
      <c r="A367" s="15"/>
      <c r="B367" s="241"/>
      <c r="C367" s="242"/>
      <c r="D367" s="221" t="s">
        <v>133</v>
      </c>
      <c r="E367" s="243" t="s">
        <v>19</v>
      </c>
      <c r="F367" s="244" t="s">
        <v>137</v>
      </c>
      <c r="G367" s="242"/>
      <c r="H367" s="245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1" t="s">
        <v>133</v>
      </c>
      <c r="AU367" s="251" t="s">
        <v>81</v>
      </c>
      <c r="AV367" s="15" t="s">
        <v>129</v>
      </c>
      <c r="AW367" s="15" t="s">
        <v>33</v>
      </c>
      <c r="AX367" s="15" t="s">
        <v>79</v>
      </c>
      <c r="AY367" s="251" t="s">
        <v>121</v>
      </c>
    </row>
    <row r="368" s="2" customFormat="1" ht="24.15" customHeight="1">
      <c r="A368" s="39"/>
      <c r="B368" s="40"/>
      <c r="C368" s="201" t="s">
        <v>425</v>
      </c>
      <c r="D368" s="201" t="s">
        <v>124</v>
      </c>
      <c r="E368" s="202" t="s">
        <v>426</v>
      </c>
      <c r="F368" s="203" t="s">
        <v>427</v>
      </c>
      <c r="G368" s="204" t="s">
        <v>360</v>
      </c>
      <c r="H368" s="205">
        <v>1</v>
      </c>
      <c r="I368" s="206"/>
      <c r="J368" s="207">
        <f>ROUND(I368*H368,2)</f>
        <v>0</v>
      </c>
      <c r="K368" s="203" t="s">
        <v>128</v>
      </c>
      <c r="L368" s="45"/>
      <c r="M368" s="208" t="s">
        <v>19</v>
      </c>
      <c r="N368" s="209" t="s">
        <v>42</v>
      </c>
      <c r="O368" s="85"/>
      <c r="P368" s="210">
        <f>O368*H368</f>
        <v>0</v>
      </c>
      <c r="Q368" s="210">
        <v>0.0058500000000000002</v>
      </c>
      <c r="R368" s="210">
        <f>Q368*H368</f>
        <v>0.0058500000000000002</v>
      </c>
      <c r="S368" s="210">
        <v>0</v>
      </c>
      <c r="T368" s="21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2" t="s">
        <v>239</v>
      </c>
      <c r="AT368" s="212" t="s">
        <v>124</v>
      </c>
      <c r="AU368" s="212" t="s">
        <v>81</v>
      </c>
      <c r="AY368" s="18" t="s">
        <v>121</v>
      </c>
      <c r="BE368" s="213">
        <f>IF(N368="základní",J368,0)</f>
        <v>0</v>
      </c>
      <c r="BF368" s="213">
        <f>IF(N368="snížená",J368,0)</f>
        <v>0</v>
      </c>
      <c r="BG368" s="213">
        <f>IF(N368="zákl. přenesená",J368,0)</f>
        <v>0</v>
      </c>
      <c r="BH368" s="213">
        <f>IF(N368="sníž. přenesená",J368,0)</f>
        <v>0</v>
      </c>
      <c r="BI368" s="213">
        <f>IF(N368="nulová",J368,0)</f>
        <v>0</v>
      </c>
      <c r="BJ368" s="18" t="s">
        <v>79</v>
      </c>
      <c r="BK368" s="213">
        <f>ROUND(I368*H368,2)</f>
        <v>0</v>
      </c>
      <c r="BL368" s="18" t="s">
        <v>239</v>
      </c>
      <c r="BM368" s="212" t="s">
        <v>428</v>
      </c>
    </row>
    <row r="369" s="2" customFormat="1">
      <c r="A369" s="39"/>
      <c r="B369" s="40"/>
      <c r="C369" s="41"/>
      <c r="D369" s="214" t="s">
        <v>131</v>
      </c>
      <c r="E369" s="41"/>
      <c r="F369" s="215" t="s">
        <v>429</v>
      </c>
      <c r="G369" s="41"/>
      <c r="H369" s="41"/>
      <c r="I369" s="216"/>
      <c r="J369" s="41"/>
      <c r="K369" s="41"/>
      <c r="L369" s="45"/>
      <c r="M369" s="217"/>
      <c r="N369" s="218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131</v>
      </c>
      <c r="AU369" s="18" t="s">
        <v>81</v>
      </c>
    </row>
    <row r="370" s="13" customFormat="1">
      <c r="A370" s="13"/>
      <c r="B370" s="219"/>
      <c r="C370" s="220"/>
      <c r="D370" s="221" t="s">
        <v>133</v>
      </c>
      <c r="E370" s="222" t="s">
        <v>19</v>
      </c>
      <c r="F370" s="223" t="s">
        <v>430</v>
      </c>
      <c r="G370" s="220"/>
      <c r="H370" s="222" t="s">
        <v>19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133</v>
      </c>
      <c r="AU370" s="229" t="s">
        <v>81</v>
      </c>
      <c r="AV370" s="13" t="s">
        <v>79</v>
      </c>
      <c r="AW370" s="13" t="s">
        <v>33</v>
      </c>
      <c r="AX370" s="13" t="s">
        <v>71</v>
      </c>
      <c r="AY370" s="229" t="s">
        <v>121</v>
      </c>
    </row>
    <row r="371" s="14" customFormat="1">
      <c r="A371" s="14"/>
      <c r="B371" s="230"/>
      <c r="C371" s="231"/>
      <c r="D371" s="221" t="s">
        <v>133</v>
      </c>
      <c r="E371" s="232" t="s">
        <v>19</v>
      </c>
      <c r="F371" s="233" t="s">
        <v>79</v>
      </c>
      <c r="G371" s="231"/>
      <c r="H371" s="234">
        <v>1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0" t="s">
        <v>133</v>
      </c>
      <c r="AU371" s="240" t="s">
        <v>81</v>
      </c>
      <c r="AV371" s="14" t="s">
        <v>81</v>
      </c>
      <c r="AW371" s="14" t="s">
        <v>33</v>
      </c>
      <c r="AX371" s="14" t="s">
        <v>71</v>
      </c>
      <c r="AY371" s="240" t="s">
        <v>121</v>
      </c>
    </row>
    <row r="372" s="15" customFormat="1">
      <c r="A372" s="15"/>
      <c r="B372" s="241"/>
      <c r="C372" s="242"/>
      <c r="D372" s="221" t="s">
        <v>133</v>
      </c>
      <c r="E372" s="243" t="s">
        <v>19</v>
      </c>
      <c r="F372" s="244" t="s">
        <v>137</v>
      </c>
      <c r="G372" s="242"/>
      <c r="H372" s="245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1" t="s">
        <v>133</v>
      </c>
      <c r="AU372" s="251" t="s">
        <v>81</v>
      </c>
      <c r="AV372" s="15" t="s">
        <v>129</v>
      </c>
      <c r="AW372" s="15" t="s">
        <v>33</v>
      </c>
      <c r="AX372" s="15" t="s">
        <v>79</v>
      </c>
      <c r="AY372" s="251" t="s">
        <v>121</v>
      </c>
    </row>
    <row r="373" s="2" customFormat="1" ht="24.15" customHeight="1">
      <c r="A373" s="39"/>
      <c r="B373" s="40"/>
      <c r="C373" s="201" t="s">
        <v>431</v>
      </c>
      <c r="D373" s="201" t="s">
        <v>124</v>
      </c>
      <c r="E373" s="202" t="s">
        <v>432</v>
      </c>
      <c r="F373" s="203" t="s">
        <v>433</v>
      </c>
      <c r="G373" s="204" t="s">
        <v>127</v>
      </c>
      <c r="H373" s="205">
        <v>0.78500000000000003</v>
      </c>
      <c r="I373" s="206"/>
      <c r="J373" s="207">
        <f>ROUND(I373*H373,2)</f>
        <v>0</v>
      </c>
      <c r="K373" s="203" t="s">
        <v>128</v>
      </c>
      <c r="L373" s="45"/>
      <c r="M373" s="208" t="s">
        <v>19</v>
      </c>
      <c r="N373" s="209" t="s">
        <v>42</v>
      </c>
      <c r="O373" s="85"/>
      <c r="P373" s="210">
        <f>O373*H373</f>
        <v>0</v>
      </c>
      <c r="Q373" s="210">
        <v>0</v>
      </c>
      <c r="R373" s="210">
        <f>Q373*H373</f>
        <v>0</v>
      </c>
      <c r="S373" s="210">
        <v>0</v>
      </c>
      <c r="T373" s="21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2" t="s">
        <v>239</v>
      </c>
      <c r="AT373" s="212" t="s">
        <v>124</v>
      </c>
      <c r="AU373" s="212" t="s">
        <v>81</v>
      </c>
      <c r="AY373" s="18" t="s">
        <v>121</v>
      </c>
      <c r="BE373" s="213">
        <f>IF(N373="základní",J373,0)</f>
        <v>0</v>
      </c>
      <c r="BF373" s="213">
        <f>IF(N373="snížená",J373,0)</f>
        <v>0</v>
      </c>
      <c r="BG373" s="213">
        <f>IF(N373="zákl. přenesená",J373,0)</f>
        <v>0</v>
      </c>
      <c r="BH373" s="213">
        <f>IF(N373="sníž. přenesená",J373,0)</f>
        <v>0</v>
      </c>
      <c r="BI373" s="213">
        <f>IF(N373="nulová",J373,0)</f>
        <v>0</v>
      </c>
      <c r="BJ373" s="18" t="s">
        <v>79</v>
      </c>
      <c r="BK373" s="213">
        <f>ROUND(I373*H373,2)</f>
        <v>0</v>
      </c>
      <c r="BL373" s="18" t="s">
        <v>239</v>
      </c>
      <c r="BM373" s="212" t="s">
        <v>434</v>
      </c>
    </row>
    <row r="374" s="2" customFormat="1">
      <c r="A374" s="39"/>
      <c r="B374" s="40"/>
      <c r="C374" s="41"/>
      <c r="D374" s="214" t="s">
        <v>131</v>
      </c>
      <c r="E374" s="41"/>
      <c r="F374" s="215" t="s">
        <v>435</v>
      </c>
      <c r="G374" s="41"/>
      <c r="H374" s="41"/>
      <c r="I374" s="216"/>
      <c r="J374" s="41"/>
      <c r="K374" s="41"/>
      <c r="L374" s="45"/>
      <c r="M374" s="217"/>
      <c r="N374" s="218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131</v>
      </c>
      <c r="AU374" s="18" t="s">
        <v>81</v>
      </c>
    </row>
    <row r="375" s="2" customFormat="1" ht="16.5" customHeight="1">
      <c r="A375" s="39"/>
      <c r="B375" s="40"/>
      <c r="C375" s="201" t="s">
        <v>436</v>
      </c>
      <c r="D375" s="201" t="s">
        <v>124</v>
      </c>
      <c r="E375" s="202" t="s">
        <v>437</v>
      </c>
      <c r="F375" s="203" t="s">
        <v>438</v>
      </c>
      <c r="G375" s="204" t="s">
        <v>360</v>
      </c>
      <c r="H375" s="205">
        <v>1</v>
      </c>
      <c r="I375" s="206"/>
      <c r="J375" s="207">
        <f>ROUND(I375*H375,2)</f>
        <v>0</v>
      </c>
      <c r="K375" s="203" t="s">
        <v>128</v>
      </c>
      <c r="L375" s="45"/>
      <c r="M375" s="208" t="s">
        <v>19</v>
      </c>
      <c r="N375" s="209" t="s">
        <v>42</v>
      </c>
      <c r="O375" s="85"/>
      <c r="P375" s="210">
        <f>O375*H375</f>
        <v>0</v>
      </c>
      <c r="Q375" s="210">
        <v>0.00024000000000000001</v>
      </c>
      <c r="R375" s="210">
        <f>Q375*H375</f>
        <v>0.00024000000000000001</v>
      </c>
      <c r="S375" s="210">
        <v>0</v>
      </c>
      <c r="T375" s="21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2" t="s">
        <v>239</v>
      </c>
      <c r="AT375" s="212" t="s">
        <v>124</v>
      </c>
      <c r="AU375" s="212" t="s">
        <v>81</v>
      </c>
      <c r="AY375" s="18" t="s">
        <v>121</v>
      </c>
      <c r="BE375" s="213">
        <f>IF(N375="základní",J375,0)</f>
        <v>0</v>
      </c>
      <c r="BF375" s="213">
        <f>IF(N375="snížená",J375,0)</f>
        <v>0</v>
      </c>
      <c r="BG375" s="213">
        <f>IF(N375="zákl. přenesená",J375,0)</f>
        <v>0</v>
      </c>
      <c r="BH375" s="213">
        <f>IF(N375="sníž. přenesená",J375,0)</f>
        <v>0</v>
      </c>
      <c r="BI375" s="213">
        <f>IF(N375="nulová",J375,0)</f>
        <v>0</v>
      </c>
      <c r="BJ375" s="18" t="s">
        <v>79</v>
      </c>
      <c r="BK375" s="213">
        <f>ROUND(I375*H375,2)</f>
        <v>0</v>
      </c>
      <c r="BL375" s="18" t="s">
        <v>239</v>
      </c>
      <c r="BM375" s="212" t="s">
        <v>439</v>
      </c>
    </row>
    <row r="376" s="2" customFormat="1">
      <c r="A376" s="39"/>
      <c r="B376" s="40"/>
      <c r="C376" s="41"/>
      <c r="D376" s="214" t="s">
        <v>131</v>
      </c>
      <c r="E376" s="41"/>
      <c r="F376" s="215" t="s">
        <v>440</v>
      </c>
      <c r="G376" s="41"/>
      <c r="H376" s="41"/>
      <c r="I376" s="216"/>
      <c r="J376" s="41"/>
      <c r="K376" s="41"/>
      <c r="L376" s="45"/>
      <c r="M376" s="217"/>
      <c r="N376" s="218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131</v>
      </c>
      <c r="AU376" s="18" t="s">
        <v>81</v>
      </c>
    </row>
    <row r="377" s="13" customFormat="1">
      <c r="A377" s="13"/>
      <c r="B377" s="219"/>
      <c r="C377" s="220"/>
      <c r="D377" s="221" t="s">
        <v>133</v>
      </c>
      <c r="E377" s="222" t="s">
        <v>19</v>
      </c>
      <c r="F377" s="223" t="s">
        <v>156</v>
      </c>
      <c r="G377" s="220"/>
      <c r="H377" s="222" t="s">
        <v>19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9" t="s">
        <v>133</v>
      </c>
      <c r="AU377" s="229" t="s">
        <v>81</v>
      </c>
      <c r="AV377" s="13" t="s">
        <v>79</v>
      </c>
      <c r="AW377" s="13" t="s">
        <v>33</v>
      </c>
      <c r="AX377" s="13" t="s">
        <v>71</v>
      </c>
      <c r="AY377" s="229" t="s">
        <v>121</v>
      </c>
    </row>
    <row r="378" s="13" customFormat="1">
      <c r="A378" s="13"/>
      <c r="B378" s="219"/>
      <c r="C378" s="220"/>
      <c r="D378" s="221" t="s">
        <v>133</v>
      </c>
      <c r="E378" s="222" t="s">
        <v>19</v>
      </c>
      <c r="F378" s="223" t="s">
        <v>148</v>
      </c>
      <c r="G378" s="220"/>
      <c r="H378" s="222" t="s">
        <v>19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9" t="s">
        <v>133</v>
      </c>
      <c r="AU378" s="229" t="s">
        <v>81</v>
      </c>
      <c r="AV378" s="13" t="s">
        <v>79</v>
      </c>
      <c r="AW378" s="13" t="s">
        <v>33</v>
      </c>
      <c r="AX378" s="13" t="s">
        <v>71</v>
      </c>
      <c r="AY378" s="229" t="s">
        <v>121</v>
      </c>
    </row>
    <row r="379" s="14" customFormat="1">
      <c r="A379" s="14"/>
      <c r="B379" s="230"/>
      <c r="C379" s="231"/>
      <c r="D379" s="221" t="s">
        <v>133</v>
      </c>
      <c r="E379" s="232" t="s">
        <v>19</v>
      </c>
      <c r="F379" s="233" t="s">
        <v>79</v>
      </c>
      <c r="G379" s="231"/>
      <c r="H379" s="234">
        <v>1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0" t="s">
        <v>133</v>
      </c>
      <c r="AU379" s="240" t="s">
        <v>81</v>
      </c>
      <c r="AV379" s="14" t="s">
        <v>81</v>
      </c>
      <c r="AW379" s="14" t="s">
        <v>33</v>
      </c>
      <c r="AX379" s="14" t="s">
        <v>71</v>
      </c>
      <c r="AY379" s="240" t="s">
        <v>121</v>
      </c>
    </row>
    <row r="380" s="15" customFormat="1">
      <c r="A380" s="15"/>
      <c r="B380" s="241"/>
      <c r="C380" s="242"/>
      <c r="D380" s="221" t="s">
        <v>133</v>
      </c>
      <c r="E380" s="243" t="s">
        <v>19</v>
      </c>
      <c r="F380" s="244" t="s">
        <v>137</v>
      </c>
      <c r="G380" s="242"/>
      <c r="H380" s="245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1" t="s">
        <v>133</v>
      </c>
      <c r="AU380" s="251" t="s">
        <v>81</v>
      </c>
      <c r="AV380" s="15" t="s">
        <v>129</v>
      </c>
      <c r="AW380" s="15" t="s">
        <v>33</v>
      </c>
      <c r="AX380" s="15" t="s">
        <v>79</v>
      </c>
      <c r="AY380" s="251" t="s">
        <v>121</v>
      </c>
    </row>
    <row r="381" s="2" customFormat="1" ht="16.5" customHeight="1">
      <c r="A381" s="39"/>
      <c r="B381" s="40"/>
      <c r="C381" s="201" t="s">
        <v>441</v>
      </c>
      <c r="D381" s="201" t="s">
        <v>124</v>
      </c>
      <c r="E381" s="202" t="s">
        <v>442</v>
      </c>
      <c r="F381" s="203" t="s">
        <v>443</v>
      </c>
      <c r="G381" s="204" t="s">
        <v>360</v>
      </c>
      <c r="H381" s="205">
        <v>2</v>
      </c>
      <c r="I381" s="206"/>
      <c r="J381" s="207">
        <f>ROUND(I381*H381,2)</f>
        <v>0</v>
      </c>
      <c r="K381" s="203" t="s">
        <v>128</v>
      </c>
      <c r="L381" s="45"/>
      <c r="M381" s="208" t="s">
        <v>19</v>
      </c>
      <c r="N381" s="209" t="s">
        <v>42</v>
      </c>
      <c r="O381" s="85"/>
      <c r="P381" s="210">
        <f>O381*H381</f>
        <v>0</v>
      </c>
      <c r="Q381" s="210">
        <v>0.0018400000000000001</v>
      </c>
      <c r="R381" s="210">
        <f>Q381*H381</f>
        <v>0.0036800000000000001</v>
      </c>
      <c r="S381" s="210">
        <v>0</v>
      </c>
      <c r="T381" s="21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2" t="s">
        <v>239</v>
      </c>
      <c r="AT381" s="212" t="s">
        <v>124</v>
      </c>
      <c r="AU381" s="212" t="s">
        <v>81</v>
      </c>
      <c r="AY381" s="18" t="s">
        <v>121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18" t="s">
        <v>79</v>
      </c>
      <c r="BK381" s="213">
        <f>ROUND(I381*H381,2)</f>
        <v>0</v>
      </c>
      <c r="BL381" s="18" t="s">
        <v>239</v>
      </c>
      <c r="BM381" s="212" t="s">
        <v>444</v>
      </c>
    </row>
    <row r="382" s="2" customFormat="1">
      <c r="A382" s="39"/>
      <c r="B382" s="40"/>
      <c r="C382" s="41"/>
      <c r="D382" s="214" t="s">
        <v>131</v>
      </c>
      <c r="E382" s="41"/>
      <c r="F382" s="215" t="s">
        <v>445</v>
      </c>
      <c r="G382" s="41"/>
      <c r="H382" s="41"/>
      <c r="I382" s="216"/>
      <c r="J382" s="41"/>
      <c r="K382" s="41"/>
      <c r="L382" s="45"/>
      <c r="M382" s="217"/>
      <c r="N382" s="218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131</v>
      </c>
      <c r="AU382" s="18" t="s">
        <v>81</v>
      </c>
    </row>
    <row r="383" s="13" customFormat="1">
      <c r="A383" s="13"/>
      <c r="B383" s="219"/>
      <c r="C383" s="220"/>
      <c r="D383" s="221" t="s">
        <v>133</v>
      </c>
      <c r="E383" s="222" t="s">
        <v>19</v>
      </c>
      <c r="F383" s="223" t="s">
        <v>156</v>
      </c>
      <c r="G383" s="220"/>
      <c r="H383" s="222" t="s">
        <v>19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9" t="s">
        <v>133</v>
      </c>
      <c r="AU383" s="229" t="s">
        <v>81</v>
      </c>
      <c r="AV383" s="13" t="s">
        <v>79</v>
      </c>
      <c r="AW383" s="13" t="s">
        <v>33</v>
      </c>
      <c r="AX383" s="13" t="s">
        <v>71</v>
      </c>
      <c r="AY383" s="229" t="s">
        <v>121</v>
      </c>
    </row>
    <row r="384" s="14" customFormat="1">
      <c r="A384" s="14"/>
      <c r="B384" s="230"/>
      <c r="C384" s="231"/>
      <c r="D384" s="221" t="s">
        <v>133</v>
      </c>
      <c r="E384" s="232" t="s">
        <v>19</v>
      </c>
      <c r="F384" s="233" t="s">
        <v>368</v>
      </c>
      <c r="G384" s="231"/>
      <c r="H384" s="234">
        <v>2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0" t="s">
        <v>133</v>
      </c>
      <c r="AU384" s="240" t="s">
        <v>81</v>
      </c>
      <c r="AV384" s="14" t="s">
        <v>81</v>
      </c>
      <c r="AW384" s="14" t="s">
        <v>33</v>
      </c>
      <c r="AX384" s="14" t="s">
        <v>71</v>
      </c>
      <c r="AY384" s="240" t="s">
        <v>121</v>
      </c>
    </row>
    <row r="385" s="15" customFormat="1">
      <c r="A385" s="15"/>
      <c r="B385" s="241"/>
      <c r="C385" s="242"/>
      <c r="D385" s="221" t="s">
        <v>133</v>
      </c>
      <c r="E385" s="243" t="s">
        <v>19</v>
      </c>
      <c r="F385" s="244" t="s">
        <v>137</v>
      </c>
      <c r="G385" s="242"/>
      <c r="H385" s="245">
        <v>2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1" t="s">
        <v>133</v>
      </c>
      <c r="AU385" s="251" t="s">
        <v>81</v>
      </c>
      <c r="AV385" s="15" t="s">
        <v>129</v>
      </c>
      <c r="AW385" s="15" t="s">
        <v>33</v>
      </c>
      <c r="AX385" s="15" t="s">
        <v>79</v>
      </c>
      <c r="AY385" s="251" t="s">
        <v>121</v>
      </c>
    </row>
    <row r="386" s="2" customFormat="1" ht="16.5" customHeight="1">
      <c r="A386" s="39"/>
      <c r="B386" s="40"/>
      <c r="C386" s="201" t="s">
        <v>446</v>
      </c>
      <c r="D386" s="201" t="s">
        <v>124</v>
      </c>
      <c r="E386" s="202" t="s">
        <v>447</v>
      </c>
      <c r="F386" s="203" t="s">
        <v>448</v>
      </c>
      <c r="G386" s="204" t="s">
        <v>449</v>
      </c>
      <c r="H386" s="205">
        <v>2</v>
      </c>
      <c r="I386" s="206"/>
      <c r="J386" s="207">
        <f>ROUND(I386*H386,2)</f>
        <v>0</v>
      </c>
      <c r="K386" s="203" t="s">
        <v>128</v>
      </c>
      <c r="L386" s="45"/>
      <c r="M386" s="208" t="s">
        <v>19</v>
      </c>
      <c r="N386" s="209" t="s">
        <v>42</v>
      </c>
      <c r="O386" s="85"/>
      <c r="P386" s="210">
        <f>O386*H386</f>
        <v>0</v>
      </c>
      <c r="Q386" s="210">
        <v>0.00024000000000000001</v>
      </c>
      <c r="R386" s="210">
        <f>Q386*H386</f>
        <v>0.00048000000000000001</v>
      </c>
      <c r="S386" s="210">
        <v>0</v>
      </c>
      <c r="T386" s="21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2" t="s">
        <v>239</v>
      </c>
      <c r="AT386" s="212" t="s">
        <v>124</v>
      </c>
      <c r="AU386" s="212" t="s">
        <v>81</v>
      </c>
      <c r="AY386" s="18" t="s">
        <v>121</v>
      </c>
      <c r="BE386" s="213">
        <f>IF(N386="základní",J386,0)</f>
        <v>0</v>
      </c>
      <c r="BF386" s="213">
        <f>IF(N386="snížená",J386,0)</f>
        <v>0</v>
      </c>
      <c r="BG386" s="213">
        <f>IF(N386="zákl. přenesená",J386,0)</f>
        <v>0</v>
      </c>
      <c r="BH386" s="213">
        <f>IF(N386="sníž. přenesená",J386,0)</f>
        <v>0</v>
      </c>
      <c r="BI386" s="213">
        <f>IF(N386="nulová",J386,0)</f>
        <v>0</v>
      </c>
      <c r="BJ386" s="18" t="s">
        <v>79</v>
      </c>
      <c r="BK386" s="213">
        <f>ROUND(I386*H386,2)</f>
        <v>0</v>
      </c>
      <c r="BL386" s="18" t="s">
        <v>239</v>
      </c>
      <c r="BM386" s="212" t="s">
        <v>450</v>
      </c>
    </row>
    <row r="387" s="2" customFormat="1">
      <c r="A387" s="39"/>
      <c r="B387" s="40"/>
      <c r="C387" s="41"/>
      <c r="D387" s="214" t="s">
        <v>131</v>
      </c>
      <c r="E387" s="41"/>
      <c r="F387" s="215" t="s">
        <v>451</v>
      </c>
      <c r="G387" s="41"/>
      <c r="H387" s="41"/>
      <c r="I387" s="216"/>
      <c r="J387" s="41"/>
      <c r="K387" s="41"/>
      <c r="L387" s="45"/>
      <c r="M387" s="217"/>
      <c r="N387" s="218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131</v>
      </c>
      <c r="AU387" s="18" t="s">
        <v>81</v>
      </c>
    </row>
    <row r="388" s="13" customFormat="1">
      <c r="A388" s="13"/>
      <c r="B388" s="219"/>
      <c r="C388" s="220"/>
      <c r="D388" s="221" t="s">
        <v>133</v>
      </c>
      <c r="E388" s="222" t="s">
        <v>19</v>
      </c>
      <c r="F388" s="223" t="s">
        <v>156</v>
      </c>
      <c r="G388" s="220"/>
      <c r="H388" s="222" t="s">
        <v>19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9" t="s">
        <v>133</v>
      </c>
      <c r="AU388" s="229" t="s">
        <v>81</v>
      </c>
      <c r="AV388" s="13" t="s">
        <v>79</v>
      </c>
      <c r="AW388" s="13" t="s">
        <v>33</v>
      </c>
      <c r="AX388" s="13" t="s">
        <v>71</v>
      </c>
      <c r="AY388" s="229" t="s">
        <v>121</v>
      </c>
    </row>
    <row r="389" s="14" customFormat="1">
      <c r="A389" s="14"/>
      <c r="B389" s="230"/>
      <c r="C389" s="231"/>
      <c r="D389" s="221" t="s">
        <v>133</v>
      </c>
      <c r="E389" s="232" t="s">
        <v>19</v>
      </c>
      <c r="F389" s="233" t="s">
        <v>368</v>
      </c>
      <c r="G389" s="231"/>
      <c r="H389" s="234">
        <v>2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0" t="s">
        <v>133</v>
      </c>
      <c r="AU389" s="240" t="s">
        <v>81</v>
      </c>
      <c r="AV389" s="14" t="s">
        <v>81</v>
      </c>
      <c r="AW389" s="14" t="s">
        <v>33</v>
      </c>
      <c r="AX389" s="14" t="s">
        <v>71</v>
      </c>
      <c r="AY389" s="240" t="s">
        <v>121</v>
      </c>
    </row>
    <row r="390" s="15" customFormat="1">
      <c r="A390" s="15"/>
      <c r="B390" s="241"/>
      <c r="C390" s="242"/>
      <c r="D390" s="221" t="s">
        <v>133</v>
      </c>
      <c r="E390" s="243" t="s">
        <v>19</v>
      </c>
      <c r="F390" s="244" t="s">
        <v>137</v>
      </c>
      <c r="G390" s="242"/>
      <c r="H390" s="245">
        <v>2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1" t="s">
        <v>133</v>
      </c>
      <c r="AU390" s="251" t="s">
        <v>81</v>
      </c>
      <c r="AV390" s="15" t="s">
        <v>129</v>
      </c>
      <c r="AW390" s="15" t="s">
        <v>33</v>
      </c>
      <c r="AX390" s="15" t="s">
        <v>79</v>
      </c>
      <c r="AY390" s="251" t="s">
        <v>121</v>
      </c>
    </row>
    <row r="391" s="2" customFormat="1" ht="24.15" customHeight="1">
      <c r="A391" s="39"/>
      <c r="B391" s="40"/>
      <c r="C391" s="201" t="s">
        <v>452</v>
      </c>
      <c r="D391" s="201" t="s">
        <v>124</v>
      </c>
      <c r="E391" s="202" t="s">
        <v>453</v>
      </c>
      <c r="F391" s="203" t="s">
        <v>454</v>
      </c>
      <c r="G391" s="204" t="s">
        <v>310</v>
      </c>
      <c r="H391" s="262"/>
      <c r="I391" s="206"/>
      <c r="J391" s="207">
        <f>ROUND(I391*H391,2)</f>
        <v>0</v>
      </c>
      <c r="K391" s="203" t="s">
        <v>128</v>
      </c>
      <c r="L391" s="45"/>
      <c r="M391" s="208" t="s">
        <v>19</v>
      </c>
      <c r="N391" s="209" t="s">
        <v>42</v>
      </c>
      <c r="O391" s="85"/>
      <c r="P391" s="210">
        <f>O391*H391</f>
        <v>0</v>
      </c>
      <c r="Q391" s="210">
        <v>0</v>
      </c>
      <c r="R391" s="210">
        <f>Q391*H391</f>
        <v>0</v>
      </c>
      <c r="S391" s="210">
        <v>0</v>
      </c>
      <c r="T391" s="21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2" t="s">
        <v>239</v>
      </c>
      <c r="AT391" s="212" t="s">
        <v>124</v>
      </c>
      <c r="AU391" s="212" t="s">
        <v>81</v>
      </c>
      <c r="AY391" s="18" t="s">
        <v>121</v>
      </c>
      <c r="BE391" s="213">
        <f>IF(N391="základní",J391,0)</f>
        <v>0</v>
      </c>
      <c r="BF391" s="213">
        <f>IF(N391="snížená",J391,0)</f>
        <v>0</v>
      </c>
      <c r="BG391" s="213">
        <f>IF(N391="zákl. přenesená",J391,0)</f>
        <v>0</v>
      </c>
      <c r="BH391" s="213">
        <f>IF(N391="sníž. přenesená",J391,0)</f>
        <v>0</v>
      </c>
      <c r="BI391" s="213">
        <f>IF(N391="nulová",J391,0)</f>
        <v>0</v>
      </c>
      <c r="BJ391" s="18" t="s">
        <v>79</v>
      </c>
      <c r="BK391" s="213">
        <f>ROUND(I391*H391,2)</f>
        <v>0</v>
      </c>
      <c r="BL391" s="18" t="s">
        <v>239</v>
      </c>
      <c r="BM391" s="212" t="s">
        <v>455</v>
      </c>
    </row>
    <row r="392" s="2" customFormat="1">
      <c r="A392" s="39"/>
      <c r="B392" s="40"/>
      <c r="C392" s="41"/>
      <c r="D392" s="214" t="s">
        <v>131</v>
      </c>
      <c r="E392" s="41"/>
      <c r="F392" s="215" t="s">
        <v>456</v>
      </c>
      <c r="G392" s="41"/>
      <c r="H392" s="41"/>
      <c r="I392" s="216"/>
      <c r="J392" s="41"/>
      <c r="K392" s="41"/>
      <c r="L392" s="45"/>
      <c r="M392" s="217"/>
      <c r="N392" s="218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131</v>
      </c>
      <c r="AU392" s="18" t="s">
        <v>81</v>
      </c>
    </row>
    <row r="393" s="12" customFormat="1" ht="22.8" customHeight="1">
      <c r="A393" s="12"/>
      <c r="B393" s="185"/>
      <c r="C393" s="186"/>
      <c r="D393" s="187" t="s">
        <v>70</v>
      </c>
      <c r="E393" s="199" t="s">
        <v>457</v>
      </c>
      <c r="F393" s="199" t="s">
        <v>458</v>
      </c>
      <c r="G393" s="186"/>
      <c r="H393" s="186"/>
      <c r="I393" s="189"/>
      <c r="J393" s="200">
        <f>BK393</f>
        <v>0</v>
      </c>
      <c r="K393" s="186"/>
      <c r="L393" s="191"/>
      <c r="M393" s="192"/>
      <c r="N393" s="193"/>
      <c r="O393" s="193"/>
      <c r="P393" s="194">
        <f>P394</f>
        <v>0</v>
      </c>
      <c r="Q393" s="193"/>
      <c r="R393" s="194">
        <f>R394</f>
        <v>0</v>
      </c>
      <c r="S393" s="193"/>
      <c r="T393" s="195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96" t="s">
        <v>81</v>
      </c>
      <c r="AT393" s="197" t="s">
        <v>70</v>
      </c>
      <c r="AU393" s="197" t="s">
        <v>79</v>
      </c>
      <c r="AY393" s="196" t="s">
        <v>121</v>
      </c>
      <c r="BK393" s="198">
        <f>BK394</f>
        <v>0</v>
      </c>
    </row>
    <row r="394" s="2" customFormat="1" ht="24.15" customHeight="1">
      <c r="A394" s="39"/>
      <c r="B394" s="40"/>
      <c r="C394" s="201" t="s">
        <v>459</v>
      </c>
      <c r="D394" s="201" t="s">
        <v>124</v>
      </c>
      <c r="E394" s="202" t="s">
        <v>460</v>
      </c>
      <c r="F394" s="203" t="s">
        <v>461</v>
      </c>
      <c r="G394" s="204" t="s">
        <v>462</v>
      </c>
      <c r="H394" s="205">
        <v>1</v>
      </c>
      <c r="I394" s="206"/>
      <c r="J394" s="207">
        <f>ROUND(I394*H394,2)</f>
        <v>0</v>
      </c>
      <c r="K394" s="203" t="s">
        <v>463</v>
      </c>
      <c r="L394" s="45"/>
      <c r="M394" s="208" t="s">
        <v>19</v>
      </c>
      <c r="N394" s="209" t="s">
        <v>42</v>
      </c>
      <c r="O394" s="85"/>
      <c r="P394" s="210">
        <f>O394*H394</f>
        <v>0</v>
      </c>
      <c r="Q394" s="210">
        <v>0</v>
      </c>
      <c r="R394" s="210">
        <f>Q394*H394</f>
        <v>0</v>
      </c>
      <c r="S394" s="210">
        <v>0</v>
      </c>
      <c r="T394" s="21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2" t="s">
        <v>239</v>
      </c>
      <c r="AT394" s="212" t="s">
        <v>124</v>
      </c>
      <c r="AU394" s="212" t="s">
        <v>81</v>
      </c>
      <c r="AY394" s="18" t="s">
        <v>121</v>
      </c>
      <c r="BE394" s="213">
        <f>IF(N394="základní",J394,0)</f>
        <v>0</v>
      </c>
      <c r="BF394" s="213">
        <f>IF(N394="snížená",J394,0)</f>
        <v>0</v>
      </c>
      <c r="BG394" s="213">
        <f>IF(N394="zákl. přenesená",J394,0)</f>
        <v>0</v>
      </c>
      <c r="BH394" s="213">
        <f>IF(N394="sníž. přenesená",J394,0)</f>
        <v>0</v>
      </c>
      <c r="BI394" s="213">
        <f>IF(N394="nulová",J394,0)</f>
        <v>0</v>
      </c>
      <c r="BJ394" s="18" t="s">
        <v>79</v>
      </c>
      <c r="BK394" s="213">
        <f>ROUND(I394*H394,2)</f>
        <v>0</v>
      </c>
      <c r="BL394" s="18" t="s">
        <v>239</v>
      </c>
      <c r="BM394" s="212" t="s">
        <v>464</v>
      </c>
    </row>
    <row r="395" s="12" customFormat="1" ht="22.8" customHeight="1">
      <c r="A395" s="12"/>
      <c r="B395" s="185"/>
      <c r="C395" s="186"/>
      <c r="D395" s="187" t="s">
        <v>70</v>
      </c>
      <c r="E395" s="199" t="s">
        <v>465</v>
      </c>
      <c r="F395" s="199" t="s">
        <v>466</v>
      </c>
      <c r="G395" s="186"/>
      <c r="H395" s="186"/>
      <c r="I395" s="189"/>
      <c r="J395" s="200">
        <f>BK395</f>
        <v>0</v>
      </c>
      <c r="K395" s="186"/>
      <c r="L395" s="191"/>
      <c r="M395" s="192"/>
      <c r="N395" s="193"/>
      <c r="O395" s="193"/>
      <c r="P395" s="194">
        <f>SUM(P396:P455)</f>
        <v>0</v>
      </c>
      <c r="Q395" s="193"/>
      <c r="R395" s="194">
        <f>SUM(R396:R455)</f>
        <v>0.073740000000000014</v>
      </c>
      <c r="S395" s="193"/>
      <c r="T395" s="195">
        <f>SUM(T396:T455)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96" t="s">
        <v>81</v>
      </c>
      <c r="AT395" s="197" t="s">
        <v>70</v>
      </c>
      <c r="AU395" s="197" t="s">
        <v>79</v>
      </c>
      <c r="AY395" s="196" t="s">
        <v>121</v>
      </c>
      <c r="BK395" s="198">
        <f>SUM(BK396:BK455)</f>
        <v>0</v>
      </c>
    </row>
    <row r="396" s="2" customFormat="1" ht="16.5" customHeight="1">
      <c r="A396" s="39"/>
      <c r="B396" s="40"/>
      <c r="C396" s="201" t="s">
        <v>467</v>
      </c>
      <c r="D396" s="201" t="s">
        <v>124</v>
      </c>
      <c r="E396" s="202" t="s">
        <v>468</v>
      </c>
      <c r="F396" s="203" t="s">
        <v>469</v>
      </c>
      <c r="G396" s="204" t="s">
        <v>449</v>
      </c>
      <c r="H396" s="205">
        <v>1</v>
      </c>
      <c r="I396" s="206"/>
      <c r="J396" s="207">
        <f>ROUND(I396*H396,2)</f>
        <v>0</v>
      </c>
      <c r="K396" s="203" t="s">
        <v>463</v>
      </c>
      <c r="L396" s="45"/>
      <c r="M396" s="208" t="s">
        <v>19</v>
      </c>
      <c r="N396" s="209" t="s">
        <v>42</v>
      </c>
      <c r="O396" s="85"/>
      <c r="P396" s="210">
        <f>O396*H396</f>
        <v>0</v>
      </c>
      <c r="Q396" s="210">
        <v>0</v>
      </c>
      <c r="R396" s="210">
        <f>Q396*H396</f>
        <v>0</v>
      </c>
      <c r="S396" s="210">
        <v>0</v>
      </c>
      <c r="T396" s="21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2" t="s">
        <v>239</v>
      </c>
      <c r="AT396" s="212" t="s">
        <v>124</v>
      </c>
      <c r="AU396" s="212" t="s">
        <v>81</v>
      </c>
      <c r="AY396" s="18" t="s">
        <v>121</v>
      </c>
      <c r="BE396" s="213">
        <f>IF(N396="základní",J396,0)</f>
        <v>0</v>
      </c>
      <c r="BF396" s="213">
        <f>IF(N396="snížená",J396,0)</f>
        <v>0</v>
      </c>
      <c r="BG396" s="213">
        <f>IF(N396="zákl. přenesená",J396,0)</f>
        <v>0</v>
      </c>
      <c r="BH396" s="213">
        <f>IF(N396="sníž. přenesená",J396,0)</f>
        <v>0</v>
      </c>
      <c r="BI396" s="213">
        <f>IF(N396="nulová",J396,0)</f>
        <v>0</v>
      </c>
      <c r="BJ396" s="18" t="s">
        <v>79</v>
      </c>
      <c r="BK396" s="213">
        <f>ROUND(I396*H396,2)</f>
        <v>0</v>
      </c>
      <c r="BL396" s="18" t="s">
        <v>239</v>
      </c>
      <c r="BM396" s="212" t="s">
        <v>470</v>
      </c>
    </row>
    <row r="397" s="13" customFormat="1">
      <c r="A397" s="13"/>
      <c r="B397" s="219"/>
      <c r="C397" s="220"/>
      <c r="D397" s="221" t="s">
        <v>133</v>
      </c>
      <c r="E397" s="222" t="s">
        <v>19</v>
      </c>
      <c r="F397" s="223" t="s">
        <v>148</v>
      </c>
      <c r="G397" s="220"/>
      <c r="H397" s="222" t="s">
        <v>19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9" t="s">
        <v>133</v>
      </c>
      <c r="AU397" s="229" t="s">
        <v>81</v>
      </c>
      <c r="AV397" s="13" t="s">
        <v>79</v>
      </c>
      <c r="AW397" s="13" t="s">
        <v>33</v>
      </c>
      <c r="AX397" s="13" t="s">
        <v>71</v>
      </c>
      <c r="AY397" s="229" t="s">
        <v>121</v>
      </c>
    </row>
    <row r="398" s="14" customFormat="1">
      <c r="A398" s="14"/>
      <c r="B398" s="230"/>
      <c r="C398" s="231"/>
      <c r="D398" s="221" t="s">
        <v>133</v>
      </c>
      <c r="E398" s="232" t="s">
        <v>19</v>
      </c>
      <c r="F398" s="233" t="s">
        <v>79</v>
      </c>
      <c r="G398" s="231"/>
      <c r="H398" s="234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0" t="s">
        <v>133</v>
      </c>
      <c r="AU398" s="240" t="s">
        <v>81</v>
      </c>
      <c r="AV398" s="14" t="s">
        <v>81</v>
      </c>
      <c r="AW398" s="14" t="s">
        <v>33</v>
      </c>
      <c r="AX398" s="14" t="s">
        <v>71</v>
      </c>
      <c r="AY398" s="240" t="s">
        <v>121</v>
      </c>
    </row>
    <row r="399" s="15" customFormat="1">
      <c r="A399" s="15"/>
      <c r="B399" s="241"/>
      <c r="C399" s="242"/>
      <c r="D399" s="221" t="s">
        <v>133</v>
      </c>
      <c r="E399" s="243" t="s">
        <v>19</v>
      </c>
      <c r="F399" s="244" t="s">
        <v>137</v>
      </c>
      <c r="G399" s="242"/>
      <c r="H399" s="245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1" t="s">
        <v>133</v>
      </c>
      <c r="AU399" s="251" t="s">
        <v>81</v>
      </c>
      <c r="AV399" s="15" t="s">
        <v>129</v>
      </c>
      <c r="AW399" s="15" t="s">
        <v>33</v>
      </c>
      <c r="AX399" s="15" t="s">
        <v>79</v>
      </c>
      <c r="AY399" s="251" t="s">
        <v>121</v>
      </c>
    </row>
    <row r="400" s="2" customFormat="1" ht="16.5" customHeight="1">
      <c r="A400" s="39"/>
      <c r="B400" s="40"/>
      <c r="C400" s="252" t="s">
        <v>471</v>
      </c>
      <c r="D400" s="252" t="s">
        <v>189</v>
      </c>
      <c r="E400" s="253" t="s">
        <v>472</v>
      </c>
      <c r="F400" s="254" t="s">
        <v>473</v>
      </c>
      <c r="G400" s="255" t="s">
        <v>449</v>
      </c>
      <c r="H400" s="256">
        <v>1</v>
      </c>
      <c r="I400" s="257"/>
      <c r="J400" s="258">
        <f>ROUND(I400*H400,2)</f>
        <v>0</v>
      </c>
      <c r="K400" s="254" t="s">
        <v>463</v>
      </c>
      <c r="L400" s="259"/>
      <c r="M400" s="260" t="s">
        <v>19</v>
      </c>
      <c r="N400" s="261" t="s">
        <v>42</v>
      </c>
      <c r="O400" s="85"/>
      <c r="P400" s="210">
        <f>O400*H400</f>
        <v>0</v>
      </c>
      <c r="Q400" s="210">
        <v>0.00010000000000000001</v>
      </c>
      <c r="R400" s="210">
        <f>Q400*H400</f>
        <v>0.00010000000000000001</v>
      </c>
      <c r="S400" s="210">
        <v>0</v>
      </c>
      <c r="T400" s="21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2" t="s">
        <v>340</v>
      </c>
      <c r="AT400" s="212" t="s">
        <v>189</v>
      </c>
      <c r="AU400" s="212" t="s">
        <v>81</v>
      </c>
      <c r="AY400" s="18" t="s">
        <v>121</v>
      </c>
      <c r="BE400" s="213">
        <f>IF(N400="základní",J400,0)</f>
        <v>0</v>
      </c>
      <c r="BF400" s="213">
        <f>IF(N400="snížená",J400,0)</f>
        <v>0</v>
      </c>
      <c r="BG400" s="213">
        <f>IF(N400="zákl. přenesená",J400,0)</f>
        <v>0</v>
      </c>
      <c r="BH400" s="213">
        <f>IF(N400="sníž. přenesená",J400,0)</f>
        <v>0</v>
      </c>
      <c r="BI400" s="213">
        <f>IF(N400="nulová",J400,0)</f>
        <v>0</v>
      </c>
      <c r="BJ400" s="18" t="s">
        <v>79</v>
      </c>
      <c r="BK400" s="213">
        <f>ROUND(I400*H400,2)</f>
        <v>0</v>
      </c>
      <c r="BL400" s="18" t="s">
        <v>239</v>
      </c>
      <c r="BM400" s="212" t="s">
        <v>474</v>
      </c>
    </row>
    <row r="401" s="13" customFormat="1">
      <c r="A401" s="13"/>
      <c r="B401" s="219"/>
      <c r="C401" s="220"/>
      <c r="D401" s="221" t="s">
        <v>133</v>
      </c>
      <c r="E401" s="222" t="s">
        <v>19</v>
      </c>
      <c r="F401" s="223" t="s">
        <v>148</v>
      </c>
      <c r="G401" s="220"/>
      <c r="H401" s="222" t="s">
        <v>19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9" t="s">
        <v>133</v>
      </c>
      <c r="AU401" s="229" t="s">
        <v>81</v>
      </c>
      <c r="AV401" s="13" t="s">
        <v>79</v>
      </c>
      <c r="AW401" s="13" t="s">
        <v>33</v>
      </c>
      <c r="AX401" s="13" t="s">
        <v>71</v>
      </c>
      <c r="AY401" s="229" t="s">
        <v>121</v>
      </c>
    </row>
    <row r="402" s="14" customFormat="1">
      <c r="A402" s="14"/>
      <c r="B402" s="230"/>
      <c r="C402" s="231"/>
      <c r="D402" s="221" t="s">
        <v>133</v>
      </c>
      <c r="E402" s="232" t="s">
        <v>19</v>
      </c>
      <c r="F402" s="233" t="s">
        <v>79</v>
      </c>
      <c r="G402" s="231"/>
      <c r="H402" s="234">
        <v>1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0" t="s">
        <v>133</v>
      </c>
      <c r="AU402" s="240" t="s">
        <v>81</v>
      </c>
      <c r="AV402" s="14" t="s">
        <v>81</v>
      </c>
      <c r="AW402" s="14" t="s">
        <v>33</v>
      </c>
      <c r="AX402" s="14" t="s">
        <v>71</v>
      </c>
      <c r="AY402" s="240" t="s">
        <v>121</v>
      </c>
    </row>
    <row r="403" s="15" customFormat="1">
      <c r="A403" s="15"/>
      <c r="B403" s="241"/>
      <c r="C403" s="242"/>
      <c r="D403" s="221" t="s">
        <v>133</v>
      </c>
      <c r="E403" s="243" t="s">
        <v>19</v>
      </c>
      <c r="F403" s="244" t="s">
        <v>137</v>
      </c>
      <c r="G403" s="242"/>
      <c r="H403" s="245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1" t="s">
        <v>133</v>
      </c>
      <c r="AU403" s="251" t="s">
        <v>81</v>
      </c>
      <c r="AV403" s="15" t="s">
        <v>129</v>
      </c>
      <c r="AW403" s="15" t="s">
        <v>33</v>
      </c>
      <c r="AX403" s="15" t="s">
        <v>79</v>
      </c>
      <c r="AY403" s="251" t="s">
        <v>121</v>
      </c>
    </row>
    <row r="404" s="2" customFormat="1" ht="24.15" customHeight="1">
      <c r="A404" s="39"/>
      <c r="B404" s="40"/>
      <c r="C404" s="201" t="s">
        <v>475</v>
      </c>
      <c r="D404" s="201" t="s">
        <v>124</v>
      </c>
      <c r="E404" s="202" t="s">
        <v>476</v>
      </c>
      <c r="F404" s="203" t="s">
        <v>477</v>
      </c>
      <c r="G404" s="204" t="s">
        <v>449</v>
      </c>
      <c r="H404" s="205">
        <v>1</v>
      </c>
      <c r="I404" s="206"/>
      <c r="J404" s="207">
        <f>ROUND(I404*H404,2)</f>
        <v>0</v>
      </c>
      <c r="K404" s="203" t="s">
        <v>128</v>
      </c>
      <c r="L404" s="45"/>
      <c r="M404" s="208" t="s">
        <v>19</v>
      </c>
      <c r="N404" s="209" t="s">
        <v>42</v>
      </c>
      <c r="O404" s="85"/>
      <c r="P404" s="210">
        <f>O404*H404</f>
        <v>0</v>
      </c>
      <c r="Q404" s="210">
        <v>0</v>
      </c>
      <c r="R404" s="210">
        <f>Q404*H404</f>
        <v>0</v>
      </c>
      <c r="S404" s="210">
        <v>0</v>
      </c>
      <c r="T404" s="21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2" t="s">
        <v>239</v>
      </c>
      <c r="AT404" s="212" t="s">
        <v>124</v>
      </c>
      <c r="AU404" s="212" t="s">
        <v>81</v>
      </c>
      <c r="AY404" s="18" t="s">
        <v>121</v>
      </c>
      <c r="BE404" s="213">
        <f>IF(N404="základní",J404,0)</f>
        <v>0</v>
      </c>
      <c r="BF404" s="213">
        <f>IF(N404="snížená",J404,0)</f>
        <v>0</v>
      </c>
      <c r="BG404" s="213">
        <f>IF(N404="zákl. přenesená",J404,0)</f>
        <v>0</v>
      </c>
      <c r="BH404" s="213">
        <f>IF(N404="sníž. přenesená",J404,0)</f>
        <v>0</v>
      </c>
      <c r="BI404" s="213">
        <f>IF(N404="nulová",J404,0)</f>
        <v>0</v>
      </c>
      <c r="BJ404" s="18" t="s">
        <v>79</v>
      </c>
      <c r="BK404" s="213">
        <f>ROUND(I404*H404,2)</f>
        <v>0</v>
      </c>
      <c r="BL404" s="18" t="s">
        <v>239</v>
      </c>
      <c r="BM404" s="212" t="s">
        <v>478</v>
      </c>
    </row>
    <row r="405" s="2" customFormat="1">
      <c r="A405" s="39"/>
      <c r="B405" s="40"/>
      <c r="C405" s="41"/>
      <c r="D405" s="214" t="s">
        <v>131</v>
      </c>
      <c r="E405" s="41"/>
      <c r="F405" s="215" t="s">
        <v>479</v>
      </c>
      <c r="G405" s="41"/>
      <c r="H405" s="41"/>
      <c r="I405" s="216"/>
      <c r="J405" s="41"/>
      <c r="K405" s="41"/>
      <c r="L405" s="45"/>
      <c r="M405" s="217"/>
      <c r="N405" s="218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131</v>
      </c>
      <c r="AU405" s="18" t="s">
        <v>81</v>
      </c>
    </row>
    <row r="406" s="13" customFormat="1">
      <c r="A406" s="13"/>
      <c r="B406" s="219"/>
      <c r="C406" s="220"/>
      <c r="D406" s="221" t="s">
        <v>133</v>
      </c>
      <c r="E406" s="222" t="s">
        <v>19</v>
      </c>
      <c r="F406" s="223" t="s">
        <v>156</v>
      </c>
      <c r="G406" s="220"/>
      <c r="H406" s="222" t="s">
        <v>19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9" t="s">
        <v>133</v>
      </c>
      <c r="AU406" s="229" t="s">
        <v>81</v>
      </c>
      <c r="AV406" s="13" t="s">
        <v>79</v>
      </c>
      <c r="AW406" s="13" t="s">
        <v>33</v>
      </c>
      <c r="AX406" s="13" t="s">
        <v>71</v>
      </c>
      <c r="AY406" s="229" t="s">
        <v>121</v>
      </c>
    </row>
    <row r="407" s="14" customFormat="1">
      <c r="A407" s="14"/>
      <c r="B407" s="230"/>
      <c r="C407" s="231"/>
      <c r="D407" s="221" t="s">
        <v>133</v>
      </c>
      <c r="E407" s="232" t="s">
        <v>19</v>
      </c>
      <c r="F407" s="233" t="s">
        <v>79</v>
      </c>
      <c r="G407" s="231"/>
      <c r="H407" s="234">
        <v>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0" t="s">
        <v>133</v>
      </c>
      <c r="AU407" s="240" t="s">
        <v>81</v>
      </c>
      <c r="AV407" s="14" t="s">
        <v>81</v>
      </c>
      <c r="AW407" s="14" t="s">
        <v>33</v>
      </c>
      <c r="AX407" s="14" t="s">
        <v>71</v>
      </c>
      <c r="AY407" s="240" t="s">
        <v>121</v>
      </c>
    </row>
    <row r="408" s="15" customFormat="1">
      <c r="A408" s="15"/>
      <c r="B408" s="241"/>
      <c r="C408" s="242"/>
      <c r="D408" s="221" t="s">
        <v>133</v>
      </c>
      <c r="E408" s="243" t="s">
        <v>19</v>
      </c>
      <c r="F408" s="244" t="s">
        <v>137</v>
      </c>
      <c r="G408" s="242"/>
      <c r="H408" s="245">
        <v>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1" t="s">
        <v>133</v>
      </c>
      <c r="AU408" s="251" t="s">
        <v>81</v>
      </c>
      <c r="AV408" s="15" t="s">
        <v>129</v>
      </c>
      <c r="AW408" s="15" t="s">
        <v>33</v>
      </c>
      <c r="AX408" s="15" t="s">
        <v>79</v>
      </c>
      <c r="AY408" s="251" t="s">
        <v>121</v>
      </c>
    </row>
    <row r="409" s="2" customFormat="1" ht="16.5" customHeight="1">
      <c r="A409" s="39"/>
      <c r="B409" s="40"/>
      <c r="C409" s="252" t="s">
        <v>480</v>
      </c>
      <c r="D409" s="252" t="s">
        <v>189</v>
      </c>
      <c r="E409" s="253" t="s">
        <v>481</v>
      </c>
      <c r="F409" s="254" t="s">
        <v>482</v>
      </c>
      <c r="G409" s="255" t="s">
        <v>449</v>
      </c>
      <c r="H409" s="256">
        <v>1</v>
      </c>
      <c r="I409" s="257"/>
      <c r="J409" s="258">
        <f>ROUND(I409*H409,2)</f>
        <v>0</v>
      </c>
      <c r="K409" s="254" t="s">
        <v>128</v>
      </c>
      <c r="L409" s="259"/>
      <c r="M409" s="260" t="s">
        <v>19</v>
      </c>
      <c r="N409" s="261" t="s">
        <v>42</v>
      </c>
      <c r="O409" s="85"/>
      <c r="P409" s="210">
        <f>O409*H409</f>
        <v>0</v>
      </c>
      <c r="Q409" s="210">
        <v>0.017500000000000002</v>
      </c>
      <c r="R409" s="210">
        <f>Q409*H409</f>
        <v>0.017500000000000002</v>
      </c>
      <c r="S409" s="210">
        <v>0</v>
      </c>
      <c r="T409" s="21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2" t="s">
        <v>340</v>
      </c>
      <c r="AT409" s="212" t="s">
        <v>189</v>
      </c>
      <c r="AU409" s="212" t="s">
        <v>81</v>
      </c>
      <c r="AY409" s="18" t="s">
        <v>121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18" t="s">
        <v>79</v>
      </c>
      <c r="BK409" s="213">
        <f>ROUND(I409*H409,2)</f>
        <v>0</v>
      </c>
      <c r="BL409" s="18" t="s">
        <v>239</v>
      </c>
      <c r="BM409" s="212" t="s">
        <v>483</v>
      </c>
    </row>
    <row r="410" s="2" customFormat="1">
      <c r="A410" s="39"/>
      <c r="B410" s="40"/>
      <c r="C410" s="41"/>
      <c r="D410" s="214" t="s">
        <v>131</v>
      </c>
      <c r="E410" s="41"/>
      <c r="F410" s="215" t="s">
        <v>484</v>
      </c>
      <c r="G410" s="41"/>
      <c r="H410" s="41"/>
      <c r="I410" s="216"/>
      <c r="J410" s="41"/>
      <c r="K410" s="41"/>
      <c r="L410" s="45"/>
      <c r="M410" s="217"/>
      <c r="N410" s="218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131</v>
      </c>
      <c r="AU410" s="18" t="s">
        <v>81</v>
      </c>
    </row>
    <row r="411" s="13" customFormat="1">
      <c r="A411" s="13"/>
      <c r="B411" s="219"/>
      <c r="C411" s="220"/>
      <c r="D411" s="221" t="s">
        <v>133</v>
      </c>
      <c r="E411" s="222" t="s">
        <v>19</v>
      </c>
      <c r="F411" s="223" t="s">
        <v>156</v>
      </c>
      <c r="G411" s="220"/>
      <c r="H411" s="222" t="s">
        <v>19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9" t="s">
        <v>133</v>
      </c>
      <c r="AU411" s="229" t="s">
        <v>81</v>
      </c>
      <c r="AV411" s="13" t="s">
        <v>79</v>
      </c>
      <c r="AW411" s="13" t="s">
        <v>33</v>
      </c>
      <c r="AX411" s="13" t="s">
        <v>71</v>
      </c>
      <c r="AY411" s="229" t="s">
        <v>121</v>
      </c>
    </row>
    <row r="412" s="14" customFormat="1">
      <c r="A412" s="14"/>
      <c r="B412" s="230"/>
      <c r="C412" s="231"/>
      <c r="D412" s="221" t="s">
        <v>133</v>
      </c>
      <c r="E412" s="232" t="s">
        <v>19</v>
      </c>
      <c r="F412" s="233" t="s">
        <v>79</v>
      </c>
      <c r="G412" s="231"/>
      <c r="H412" s="234">
        <v>1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0" t="s">
        <v>133</v>
      </c>
      <c r="AU412" s="240" t="s">
        <v>81</v>
      </c>
      <c r="AV412" s="14" t="s">
        <v>81</v>
      </c>
      <c r="AW412" s="14" t="s">
        <v>33</v>
      </c>
      <c r="AX412" s="14" t="s">
        <v>71</v>
      </c>
      <c r="AY412" s="240" t="s">
        <v>121</v>
      </c>
    </row>
    <row r="413" s="15" customFormat="1">
      <c r="A413" s="15"/>
      <c r="B413" s="241"/>
      <c r="C413" s="242"/>
      <c r="D413" s="221" t="s">
        <v>133</v>
      </c>
      <c r="E413" s="243" t="s">
        <v>19</v>
      </c>
      <c r="F413" s="244" t="s">
        <v>137</v>
      </c>
      <c r="G413" s="242"/>
      <c r="H413" s="245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1" t="s">
        <v>133</v>
      </c>
      <c r="AU413" s="251" t="s">
        <v>81</v>
      </c>
      <c r="AV413" s="15" t="s">
        <v>129</v>
      </c>
      <c r="AW413" s="15" t="s">
        <v>33</v>
      </c>
      <c r="AX413" s="15" t="s">
        <v>79</v>
      </c>
      <c r="AY413" s="251" t="s">
        <v>121</v>
      </c>
    </row>
    <row r="414" s="2" customFormat="1" ht="24.15" customHeight="1">
      <c r="A414" s="39"/>
      <c r="B414" s="40"/>
      <c r="C414" s="201" t="s">
        <v>485</v>
      </c>
      <c r="D414" s="201" t="s">
        <v>124</v>
      </c>
      <c r="E414" s="202" t="s">
        <v>486</v>
      </c>
      <c r="F414" s="203" t="s">
        <v>487</v>
      </c>
      <c r="G414" s="204" t="s">
        <v>449</v>
      </c>
      <c r="H414" s="205">
        <v>1</v>
      </c>
      <c r="I414" s="206"/>
      <c r="J414" s="207">
        <f>ROUND(I414*H414,2)</f>
        <v>0</v>
      </c>
      <c r="K414" s="203" t="s">
        <v>128</v>
      </c>
      <c r="L414" s="45"/>
      <c r="M414" s="208" t="s">
        <v>19</v>
      </c>
      <c r="N414" s="209" t="s">
        <v>42</v>
      </c>
      <c r="O414" s="85"/>
      <c r="P414" s="210">
        <f>O414*H414</f>
        <v>0</v>
      </c>
      <c r="Q414" s="210">
        <v>0</v>
      </c>
      <c r="R414" s="210">
        <f>Q414*H414</f>
        <v>0</v>
      </c>
      <c r="S414" s="210">
        <v>0</v>
      </c>
      <c r="T414" s="21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2" t="s">
        <v>239</v>
      </c>
      <c r="AT414" s="212" t="s">
        <v>124</v>
      </c>
      <c r="AU414" s="212" t="s">
        <v>81</v>
      </c>
      <c r="AY414" s="18" t="s">
        <v>121</v>
      </c>
      <c r="BE414" s="213">
        <f>IF(N414="základní",J414,0)</f>
        <v>0</v>
      </c>
      <c r="BF414" s="213">
        <f>IF(N414="snížená",J414,0)</f>
        <v>0</v>
      </c>
      <c r="BG414" s="213">
        <f>IF(N414="zákl. přenesená",J414,0)</f>
        <v>0</v>
      </c>
      <c r="BH414" s="213">
        <f>IF(N414="sníž. přenesená",J414,0)</f>
        <v>0</v>
      </c>
      <c r="BI414" s="213">
        <f>IF(N414="nulová",J414,0)</f>
        <v>0</v>
      </c>
      <c r="BJ414" s="18" t="s">
        <v>79</v>
      </c>
      <c r="BK414" s="213">
        <f>ROUND(I414*H414,2)</f>
        <v>0</v>
      </c>
      <c r="BL414" s="18" t="s">
        <v>239</v>
      </c>
      <c r="BM414" s="212" t="s">
        <v>488</v>
      </c>
    </row>
    <row r="415" s="2" customFormat="1">
      <c r="A415" s="39"/>
      <c r="B415" s="40"/>
      <c r="C415" s="41"/>
      <c r="D415" s="214" t="s">
        <v>131</v>
      </c>
      <c r="E415" s="41"/>
      <c r="F415" s="215" t="s">
        <v>489</v>
      </c>
      <c r="G415" s="41"/>
      <c r="H415" s="41"/>
      <c r="I415" s="216"/>
      <c r="J415" s="41"/>
      <c r="K415" s="41"/>
      <c r="L415" s="45"/>
      <c r="M415" s="217"/>
      <c r="N415" s="218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131</v>
      </c>
      <c r="AU415" s="18" t="s">
        <v>81</v>
      </c>
    </row>
    <row r="416" s="13" customFormat="1">
      <c r="A416" s="13"/>
      <c r="B416" s="219"/>
      <c r="C416" s="220"/>
      <c r="D416" s="221" t="s">
        <v>133</v>
      </c>
      <c r="E416" s="222" t="s">
        <v>19</v>
      </c>
      <c r="F416" s="223" t="s">
        <v>156</v>
      </c>
      <c r="G416" s="220"/>
      <c r="H416" s="222" t="s">
        <v>19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9" t="s">
        <v>133</v>
      </c>
      <c r="AU416" s="229" t="s">
        <v>81</v>
      </c>
      <c r="AV416" s="13" t="s">
        <v>79</v>
      </c>
      <c r="AW416" s="13" t="s">
        <v>33</v>
      </c>
      <c r="AX416" s="13" t="s">
        <v>71</v>
      </c>
      <c r="AY416" s="229" t="s">
        <v>121</v>
      </c>
    </row>
    <row r="417" s="14" customFormat="1">
      <c r="A417" s="14"/>
      <c r="B417" s="230"/>
      <c r="C417" s="231"/>
      <c r="D417" s="221" t="s">
        <v>133</v>
      </c>
      <c r="E417" s="232" t="s">
        <v>19</v>
      </c>
      <c r="F417" s="233" t="s">
        <v>79</v>
      </c>
      <c r="G417" s="231"/>
      <c r="H417" s="234">
        <v>1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0" t="s">
        <v>133</v>
      </c>
      <c r="AU417" s="240" t="s">
        <v>81</v>
      </c>
      <c r="AV417" s="14" t="s">
        <v>81</v>
      </c>
      <c r="AW417" s="14" t="s">
        <v>33</v>
      </c>
      <c r="AX417" s="14" t="s">
        <v>71</v>
      </c>
      <c r="AY417" s="240" t="s">
        <v>121</v>
      </c>
    </row>
    <row r="418" s="15" customFormat="1">
      <c r="A418" s="15"/>
      <c r="B418" s="241"/>
      <c r="C418" s="242"/>
      <c r="D418" s="221" t="s">
        <v>133</v>
      </c>
      <c r="E418" s="243" t="s">
        <v>19</v>
      </c>
      <c r="F418" s="244" t="s">
        <v>137</v>
      </c>
      <c r="G418" s="242"/>
      <c r="H418" s="245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1" t="s">
        <v>133</v>
      </c>
      <c r="AU418" s="251" t="s">
        <v>81</v>
      </c>
      <c r="AV418" s="15" t="s">
        <v>129</v>
      </c>
      <c r="AW418" s="15" t="s">
        <v>33</v>
      </c>
      <c r="AX418" s="15" t="s">
        <v>79</v>
      </c>
      <c r="AY418" s="251" t="s">
        <v>121</v>
      </c>
    </row>
    <row r="419" s="2" customFormat="1" ht="16.5" customHeight="1">
      <c r="A419" s="39"/>
      <c r="B419" s="40"/>
      <c r="C419" s="252" t="s">
        <v>490</v>
      </c>
      <c r="D419" s="252" t="s">
        <v>189</v>
      </c>
      <c r="E419" s="253" t="s">
        <v>491</v>
      </c>
      <c r="F419" s="254" t="s">
        <v>492</v>
      </c>
      <c r="G419" s="255" t="s">
        <v>449</v>
      </c>
      <c r="H419" s="256">
        <v>1</v>
      </c>
      <c r="I419" s="257"/>
      <c r="J419" s="258">
        <f>ROUND(I419*H419,2)</f>
        <v>0</v>
      </c>
      <c r="K419" s="254" t="s">
        <v>128</v>
      </c>
      <c r="L419" s="259"/>
      <c r="M419" s="260" t="s">
        <v>19</v>
      </c>
      <c r="N419" s="261" t="s">
        <v>42</v>
      </c>
      <c r="O419" s="85"/>
      <c r="P419" s="210">
        <f>O419*H419</f>
        <v>0</v>
      </c>
      <c r="Q419" s="210">
        <v>0.020500000000000001</v>
      </c>
      <c r="R419" s="210">
        <f>Q419*H419</f>
        <v>0.020500000000000001</v>
      </c>
      <c r="S419" s="210">
        <v>0</v>
      </c>
      <c r="T419" s="21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2" t="s">
        <v>340</v>
      </c>
      <c r="AT419" s="212" t="s">
        <v>189</v>
      </c>
      <c r="AU419" s="212" t="s">
        <v>81</v>
      </c>
      <c r="AY419" s="18" t="s">
        <v>121</v>
      </c>
      <c r="BE419" s="213">
        <f>IF(N419="základní",J419,0)</f>
        <v>0</v>
      </c>
      <c r="BF419" s="213">
        <f>IF(N419="snížená",J419,0)</f>
        <v>0</v>
      </c>
      <c r="BG419" s="213">
        <f>IF(N419="zákl. přenesená",J419,0)</f>
        <v>0</v>
      </c>
      <c r="BH419" s="213">
        <f>IF(N419="sníž. přenesená",J419,0)</f>
        <v>0</v>
      </c>
      <c r="BI419" s="213">
        <f>IF(N419="nulová",J419,0)</f>
        <v>0</v>
      </c>
      <c r="BJ419" s="18" t="s">
        <v>79</v>
      </c>
      <c r="BK419" s="213">
        <f>ROUND(I419*H419,2)</f>
        <v>0</v>
      </c>
      <c r="BL419" s="18" t="s">
        <v>239</v>
      </c>
      <c r="BM419" s="212" t="s">
        <v>493</v>
      </c>
    </row>
    <row r="420" s="2" customFormat="1">
      <c r="A420" s="39"/>
      <c r="B420" s="40"/>
      <c r="C420" s="41"/>
      <c r="D420" s="214" t="s">
        <v>131</v>
      </c>
      <c r="E420" s="41"/>
      <c r="F420" s="215" t="s">
        <v>494</v>
      </c>
      <c r="G420" s="41"/>
      <c r="H420" s="41"/>
      <c r="I420" s="216"/>
      <c r="J420" s="41"/>
      <c r="K420" s="41"/>
      <c r="L420" s="45"/>
      <c r="M420" s="217"/>
      <c r="N420" s="218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131</v>
      </c>
      <c r="AU420" s="18" t="s">
        <v>81</v>
      </c>
    </row>
    <row r="421" s="13" customFormat="1">
      <c r="A421" s="13"/>
      <c r="B421" s="219"/>
      <c r="C421" s="220"/>
      <c r="D421" s="221" t="s">
        <v>133</v>
      </c>
      <c r="E421" s="222" t="s">
        <v>19</v>
      </c>
      <c r="F421" s="223" t="s">
        <v>156</v>
      </c>
      <c r="G421" s="220"/>
      <c r="H421" s="222" t="s">
        <v>19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9" t="s">
        <v>133</v>
      </c>
      <c r="AU421" s="229" t="s">
        <v>81</v>
      </c>
      <c r="AV421" s="13" t="s">
        <v>79</v>
      </c>
      <c r="AW421" s="13" t="s">
        <v>33</v>
      </c>
      <c r="AX421" s="13" t="s">
        <v>71</v>
      </c>
      <c r="AY421" s="229" t="s">
        <v>121</v>
      </c>
    </row>
    <row r="422" s="14" customFormat="1">
      <c r="A422" s="14"/>
      <c r="B422" s="230"/>
      <c r="C422" s="231"/>
      <c r="D422" s="221" t="s">
        <v>133</v>
      </c>
      <c r="E422" s="232" t="s">
        <v>19</v>
      </c>
      <c r="F422" s="233" t="s">
        <v>79</v>
      </c>
      <c r="G422" s="231"/>
      <c r="H422" s="234">
        <v>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0" t="s">
        <v>133</v>
      </c>
      <c r="AU422" s="240" t="s">
        <v>81</v>
      </c>
      <c r="AV422" s="14" t="s">
        <v>81</v>
      </c>
      <c r="AW422" s="14" t="s">
        <v>33</v>
      </c>
      <c r="AX422" s="14" t="s">
        <v>71</v>
      </c>
      <c r="AY422" s="240" t="s">
        <v>121</v>
      </c>
    </row>
    <row r="423" s="15" customFormat="1">
      <c r="A423" s="15"/>
      <c r="B423" s="241"/>
      <c r="C423" s="242"/>
      <c r="D423" s="221" t="s">
        <v>133</v>
      </c>
      <c r="E423" s="243" t="s">
        <v>19</v>
      </c>
      <c r="F423" s="244" t="s">
        <v>137</v>
      </c>
      <c r="G423" s="242"/>
      <c r="H423" s="245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1" t="s">
        <v>133</v>
      </c>
      <c r="AU423" s="251" t="s">
        <v>81</v>
      </c>
      <c r="AV423" s="15" t="s">
        <v>129</v>
      </c>
      <c r="AW423" s="15" t="s">
        <v>33</v>
      </c>
      <c r="AX423" s="15" t="s">
        <v>79</v>
      </c>
      <c r="AY423" s="251" t="s">
        <v>121</v>
      </c>
    </row>
    <row r="424" s="2" customFormat="1" ht="16.5" customHeight="1">
      <c r="A424" s="39"/>
      <c r="B424" s="40"/>
      <c r="C424" s="201" t="s">
        <v>495</v>
      </c>
      <c r="D424" s="201" t="s">
        <v>124</v>
      </c>
      <c r="E424" s="202" t="s">
        <v>496</v>
      </c>
      <c r="F424" s="203" t="s">
        <v>497</v>
      </c>
      <c r="G424" s="204" t="s">
        <v>449</v>
      </c>
      <c r="H424" s="205">
        <v>2</v>
      </c>
      <c r="I424" s="206"/>
      <c r="J424" s="207">
        <f>ROUND(I424*H424,2)</f>
        <v>0</v>
      </c>
      <c r="K424" s="203" t="s">
        <v>128</v>
      </c>
      <c r="L424" s="45"/>
      <c r="M424" s="208" t="s">
        <v>19</v>
      </c>
      <c r="N424" s="209" t="s">
        <v>42</v>
      </c>
      <c r="O424" s="85"/>
      <c r="P424" s="210">
        <f>O424*H424</f>
        <v>0</v>
      </c>
      <c r="Q424" s="210">
        <v>0</v>
      </c>
      <c r="R424" s="210">
        <f>Q424*H424</f>
        <v>0</v>
      </c>
      <c r="S424" s="210">
        <v>0</v>
      </c>
      <c r="T424" s="21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2" t="s">
        <v>239</v>
      </c>
      <c r="AT424" s="212" t="s">
        <v>124</v>
      </c>
      <c r="AU424" s="212" t="s">
        <v>81</v>
      </c>
      <c r="AY424" s="18" t="s">
        <v>121</v>
      </c>
      <c r="BE424" s="213">
        <f>IF(N424="základní",J424,0)</f>
        <v>0</v>
      </c>
      <c r="BF424" s="213">
        <f>IF(N424="snížená",J424,0)</f>
        <v>0</v>
      </c>
      <c r="BG424" s="213">
        <f>IF(N424="zákl. přenesená",J424,0)</f>
        <v>0</v>
      </c>
      <c r="BH424" s="213">
        <f>IF(N424="sníž. přenesená",J424,0)</f>
        <v>0</v>
      </c>
      <c r="BI424" s="213">
        <f>IF(N424="nulová",J424,0)</f>
        <v>0</v>
      </c>
      <c r="BJ424" s="18" t="s">
        <v>79</v>
      </c>
      <c r="BK424" s="213">
        <f>ROUND(I424*H424,2)</f>
        <v>0</v>
      </c>
      <c r="BL424" s="18" t="s">
        <v>239</v>
      </c>
      <c r="BM424" s="212" t="s">
        <v>498</v>
      </c>
    </row>
    <row r="425" s="2" customFormat="1">
      <c r="A425" s="39"/>
      <c r="B425" s="40"/>
      <c r="C425" s="41"/>
      <c r="D425" s="214" t="s">
        <v>131</v>
      </c>
      <c r="E425" s="41"/>
      <c r="F425" s="215" t="s">
        <v>499</v>
      </c>
      <c r="G425" s="41"/>
      <c r="H425" s="41"/>
      <c r="I425" s="216"/>
      <c r="J425" s="41"/>
      <c r="K425" s="41"/>
      <c r="L425" s="45"/>
      <c r="M425" s="217"/>
      <c r="N425" s="218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131</v>
      </c>
      <c r="AU425" s="18" t="s">
        <v>81</v>
      </c>
    </row>
    <row r="426" s="13" customFormat="1">
      <c r="A426" s="13"/>
      <c r="B426" s="219"/>
      <c r="C426" s="220"/>
      <c r="D426" s="221" t="s">
        <v>133</v>
      </c>
      <c r="E426" s="222" t="s">
        <v>19</v>
      </c>
      <c r="F426" s="223" t="s">
        <v>156</v>
      </c>
      <c r="G426" s="220"/>
      <c r="H426" s="222" t="s">
        <v>19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9" t="s">
        <v>133</v>
      </c>
      <c r="AU426" s="229" t="s">
        <v>81</v>
      </c>
      <c r="AV426" s="13" t="s">
        <v>79</v>
      </c>
      <c r="AW426" s="13" t="s">
        <v>33</v>
      </c>
      <c r="AX426" s="13" t="s">
        <v>71</v>
      </c>
      <c r="AY426" s="229" t="s">
        <v>121</v>
      </c>
    </row>
    <row r="427" s="14" customFormat="1">
      <c r="A427" s="14"/>
      <c r="B427" s="230"/>
      <c r="C427" s="231"/>
      <c r="D427" s="221" t="s">
        <v>133</v>
      </c>
      <c r="E427" s="232" t="s">
        <v>19</v>
      </c>
      <c r="F427" s="233" t="s">
        <v>368</v>
      </c>
      <c r="G427" s="231"/>
      <c r="H427" s="234">
        <v>2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0" t="s">
        <v>133</v>
      </c>
      <c r="AU427" s="240" t="s">
        <v>81</v>
      </c>
      <c r="AV427" s="14" t="s">
        <v>81</v>
      </c>
      <c r="AW427" s="14" t="s">
        <v>33</v>
      </c>
      <c r="AX427" s="14" t="s">
        <v>71</v>
      </c>
      <c r="AY427" s="240" t="s">
        <v>121</v>
      </c>
    </row>
    <row r="428" s="15" customFormat="1">
      <c r="A428" s="15"/>
      <c r="B428" s="241"/>
      <c r="C428" s="242"/>
      <c r="D428" s="221" t="s">
        <v>133</v>
      </c>
      <c r="E428" s="243" t="s">
        <v>19</v>
      </c>
      <c r="F428" s="244" t="s">
        <v>137</v>
      </c>
      <c r="G428" s="242"/>
      <c r="H428" s="245">
        <v>2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1" t="s">
        <v>133</v>
      </c>
      <c r="AU428" s="251" t="s">
        <v>81</v>
      </c>
      <c r="AV428" s="15" t="s">
        <v>129</v>
      </c>
      <c r="AW428" s="15" t="s">
        <v>33</v>
      </c>
      <c r="AX428" s="15" t="s">
        <v>79</v>
      </c>
      <c r="AY428" s="251" t="s">
        <v>121</v>
      </c>
    </row>
    <row r="429" s="2" customFormat="1" ht="16.5" customHeight="1">
      <c r="A429" s="39"/>
      <c r="B429" s="40"/>
      <c r="C429" s="252" t="s">
        <v>500</v>
      </c>
      <c r="D429" s="252" t="s">
        <v>189</v>
      </c>
      <c r="E429" s="253" t="s">
        <v>501</v>
      </c>
      <c r="F429" s="254" t="s">
        <v>502</v>
      </c>
      <c r="G429" s="255" t="s">
        <v>449</v>
      </c>
      <c r="H429" s="256">
        <v>2</v>
      </c>
      <c r="I429" s="257"/>
      <c r="J429" s="258">
        <f>ROUND(I429*H429,2)</f>
        <v>0</v>
      </c>
      <c r="K429" s="254" t="s">
        <v>128</v>
      </c>
      <c r="L429" s="259"/>
      <c r="M429" s="260" t="s">
        <v>19</v>
      </c>
      <c r="N429" s="261" t="s">
        <v>42</v>
      </c>
      <c r="O429" s="85"/>
      <c r="P429" s="210">
        <f>O429*H429</f>
        <v>0</v>
      </c>
      <c r="Q429" s="210">
        <v>0.00014999999999999999</v>
      </c>
      <c r="R429" s="210">
        <f>Q429*H429</f>
        <v>0.00029999999999999997</v>
      </c>
      <c r="S429" s="210">
        <v>0</v>
      </c>
      <c r="T429" s="21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2" t="s">
        <v>340</v>
      </c>
      <c r="AT429" s="212" t="s">
        <v>189</v>
      </c>
      <c r="AU429" s="212" t="s">
        <v>81</v>
      </c>
      <c r="AY429" s="18" t="s">
        <v>121</v>
      </c>
      <c r="BE429" s="213">
        <f>IF(N429="základní",J429,0)</f>
        <v>0</v>
      </c>
      <c r="BF429" s="213">
        <f>IF(N429="snížená",J429,0)</f>
        <v>0</v>
      </c>
      <c r="BG429" s="213">
        <f>IF(N429="zákl. přenesená",J429,0)</f>
        <v>0</v>
      </c>
      <c r="BH429" s="213">
        <f>IF(N429="sníž. přenesená",J429,0)</f>
        <v>0</v>
      </c>
      <c r="BI429" s="213">
        <f>IF(N429="nulová",J429,0)</f>
        <v>0</v>
      </c>
      <c r="BJ429" s="18" t="s">
        <v>79</v>
      </c>
      <c r="BK429" s="213">
        <f>ROUND(I429*H429,2)</f>
        <v>0</v>
      </c>
      <c r="BL429" s="18" t="s">
        <v>239</v>
      </c>
      <c r="BM429" s="212" t="s">
        <v>503</v>
      </c>
    </row>
    <row r="430" s="2" customFormat="1">
      <c r="A430" s="39"/>
      <c r="B430" s="40"/>
      <c r="C430" s="41"/>
      <c r="D430" s="214" t="s">
        <v>131</v>
      </c>
      <c r="E430" s="41"/>
      <c r="F430" s="215" t="s">
        <v>504</v>
      </c>
      <c r="G430" s="41"/>
      <c r="H430" s="41"/>
      <c r="I430" s="216"/>
      <c r="J430" s="41"/>
      <c r="K430" s="41"/>
      <c r="L430" s="45"/>
      <c r="M430" s="217"/>
      <c r="N430" s="218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131</v>
      </c>
      <c r="AU430" s="18" t="s">
        <v>81</v>
      </c>
    </row>
    <row r="431" s="13" customFormat="1">
      <c r="A431" s="13"/>
      <c r="B431" s="219"/>
      <c r="C431" s="220"/>
      <c r="D431" s="221" t="s">
        <v>133</v>
      </c>
      <c r="E431" s="222" t="s">
        <v>19</v>
      </c>
      <c r="F431" s="223" t="s">
        <v>156</v>
      </c>
      <c r="G431" s="220"/>
      <c r="H431" s="222" t="s">
        <v>19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9" t="s">
        <v>133</v>
      </c>
      <c r="AU431" s="229" t="s">
        <v>81</v>
      </c>
      <c r="AV431" s="13" t="s">
        <v>79</v>
      </c>
      <c r="AW431" s="13" t="s">
        <v>33</v>
      </c>
      <c r="AX431" s="13" t="s">
        <v>71</v>
      </c>
      <c r="AY431" s="229" t="s">
        <v>121</v>
      </c>
    </row>
    <row r="432" s="14" customFormat="1">
      <c r="A432" s="14"/>
      <c r="B432" s="230"/>
      <c r="C432" s="231"/>
      <c r="D432" s="221" t="s">
        <v>133</v>
      </c>
      <c r="E432" s="232" t="s">
        <v>19</v>
      </c>
      <c r="F432" s="233" t="s">
        <v>368</v>
      </c>
      <c r="G432" s="231"/>
      <c r="H432" s="234">
        <v>2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0" t="s">
        <v>133</v>
      </c>
      <c r="AU432" s="240" t="s">
        <v>81</v>
      </c>
      <c r="AV432" s="14" t="s">
        <v>81</v>
      </c>
      <c r="AW432" s="14" t="s">
        <v>33</v>
      </c>
      <c r="AX432" s="14" t="s">
        <v>71</v>
      </c>
      <c r="AY432" s="240" t="s">
        <v>121</v>
      </c>
    </row>
    <row r="433" s="15" customFormat="1">
      <c r="A433" s="15"/>
      <c r="B433" s="241"/>
      <c r="C433" s="242"/>
      <c r="D433" s="221" t="s">
        <v>133</v>
      </c>
      <c r="E433" s="243" t="s">
        <v>19</v>
      </c>
      <c r="F433" s="244" t="s">
        <v>137</v>
      </c>
      <c r="G433" s="242"/>
      <c r="H433" s="245">
        <v>2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1" t="s">
        <v>133</v>
      </c>
      <c r="AU433" s="251" t="s">
        <v>81</v>
      </c>
      <c r="AV433" s="15" t="s">
        <v>129</v>
      </c>
      <c r="AW433" s="15" t="s">
        <v>33</v>
      </c>
      <c r="AX433" s="15" t="s">
        <v>79</v>
      </c>
      <c r="AY433" s="251" t="s">
        <v>121</v>
      </c>
    </row>
    <row r="434" s="2" customFormat="1" ht="16.5" customHeight="1">
      <c r="A434" s="39"/>
      <c r="B434" s="40"/>
      <c r="C434" s="201" t="s">
        <v>505</v>
      </c>
      <c r="D434" s="201" t="s">
        <v>124</v>
      </c>
      <c r="E434" s="202" t="s">
        <v>506</v>
      </c>
      <c r="F434" s="203" t="s">
        <v>507</v>
      </c>
      <c r="G434" s="204" t="s">
        <v>449</v>
      </c>
      <c r="H434" s="205">
        <v>2</v>
      </c>
      <c r="I434" s="206"/>
      <c r="J434" s="207">
        <f>ROUND(I434*H434,2)</f>
        <v>0</v>
      </c>
      <c r="K434" s="203" t="s">
        <v>128</v>
      </c>
      <c r="L434" s="45"/>
      <c r="M434" s="208" t="s">
        <v>19</v>
      </c>
      <c r="N434" s="209" t="s">
        <v>42</v>
      </c>
      <c r="O434" s="85"/>
      <c r="P434" s="210">
        <f>O434*H434</f>
        <v>0</v>
      </c>
      <c r="Q434" s="210">
        <v>0</v>
      </c>
      <c r="R434" s="210">
        <f>Q434*H434</f>
        <v>0</v>
      </c>
      <c r="S434" s="210">
        <v>0</v>
      </c>
      <c r="T434" s="21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2" t="s">
        <v>239</v>
      </c>
      <c r="AT434" s="212" t="s">
        <v>124</v>
      </c>
      <c r="AU434" s="212" t="s">
        <v>81</v>
      </c>
      <c r="AY434" s="18" t="s">
        <v>121</v>
      </c>
      <c r="BE434" s="213">
        <f>IF(N434="základní",J434,0)</f>
        <v>0</v>
      </c>
      <c r="BF434" s="213">
        <f>IF(N434="snížená",J434,0)</f>
        <v>0</v>
      </c>
      <c r="BG434" s="213">
        <f>IF(N434="zákl. přenesená",J434,0)</f>
        <v>0</v>
      </c>
      <c r="BH434" s="213">
        <f>IF(N434="sníž. přenesená",J434,0)</f>
        <v>0</v>
      </c>
      <c r="BI434" s="213">
        <f>IF(N434="nulová",J434,0)</f>
        <v>0</v>
      </c>
      <c r="BJ434" s="18" t="s">
        <v>79</v>
      </c>
      <c r="BK434" s="213">
        <f>ROUND(I434*H434,2)</f>
        <v>0</v>
      </c>
      <c r="BL434" s="18" t="s">
        <v>239</v>
      </c>
      <c r="BM434" s="212" t="s">
        <v>508</v>
      </c>
    </row>
    <row r="435" s="2" customFormat="1">
      <c r="A435" s="39"/>
      <c r="B435" s="40"/>
      <c r="C435" s="41"/>
      <c r="D435" s="214" t="s">
        <v>131</v>
      </c>
      <c r="E435" s="41"/>
      <c r="F435" s="215" t="s">
        <v>509</v>
      </c>
      <c r="G435" s="41"/>
      <c r="H435" s="41"/>
      <c r="I435" s="216"/>
      <c r="J435" s="41"/>
      <c r="K435" s="41"/>
      <c r="L435" s="45"/>
      <c r="M435" s="217"/>
      <c r="N435" s="218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131</v>
      </c>
      <c r="AU435" s="18" t="s">
        <v>81</v>
      </c>
    </row>
    <row r="436" s="13" customFormat="1">
      <c r="A436" s="13"/>
      <c r="B436" s="219"/>
      <c r="C436" s="220"/>
      <c r="D436" s="221" t="s">
        <v>133</v>
      </c>
      <c r="E436" s="222" t="s">
        <v>19</v>
      </c>
      <c r="F436" s="223" t="s">
        <v>156</v>
      </c>
      <c r="G436" s="220"/>
      <c r="H436" s="222" t="s">
        <v>19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9" t="s">
        <v>133</v>
      </c>
      <c r="AU436" s="229" t="s">
        <v>81</v>
      </c>
      <c r="AV436" s="13" t="s">
        <v>79</v>
      </c>
      <c r="AW436" s="13" t="s">
        <v>33</v>
      </c>
      <c r="AX436" s="13" t="s">
        <v>71</v>
      </c>
      <c r="AY436" s="229" t="s">
        <v>121</v>
      </c>
    </row>
    <row r="437" s="14" customFormat="1">
      <c r="A437" s="14"/>
      <c r="B437" s="230"/>
      <c r="C437" s="231"/>
      <c r="D437" s="221" t="s">
        <v>133</v>
      </c>
      <c r="E437" s="232" t="s">
        <v>19</v>
      </c>
      <c r="F437" s="233" t="s">
        <v>368</v>
      </c>
      <c r="G437" s="231"/>
      <c r="H437" s="234">
        <v>2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0" t="s">
        <v>133</v>
      </c>
      <c r="AU437" s="240" t="s">
        <v>81</v>
      </c>
      <c r="AV437" s="14" t="s">
        <v>81</v>
      </c>
      <c r="AW437" s="14" t="s">
        <v>33</v>
      </c>
      <c r="AX437" s="14" t="s">
        <v>71</v>
      </c>
      <c r="AY437" s="240" t="s">
        <v>121</v>
      </c>
    </row>
    <row r="438" s="15" customFormat="1">
      <c r="A438" s="15"/>
      <c r="B438" s="241"/>
      <c r="C438" s="242"/>
      <c r="D438" s="221" t="s">
        <v>133</v>
      </c>
      <c r="E438" s="243" t="s">
        <v>19</v>
      </c>
      <c r="F438" s="244" t="s">
        <v>137</v>
      </c>
      <c r="G438" s="242"/>
      <c r="H438" s="245">
        <v>2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1" t="s">
        <v>133</v>
      </c>
      <c r="AU438" s="251" t="s">
        <v>81</v>
      </c>
      <c r="AV438" s="15" t="s">
        <v>129</v>
      </c>
      <c r="AW438" s="15" t="s">
        <v>33</v>
      </c>
      <c r="AX438" s="15" t="s">
        <v>79</v>
      </c>
      <c r="AY438" s="251" t="s">
        <v>121</v>
      </c>
    </row>
    <row r="439" s="2" customFormat="1" ht="16.5" customHeight="1">
      <c r="A439" s="39"/>
      <c r="B439" s="40"/>
      <c r="C439" s="252" t="s">
        <v>510</v>
      </c>
      <c r="D439" s="252" t="s">
        <v>189</v>
      </c>
      <c r="E439" s="253" t="s">
        <v>511</v>
      </c>
      <c r="F439" s="254" t="s">
        <v>512</v>
      </c>
      <c r="G439" s="255" t="s">
        <v>449</v>
      </c>
      <c r="H439" s="256">
        <v>2</v>
      </c>
      <c r="I439" s="257"/>
      <c r="J439" s="258">
        <f>ROUND(I439*H439,2)</f>
        <v>0</v>
      </c>
      <c r="K439" s="254" t="s">
        <v>128</v>
      </c>
      <c r="L439" s="259"/>
      <c r="M439" s="260" t="s">
        <v>19</v>
      </c>
      <c r="N439" s="261" t="s">
        <v>42</v>
      </c>
      <c r="O439" s="85"/>
      <c r="P439" s="210">
        <f>O439*H439</f>
        <v>0</v>
      </c>
      <c r="Q439" s="210">
        <v>0.0011999999999999999</v>
      </c>
      <c r="R439" s="210">
        <f>Q439*H439</f>
        <v>0.0023999999999999998</v>
      </c>
      <c r="S439" s="210">
        <v>0</v>
      </c>
      <c r="T439" s="21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2" t="s">
        <v>340</v>
      </c>
      <c r="AT439" s="212" t="s">
        <v>189</v>
      </c>
      <c r="AU439" s="212" t="s">
        <v>81</v>
      </c>
      <c r="AY439" s="18" t="s">
        <v>121</v>
      </c>
      <c r="BE439" s="213">
        <f>IF(N439="základní",J439,0)</f>
        <v>0</v>
      </c>
      <c r="BF439" s="213">
        <f>IF(N439="snížená",J439,0)</f>
        <v>0</v>
      </c>
      <c r="BG439" s="213">
        <f>IF(N439="zákl. přenesená",J439,0)</f>
        <v>0</v>
      </c>
      <c r="BH439" s="213">
        <f>IF(N439="sníž. přenesená",J439,0)</f>
        <v>0</v>
      </c>
      <c r="BI439" s="213">
        <f>IF(N439="nulová",J439,0)</f>
        <v>0</v>
      </c>
      <c r="BJ439" s="18" t="s">
        <v>79</v>
      </c>
      <c r="BK439" s="213">
        <f>ROUND(I439*H439,2)</f>
        <v>0</v>
      </c>
      <c r="BL439" s="18" t="s">
        <v>239</v>
      </c>
      <c r="BM439" s="212" t="s">
        <v>513</v>
      </c>
    </row>
    <row r="440" s="2" customFormat="1">
      <c r="A440" s="39"/>
      <c r="B440" s="40"/>
      <c r="C440" s="41"/>
      <c r="D440" s="214" t="s">
        <v>131</v>
      </c>
      <c r="E440" s="41"/>
      <c r="F440" s="215" t="s">
        <v>514</v>
      </c>
      <c r="G440" s="41"/>
      <c r="H440" s="41"/>
      <c r="I440" s="216"/>
      <c r="J440" s="41"/>
      <c r="K440" s="41"/>
      <c r="L440" s="45"/>
      <c r="M440" s="217"/>
      <c r="N440" s="218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131</v>
      </c>
      <c r="AU440" s="18" t="s">
        <v>81</v>
      </c>
    </row>
    <row r="441" s="13" customFormat="1">
      <c r="A441" s="13"/>
      <c r="B441" s="219"/>
      <c r="C441" s="220"/>
      <c r="D441" s="221" t="s">
        <v>133</v>
      </c>
      <c r="E441" s="222" t="s">
        <v>19</v>
      </c>
      <c r="F441" s="223" t="s">
        <v>156</v>
      </c>
      <c r="G441" s="220"/>
      <c r="H441" s="222" t="s">
        <v>19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9" t="s">
        <v>133</v>
      </c>
      <c r="AU441" s="229" t="s">
        <v>81</v>
      </c>
      <c r="AV441" s="13" t="s">
        <v>79</v>
      </c>
      <c r="AW441" s="13" t="s">
        <v>33</v>
      </c>
      <c r="AX441" s="13" t="s">
        <v>71</v>
      </c>
      <c r="AY441" s="229" t="s">
        <v>121</v>
      </c>
    </row>
    <row r="442" s="14" customFormat="1">
      <c r="A442" s="14"/>
      <c r="B442" s="230"/>
      <c r="C442" s="231"/>
      <c r="D442" s="221" t="s">
        <v>133</v>
      </c>
      <c r="E442" s="232" t="s">
        <v>19</v>
      </c>
      <c r="F442" s="233" t="s">
        <v>368</v>
      </c>
      <c r="G442" s="231"/>
      <c r="H442" s="234">
        <v>2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0" t="s">
        <v>133</v>
      </c>
      <c r="AU442" s="240" t="s">
        <v>81</v>
      </c>
      <c r="AV442" s="14" t="s">
        <v>81</v>
      </c>
      <c r="AW442" s="14" t="s">
        <v>33</v>
      </c>
      <c r="AX442" s="14" t="s">
        <v>71</v>
      </c>
      <c r="AY442" s="240" t="s">
        <v>121</v>
      </c>
    </row>
    <row r="443" s="15" customFormat="1">
      <c r="A443" s="15"/>
      <c r="B443" s="241"/>
      <c r="C443" s="242"/>
      <c r="D443" s="221" t="s">
        <v>133</v>
      </c>
      <c r="E443" s="243" t="s">
        <v>19</v>
      </c>
      <c r="F443" s="244" t="s">
        <v>137</v>
      </c>
      <c r="G443" s="242"/>
      <c r="H443" s="245">
        <v>2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1" t="s">
        <v>133</v>
      </c>
      <c r="AU443" s="251" t="s">
        <v>81</v>
      </c>
      <c r="AV443" s="15" t="s">
        <v>129</v>
      </c>
      <c r="AW443" s="15" t="s">
        <v>33</v>
      </c>
      <c r="AX443" s="15" t="s">
        <v>79</v>
      </c>
      <c r="AY443" s="251" t="s">
        <v>121</v>
      </c>
    </row>
    <row r="444" s="2" customFormat="1" ht="24.15" customHeight="1">
      <c r="A444" s="39"/>
      <c r="B444" s="40"/>
      <c r="C444" s="201" t="s">
        <v>515</v>
      </c>
      <c r="D444" s="201" t="s">
        <v>124</v>
      </c>
      <c r="E444" s="202" t="s">
        <v>516</v>
      </c>
      <c r="F444" s="203" t="s">
        <v>517</v>
      </c>
      <c r="G444" s="204" t="s">
        <v>449</v>
      </c>
      <c r="H444" s="205">
        <v>2</v>
      </c>
      <c r="I444" s="206"/>
      <c r="J444" s="207">
        <f>ROUND(I444*H444,2)</f>
        <v>0</v>
      </c>
      <c r="K444" s="203" t="s">
        <v>128</v>
      </c>
      <c r="L444" s="45"/>
      <c r="M444" s="208" t="s">
        <v>19</v>
      </c>
      <c r="N444" s="209" t="s">
        <v>42</v>
      </c>
      <c r="O444" s="85"/>
      <c r="P444" s="210">
        <f>O444*H444</f>
        <v>0</v>
      </c>
      <c r="Q444" s="210">
        <v>0.00046999999999999999</v>
      </c>
      <c r="R444" s="210">
        <f>Q444*H444</f>
        <v>0.00093999999999999997</v>
      </c>
      <c r="S444" s="210">
        <v>0</v>
      </c>
      <c r="T444" s="21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2" t="s">
        <v>239</v>
      </c>
      <c r="AT444" s="212" t="s">
        <v>124</v>
      </c>
      <c r="AU444" s="212" t="s">
        <v>81</v>
      </c>
      <c r="AY444" s="18" t="s">
        <v>121</v>
      </c>
      <c r="BE444" s="213">
        <f>IF(N444="základní",J444,0)</f>
        <v>0</v>
      </c>
      <c r="BF444" s="213">
        <f>IF(N444="snížená",J444,0)</f>
        <v>0</v>
      </c>
      <c r="BG444" s="213">
        <f>IF(N444="zákl. přenesená",J444,0)</f>
        <v>0</v>
      </c>
      <c r="BH444" s="213">
        <f>IF(N444="sníž. přenesená",J444,0)</f>
        <v>0</v>
      </c>
      <c r="BI444" s="213">
        <f>IF(N444="nulová",J444,0)</f>
        <v>0</v>
      </c>
      <c r="BJ444" s="18" t="s">
        <v>79</v>
      </c>
      <c r="BK444" s="213">
        <f>ROUND(I444*H444,2)</f>
        <v>0</v>
      </c>
      <c r="BL444" s="18" t="s">
        <v>239</v>
      </c>
      <c r="BM444" s="212" t="s">
        <v>518</v>
      </c>
    </row>
    <row r="445" s="2" customFormat="1">
      <c r="A445" s="39"/>
      <c r="B445" s="40"/>
      <c r="C445" s="41"/>
      <c r="D445" s="214" t="s">
        <v>131</v>
      </c>
      <c r="E445" s="41"/>
      <c r="F445" s="215" t="s">
        <v>519</v>
      </c>
      <c r="G445" s="41"/>
      <c r="H445" s="41"/>
      <c r="I445" s="216"/>
      <c r="J445" s="41"/>
      <c r="K445" s="41"/>
      <c r="L445" s="45"/>
      <c r="M445" s="217"/>
      <c r="N445" s="218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131</v>
      </c>
      <c r="AU445" s="18" t="s">
        <v>81</v>
      </c>
    </row>
    <row r="446" s="13" customFormat="1">
      <c r="A446" s="13"/>
      <c r="B446" s="219"/>
      <c r="C446" s="220"/>
      <c r="D446" s="221" t="s">
        <v>133</v>
      </c>
      <c r="E446" s="222" t="s">
        <v>19</v>
      </c>
      <c r="F446" s="223" t="s">
        <v>156</v>
      </c>
      <c r="G446" s="220"/>
      <c r="H446" s="222" t="s">
        <v>19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9" t="s">
        <v>133</v>
      </c>
      <c r="AU446" s="229" t="s">
        <v>81</v>
      </c>
      <c r="AV446" s="13" t="s">
        <v>79</v>
      </c>
      <c r="AW446" s="13" t="s">
        <v>33</v>
      </c>
      <c r="AX446" s="13" t="s">
        <v>71</v>
      </c>
      <c r="AY446" s="229" t="s">
        <v>121</v>
      </c>
    </row>
    <row r="447" s="14" customFormat="1">
      <c r="A447" s="14"/>
      <c r="B447" s="230"/>
      <c r="C447" s="231"/>
      <c r="D447" s="221" t="s">
        <v>133</v>
      </c>
      <c r="E447" s="232" t="s">
        <v>19</v>
      </c>
      <c r="F447" s="233" t="s">
        <v>368</v>
      </c>
      <c r="G447" s="231"/>
      <c r="H447" s="234">
        <v>2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0" t="s">
        <v>133</v>
      </c>
      <c r="AU447" s="240" t="s">
        <v>81</v>
      </c>
      <c r="AV447" s="14" t="s">
        <v>81</v>
      </c>
      <c r="AW447" s="14" t="s">
        <v>33</v>
      </c>
      <c r="AX447" s="14" t="s">
        <v>71</v>
      </c>
      <c r="AY447" s="240" t="s">
        <v>121</v>
      </c>
    </row>
    <row r="448" s="15" customFormat="1">
      <c r="A448" s="15"/>
      <c r="B448" s="241"/>
      <c r="C448" s="242"/>
      <c r="D448" s="221" t="s">
        <v>133</v>
      </c>
      <c r="E448" s="243" t="s">
        <v>19</v>
      </c>
      <c r="F448" s="244" t="s">
        <v>137</v>
      </c>
      <c r="G448" s="242"/>
      <c r="H448" s="245">
        <v>2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1" t="s">
        <v>133</v>
      </c>
      <c r="AU448" s="251" t="s">
        <v>81</v>
      </c>
      <c r="AV448" s="15" t="s">
        <v>129</v>
      </c>
      <c r="AW448" s="15" t="s">
        <v>33</v>
      </c>
      <c r="AX448" s="15" t="s">
        <v>79</v>
      </c>
      <c r="AY448" s="251" t="s">
        <v>121</v>
      </c>
    </row>
    <row r="449" s="2" customFormat="1" ht="21.75" customHeight="1">
      <c r="A449" s="39"/>
      <c r="B449" s="40"/>
      <c r="C449" s="252" t="s">
        <v>520</v>
      </c>
      <c r="D449" s="252" t="s">
        <v>189</v>
      </c>
      <c r="E449" s="253" t="s">
        <v>521</v>
      </c>
      <c r="F449" s="254" t="s">
        <v>522</v>
      </c>
      <c r="G449" s="255" t="s">
        <v>449</v>
      </c>
      <c r="H449" s="256">
        <v>2</v>
      </c>
      <c r="I449" s="257"/>
      <c r="J449" s="258">
        <f>ROUND(I449*H449,2)</f>
        <v>0</v>
      </c>
      <c r="K449" s="254" t="s">
        <v>128</v>
      </c>
      <c r="L449" s="259"/>
      <c r="M449" s="260" t="s">
        <v>19</v>
      </c>
      <c r="N449" s="261" t="s">
        <v>42</v>
      </c>
      <c r="O449" s="85"/>
      <c r="P449" s="210">
        <f>O449*H449</f>
        <v>0</v>
      </c>
      <c r="Q449" s="210">
        <v>0.016</v>
      </c>
      <c r="R449" s="210">
        <f>Q449*H449</f>
        <v>0.032000000000000001</v>
      </c>
      <c r="S449" s="210">
        <v>0</v>
      </c>
      <c r="T449" s="21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2" t="s">
        <v>340</v>
      </c>
      <c r="AT449" s="212" t="s">
        <v>189</v>
      </c>
      <c r="AU449" s="212" t="s">
        <v>81</v>
      </c>
      <c r="AY449" s="18" t="s">
        <v>121</v>
      </c>
      <c r="BE449" s="213">
        <f>IF(N449="základní",J449,0)</f>
        <v>0</v>
      </c>
      <c r="BF449" s="213">
        <f>IF(N449="snížená",J449,0)</f>
        <v>0</v>
      </c>
      <c r="BG449" s="213">
        <f>IF(N449="zákl. přenesená",J449,0)</f>
        <v>0</v>
      </c>
      <c r="BH449" s="213">
        <f>IF(N449="sníž. přenesená",J449,0)</f>
        <v>0</v>
      </c>
      <c r="BI449" s="213">
        <f>IF(N449="nulová",J449,0)</f>
        <v>0</v>
      </c>
      <c r="BJ449" s="18" t="s">
        <v>79</v>
      </c>
      <c r="BK449" s="213">
        <f>ROUND(I449*H449,2)</f>
        <v>0</v>
      </c>
      <c r="BL449" s="18" t="s">
        <v>239</v>
      </c>
      <c r="BM449" s="212" t="s">
        <v>523</v>
      </c>
    </row>
    <row r="450" s="2" customFormat="1">
      <c r="A450" s="39"/>
      <c r="B450" s="40"/>
      <c r="C450" s="41"/>
      <c r="D450" s="214" t="s">
        <v>131</v>
      </c>
      <c r="E450" s="41"/>
      <c r="F450" s="215" t="s">
        <v>524</v>
      </c>
      <c r="G450" s="41"/>
      <c r="H450" s="41"/>
      <c r="I450" s="216"/>
      <c r="J450" s="41"/>
      <c r="K450" s="41"/>
      <c r="L450" s="45"/>
      <c r="M450" s="217"/>
      <c r="N450" s="218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131</v>
      </c>
      <c r="AU450" s="18" t="s">
        <v>81</v>
      </c>
    </row>
    <row r="451" s="13" customFormat="1">
      <c r="A451" s="13"/>
      <c r="B451" s="219"/>
      <c r="C451" s="220"/>
      <c r="D451" s="221" t="s">
        <v>133</v>
      </c>
      <c r="E451" s="222" t="s">
        <v>19</v>
      </c>
      <c r="F451" s="223" t="s">
        <v>156</v>
      </c>
      <c r="G451" s="220"/>
      <c r="H451" s="222" t="s">
        <v>19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9" t="s">
        <v>133</v>
      </c>
      <c r="AU451" s="229" t="s">
        <v>81</v>
      </c>
      <c r="AV451" s="13" t="s">
        <v>79</v>
      </c>
      <c r="AW451" s="13" t="s">
        <v>33</v>
      </c>
      <c r="AX451" s="13" t="s">
        <v>71</v>
      </c>
      <c r="AY451" s="229" t="s">
        <v>121</v>
      </c>
    </row>
    <row r="452" s="14" customFormat="1">
      <c r="A452" s="14"/>
      <c r="B452" s="230"/>
      <c r="C452" s="231"/>
      <c r="D452" s="221" t="s">
        <v>133</v>
      </c>
      <c r="E452" s="232" t="s">
        <v>19</v>
      </c>
      <c r="F452" s="233" t="s">
        <v>368</v>
      </c>
      <c r="G452" s="231"/>
      <c r="H452" s="234">
        <v>2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0" t="s">
        <v>133</v>
      </c>
      <c r="AU452" s="240" t="s">
        <v>81</v>
      </c>
      <c r="AV452" s="14" t="s">
        <v>81</v>
      </c>
      <c r="AW452" s="14" t="s">
        <v>33</v>
      </c>
      <c r="AX452" s="14" t="s">
        <v>71</v>
      </c>
      <c r="AY452" s="240" t="s">
        <v>121</v>
      </c>
    </row>
    <row r="453" s="15" customFormat="1">
      <c r="A453" s="15"/>
      <c r="B453" s="241"/>
      <c r="C453" s="242"/>
      <c r="D453" s="221" t="s">
        <v>133</v>
      </c>
      <c r="E453" s="243" t="s">
        <v>19</v>
      </c>
      <c r="F453" s="244" t="s">
        <v>137</v>
      </c>
      <c r="G453" s="242"/>
      <c r="H453" s="245">
        <v>2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1" t="s">
        <v>133</v>
      </c>
      <c r="AU453" s="251" t="s">
        <v>81</v>
      </c>
      <c r="AV453" s="15" t="s">
        <v>129</v>
      </c>
      <c r="AW453" s="15" t="s">
        <v>33</v>
      </c>
      <c r="AX453" s="15" t="s">
        <v>79</v>
      </c>
      <c r="AY453" s="251" t="s">
        <v>121</v>
      </c>
    </row>
    <row r="454" s="2" customFormat="1" ht="24.15" customHeight="1">
      <c r="A454" s="39"/>
      <c r="B454" s="40"/>
      <c r="C454" s="201" t="s">
        <v>525</v>
      </c>
      <c r="D454" s="201" t="s">
        <v>124</v>
      </c>
      <c r="E454" s="202" t="s">
        <v>526</v>
      </c>
      <c r="F454" s="203" t="s">
        <v>527</v>
      </c>
      <c r="G454" s="204" t="s">
        <v>310</v>
      </c>
      <c r="H454" s="262"/>
      <c r="I454" s="206"/>
      <c r="J454" s="207">
        <f>ROUND(I454*H454,2)</f>
        <v>0</v>
      </c>
      <c r="K454" s="203" t="s">
        <v>128</v>
      </c>
      <c r="L454" s="45"/>
      <c r="M454" s="208" t="s">
        <v>19</v>
      </c>
      <c r="N454" s="209" t="s">
        <v>42</v>
      </c>
      <c r="O454" s="85"/>
      <c r="P454" s="210">
        <f>O454*H454</f>
        <v>0</v>
      </c>
      <c r="Q454" s="210">
        <v>0</v>
      </c>
      <c r="R454" s="210">
        <f>Q454*H454</f>
        <v>0</v>
      </c>
      <c r="S454" s="210">
        <v>0</v>
      </c>
      <c r="T454" s="21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2" t="s">
        <v>239</v>
      </c>
      <c r="AT454" s="212" t="s">
        <v>124</v>
      </c>
      <c r="AU454" s="212" t="s">
        <v>81</v>
      </c>
      <c r="AY454" s="18" t="s">
        <v>121</v>
      </c>
      <c r="BE454" s="213">
        <f>IF(N454="základní",J454,0)</f>
        <v>0</v>
      </c>
      <c r="BF454" s="213">
        <f>IF(N454="snížená",J454,0)</f>
        <v>0</v>
      </c>
      <c r="BG454" s="213">
        <f>IF(N454="zákl. přenesená",J454,0)</f>
        <v>0</v>
      </c>
      <c r="BH454" s="213">
        <f>IF(N454="sníž. přenesená",J454,0)</f>
        <v>0</v>
      </c>
      <c r="BI454" s="213">
        <f>IF(N454="nulová",J454,0)</f>
        <v>0</v>
      </c>
      <c r="BJ454" s="18" t="s">
        <v>79</v>
      </c>
      <c r="BK454" s="213">
        <f>ROUND(I454*H454,2)</f>
        <v>0</v>
      </c>
      <c r="BL454" s="18" t="s">
        <v>239</v>
      </c>
      <c r="BM454" s="212" t="s">
        <v>528</v>
      </c>
    </row>
    <row r="455" s="2" customFormat="1">
      <c r="A455" s="39"/>
      <c r="B455" s="40"/>
      <c r="C455" s="41"/>
      <c r="D455" s="214" t="s">
        <v>131</v>
      </c>
      <c r="E455" s="41"/>
      <c r="F455" s="215" t="s">
        <v>529</v>
      </c>
      <c r="G455" s="41"/>
      <c r="H455" s="41"/>
      <c r="I455" s="216"/>
      <c r="J455" s="41"/>
      <c r="K455" s="41"/>
      <c r="L455" s="45"/>
      <c r="M455" s="217"/>
      <c r="N455" s="218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131</v>
      </c>
      <c r="AU455" s="18" t="s">
        <v>81</v>
      </c>
    </row>
    <row r="456" s="12" customFormat="1" ht="22.8" customHeight="1">
      <c r="A456" s="12"/>
      <c r="B456" s="185"/>
      <c r="C456" s="186"/>
      <c r="D456" s="187" t="s">
        <v>70</v>
      </c>
      <c r="E456" s="199" t="s">
        <v>530</v>
      </c>
      <c r="F456" s="199" t="s">
        <v>531</v>
      </c>
      <c r="G456" s="186"/>
      <c r="H456" s="186"/>
      <c r="I456" s="189"/>
      <c r="J456" s="200">
        <f>BK456</f>
        <v>0</v>
      </c>
      <c r="K456" s="186"/>
      <c r="L456" s="191"/>
      <c r="M456" s="192"/>
      <c r="N456" s="193"/>
      <c r="O456" s="193"/>
      <c r="P456" s="194">
        <f>SUM(P457:P517)</f>
        <v>0</v>
      </c>
      <c r="Q456" s="193"/>
      <c r="R456" s="194">
        <f>SUM(R457:R517)</f>
        <v>0.29555629</v>
      </c>
      <c r="S456" s="193"/>
      <c r="T456" s="195">
        <f>SUM(T457:T517)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6" t="s">
        <v>81</v>
      </c>
      <c r="AT456" s="197" t="s">
        <v>70</v>
      </c>
      <c r="AU456" s="197" t="s">
        <v>79</v>
      </c>
      <c r="AY456" s="196" t="s">
        <v>121</v>
      </c>
      <c r="BK456" s="198">
        <f>SUM(BK457:BK517)</f>
        <v>0</v>
      </c>
    </row>
    <row r="457" s="2" customFormat="1" ht="24.15" customHeight="1">
      <c r="A457" s="39"/>
      <c r="B457" s="40"/>
      <c r="C457" s="201" t="s">
        <v>532</v>
      </c>
      <c r="D457" s="201" t="s">
        <v>124</v>
      </c>
      <c r="E457" s="202" t="s">
        <v>533</v>
      </c>
      <c r="F457" s="203" t="s">
        <v>534</v>
      </c>
      <c r="G457" s="204" t="s">
        <v>142</v>
      </c>
      <c r="H457" s="205">
        <v>6.7210000000000001</v>
      </c>
      <c r="I457" s="206"/>
      <c r="J457" s="207">
        <f>ROUND(I457*H457,2)</f>
        <v>0</v>
      </c>
      <c r="K457" s="203" t="s">
        <v>128</v>
      </c>
      <c r="L457" s="45"/>
      <c r="M457" s="208" t="s">
        <v>19</v>
      </c>
      <c r="N457" s="209" t="s">
        <v>42</v>
      </c>
      <c r="O457" s="85"/>
      <c r="P457" s="210">
        <f>O457*H457</f>
        <v>0</v>
      </c>
      <c r="Q457" s="210">
        <v>0.014999999999999999</v>
      </c>
      <c r="R457" s="210">
        <f>Q457*H457</f>
        <v>0.100815</v>
      </c>
      <c r="S457" s="210">
        <v>0</v>
      </c>
      <c r="T457" s="21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2" t="s">
        <v>239</v>
      </c>
      <c r="AT457" s="212" t="s">
        <v>124</v>
      </c>
      <c r="AU457" s="212" t="s">
        <v>81</v>
      </c>
      <c r="AY457" s="18" t="s">
        <v>121</v>
      </c>
      <c r="BE457" s="213">
        <f>IF(N457="základní",J457,0)</f>
        <v>0</v>
      </c>
      <c r="BF457" s="213">
        <f>IF(N457="snížená",J457,0)</f>
        <v>0</v>
      </c>
      <c r="BG457" s="213">
        <f>IF(N457="zákl. přenesená",J457,0)</f>
        <v>0</v>
      </c>
      <c r="BH457" s="213">
        <f>IF(N457="sníž. přenesená",J457,0)</f>
        <v>0</v>
      </c>
      <c r="BI457" s="213">
        <f>IF(N457="nulová",J457,0)</f>
        <v>0</v>
      </c>
      <c r="BJ457" s="18" t="s">
        <v>79</v>
      </c>
      <c r="BK457" s="213">
        <f>ROUND(I457*H457,2)</f>
        <v>0</v>
      </c>
      <c r="BL457" s="18" t="s">
        <v>239</v>
      </c>
      <c r="BM457" s="212" t="s">
        <v>535</v>
      </c>
    </row>
    <row r="458" s="2" customFormat="1">
      <c r="A458" s="39"/>
      <c r="B458" s="40"/>
      <c r="C458" s="41"/>
      <c r="D458" s="214" t="s">
        <v>131</v>
      </c>
      <c r="E458" s="41"/>
      <c r="F458" s="215" t="s">
        <v>536</v>
      </c>
      <c r="G458" s="41"/>
      <c r="H458" s="41"/>
      <c r="I458" s="216"/>
      <c r="J458" s="41"/>
      <c r="K458" s="41"/>
      <c r="L458" s="45"/>
      <c r="M458" s="217"/>
      <c r="N458" s="218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131</v>
      </c>
      <c r="AU458" s="18" t="s">
        <v>81</v>
      </c>
    </row>
    <row r="459" s="13" customFormat="1">
      <c r="A459" s="13"/>
      <c r="B459" s="219"/>
      <c r="C459" s="220"/>
      <c r="D459" s="221" t="s">
        <v>133</v>
      </c>
      <c r="E459" s="222" t="s">
        <v>19</v>
      </c>
      <c r="F459" s="223" t="s">
        <v>156</v>
      </c>
      <c r="G459" s="220"/>
      <c r="H459" s="222" t="s">
        <v>19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9" t="s">
        <v>133</v>
      </c>
      <c r="AU459" s="229" t="s">
        <v>81</v>
      </c>
      <c r="AV459" s="13" t="s">
        <v>79</v>
      </c>
      <c r="AW459" s="13" t="s">
        <v>33</v>
      </c>
      <c r="AX459" s="13" t="s">
        <v>71</v>
      </c>
      <c r="AY459" s="229" t="s">
        <v>121</v>
      </c>
    </row>
    <row r="460" s="13" customFormat="1">
      <c r="A460" s="13"/>
      <c r="B460" s="219"/>
      <c r="C460" s="220"/>
      <c r="D460" s="221" t="s">
        <v>133</v>
      </c>
      <c r="E460" s="222" t="s">
        <v>19</v>
      </c>
      <c r="F460" s="223" t="s">
        <v>148</v>
      </c>
      <c r="G460" s="220"/>
      <c r="H460" s="222" t="s">
        <v>19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9" t="s">
        <v>133</v>
      </c>
      <c r="AU460" s="229" t="s">
        <v>81</v>
      </c>
      <c r="AV460" s="13" t="s">
        <v>79</v>
      </c>
      <c r="AW460" s="13" t="s">
        <v>33</v>
      </c>
      <c r="AX460" s="13" t="s">
        <v>71</v>
      </c>
      <c r="AY460" s="229" t="s">
        <v>121</v>
      </c>
    </row>
    <row r="461" s="14" customFormat="1">
      <c r="A461" s="14"/>
      <c r="B461" s="230"/>
      <c r="C461" s="231"/>
      <c r="D461" s="221" t="s">
        <v>133</v>
      </c>
      <c r="E461" s="232" t="s">
        <v>19</v>
      </c>
      <c r="F461" s="233" t="s">
        <v>222</v>
      </c>
      <c r="G461" s="231"/>
      <c r="H461" s="234">
        <v>4.7149999999999999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0" t="s">
        <v>133</v>
      </c>
      <c r="AU461" s="240" t="s">
        <v>81</v>
      </c>
      <c r="AV461" s="14" t="s">
        <v>81</v>
      </c>
      <c r="AW461" s="14" t="s">
        <v>33</v>
      </c>
      <c r="AX461" s="14" t="s">
        <v>71</v>
      </c>
      <c r="AY461" s="240" t="s">
        <v>121</v>
      </c>
    </row>
    <row r="462" s="13" customFormat="1">
      <c r="A462" s="13"/>
      <c r="B462" s="219"/>
      <c r="C462" s="220"/>
      <c r="D462" s="221" t="s">
        <v>133</v>
      </c>
      <c r="E462" s="222" t="s">
        <v>19</v>
      </c>
      <c r="F462" s="223" t="s">
        <v>223</v>
      </c>
      <c r="G462" s="220"/>
      <c r="H462" s="222" t="s">
        <v>19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9" t="s">
        <v>133</v>
      </c>
      <c r="AU462" s="229" t="s">
        <v>81</v>
      </c>
      <c r="AV462" s="13" t="s">
        <v>79</v>
      </c>
      <c r="AW462" s="13" t="s">
        <v>33</v>
      </c>
      <c r="AX462" s="13" t="s">
        <v>71</v>
      </c>
      <c r="AY462" s="229" t="s">
        <v>121</v>
      </c>
    </row>
    <row r="463" s="14" customFormat="1">
      <c r="A463" s="14"/>
      <c r="B463" s="230"/>
      <c r="C463" s="231"/>
      <c r="D463" s="221" t="s">
        <v>133</v>
      </c>
      <c r="E463" s="232" t="s">
        <v>19</v>
      </c>
      <c r="F463" s="233" t="s">
        <v>224</v>
      </c>
      <c r="G463" s="231"/>
      <c r="H463" s="234">
        <v>1.782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0" t="s">
        <v>133</v>
      </c>
      <c r="AU463" s="240" t="s">
        <v>81</v>
      </c>
      <c r="AV463" s="14" t="s">
        <v>81</v>
      </c>
      <c r="AW463" s="14" t="s">
        <v>33</v>
      </c>
      <c r="AX463" s="14" t="s">
        <v>71</v>
      </c>
      <c r="AY463" s="240" t="s">
        <v>121</v>
      </c>
    </row>
    <row r="464" s="14" customFormat="1">
      <c r="A464" s="14"/>
      <c r="B464" s="230"/>
      <c r="C464" s="231"/>
      <c r="D464" s="221" t="s">
        <v>133</v>
      </c>
      <c r="E464" s="232" t="s">
        <v>19</v>
      </c>
      <c r="F464" s="233" t="s">
        <v>225</v>
      </c>
      <c r="G464" s="231"/>
      <c r="H464" s="234">
        <v>0.22400000000000001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0" t="s">
        <v>133</v>
      </c>
      <c r="AU464" s="240" t="s">
        <v>81</v>
      </c>
      <c r="AV464" s="14" t="s">
        <v>81</v>
      </c>
      <c r="AW464" s="14" t="s">
        <v>33</v>
      </c>
      <c r="AX464" s="14" t="s">
        <v>71</v>
      </c>
      <c r="AY464" s="240" t="s">
        <v>121</v>
      </c>
    </row>
    <row r="465" s="15" customFormat="1">
      <c r="A465" s="15"/>
      <c r="B465" s="241"/>
      <c r="C465" s="242"/>
      <c r="D465" s="221" t="s">
        <v>133</v>
      </c>
      <c r="E465" s="243" t="s">
        <v>19</v>
      </c>
      <c r="F465" s="244" t="s">
        <v>137</v>
      </c>
      <c r="G465" s="242"/>
      <c r="H465" s="245">
        <v>6.7210000000000001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1" t="s">
        <v>133</v>
      </c>
      <c r="AU465" s="251" t="s">
        <v>81</v>
      </c>
      <c r="AV465" s="15" t="s">
        <v>129</v>
      </c>
      <c r="AW465" s="15" t="s">
        <v>33</v>
      </c>
      <c r="AX465" s="15" t="s">
        <v>79</v>
      </c>
      <c r="AY465" s="251" t="s">
        <v>121</v>
      </c>
    </row>
    <row r="466" s="2" customFormat="1" ht="24.15" customHeight="1">
      <c r="A466" s="39"/>
      <c r="B466" s="40"/>
      <c r="C466" s="201" t="s">
        <v>537</v>
      </c>
      <c r="D466" s="201" t="s">
        <v>124</v>
      </c>
      <c r="E466" s="202" t="s">
        <v>538</v>
      </c>
      <c r="F466" s="203" t="s">
        <v>539</v>
      </c>
      <c r="G466" s="204" t="s">
        <v>142</v>
      </c>
      <c r="H466" s="205">
        <v>6.7210000000000001</v>
      </c>
      <c r="I466" s="206"/>
      <c r="J466" s="207">
        <f>ROUND(I466*H466,2)</f>
        <v>0</v>
      </c>
      <c r="K466" s="203" t="s">
        <v>128</v>
      </c>
      <c r="L466" s="45"/>
      <c r="M466" s="208" t="s">
        <v>19</v>
      </c>
      <c r="N466" s="209" t="s">
        <v>42</v>
      </c>
      <c r="O466" s="85"/>
      <c r="P466" s="210">
        <f>O466*H466</f>
        <v>0</v>
      </c>
      <c r="Q466" s="210">
        <v>0.0068900000000000003</v>
      </c>
      <c r="R466" s="210">
        <f>Q466*H466</f>
        <v>0.046307690000000006</v>
      </c>
      <c r="S466" s="210">
        <v>0</v>
      </c>
      <c r="T466" s="21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2" t="s">
        <v>239</v>
      </c>
      <c r="AT466" s="212" t="s">
        <v>124</v>
      </c>
      <c r="AU466" s="212" t="s">
        <v>81</v>
      </c>
      <c r="AY466" s="18" t="s">
        <v>121</v>
      </c>
      <c r="BE466" s="213">
        <f>IF(N466="základní",J466,0)</f>
        <v>0</v>
      </c>
      <c r="BF466" s="213">
        <f>IF(N466="snížená",J466,0)</f>
        <v>0</v>
      </c>
      <c r="BG466" s="213">
        <f>IF(N466="zákl. přenesená",J466,0)</f>
        <v>0</v>
      </c>
      <c r="BH466" s="213">
        <f>IF(N466="sníž. přenesená",J466,0)</f>
        <v>0</v>
      </c>
      <c r="BI466" s="213">
        <f>IF(N466="nulová",J466,0)</f>
        <v>0</v>
      </c>
      <c r="BJ466" s="18" t="s">
        <v>79</v>
      </c>
      <c r="BK466" s="213">
        <f>ROUND(I466*H466,2)</f>
        <v>0</v>
      </c>
      <c r="BL466" s="18" t="s">
        <v>239</v>
      </c>
      <c r="BM466" s="212" t="s">
        <v>540</v>
      </c>
    </row>
    <row r="467" s="2" customFormat="1">
      <c r="A467" s="39"/>
      <c r="B467" s="40"/>
      <c r="C467" s="41"/>
      <c r="D467" s="214" t="s">
        <v>131</v>
      </c>
      <c r="E467" s="41"/>
      <c r="F467" s="215" t="s">
        <v>541</v>
      </c>
      <c r="G467" s="41"/>
      <c r="H467" s="41"/>
      <c r="I467" s="216"/>
      <c r="J467" s="41"/>
      <c r="K467" s="41"/>
      <c r="L467" s="45"/>
      <c r="M467" s="217"/>
      <c r="N467" s="218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131</v>
      </c>
      <c r="AU467" s="18" t="s">
        <v>81</v>
      </c>
    </row>
    <row r="468" s="13" customFormat="1">
      <c r="A468" s="13"/>
      <c r="B468" s="219"/>
      <c r="C468" s="220"/>
      <c r="D468" s="221" t="s">
        <v>133</v>
      </c>
      <c r="E468" s="222" t="s">
        <v>19</v>
      </c>
      <c r="F468" s="223" t="s">
        <v>156</v>
      </c>
      <c r="G468" s="220"/>
      <c r="H468" s="222" t="s">
        <v>19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9" t="s">
        <v>133</v>
      </c>
      <c r="AU468" s="229" t="s">
        <v>81</v>
      </c>
      <c r="AV468" s="13" t="s">
        <v>79</v>
      </c>
      <c r="AW468" s="13" t="s">
        <v>33</v>
      </c>
      <c r="AX468" s="13" t="s">
        <v>71</v>
      </c>
      <c r="AY468" s="229" t="s">
        <v>121</v>
      </c>
    </row>
    <row r="469" s="13" customFormat="1">
      <c r="A469" s="13"/>
      <c r="B469" s="219"/>
      <c r="C469" s="220"/>
      <c r="D469" s="221" t="s">
        <v>133</v>
      </c>
      <c r="E469" s="222" t="s">
        <v>19</v>
      </c>
      <c r="F469" s="223" t="s">
        <v>148</v>
      </c>
      <c r="G469" s="220"/>
      <c r="H469" s="222" t="s">
        <v>19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9" t="s">
        <v>133</v>
      </c>
      <c r="AU469" s="229" t="s">
        <v>81</v>
      </c>
      <c r="AV469" s="13" t="s">
        <v>79</v>
      </c>
      <c r="AW469" s="13" t="s">
        <v>33</v>
      </c>
      <c r="AX469" s="13" t="s">
        <v>71</v>
      </c>
      <c r="AY469" s="229" t="s">
        <v>121</v>
      </c>
    </row>
    <row r="470" s="14" customFormat="1">
      <c r="A470" s="14"/>
      <c r="B470" s="230"/>
      <c r="C470" s="231"/>
      <c r="D470" s="221" t="s">
        <v>133</v>
      </c>
      <c r="E470" s="232" t="s">
        <v>19</v>
      </c>
      <c r="F470" s="233" t="s">
        <v>222</v>
      </c>
      <c r="G470" s="231"/>
      <c r="H470" s="234">
        <v>4.7149999999999999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0" t="s">
        <v>133</v>
      </c>
      <c r="AU470" s="240" t="s">
        <v>81</v>
      </c>
      <c r="AV470" s="14" t="s">
        <v>81</v>
      </c>
      <c r="AW470" s="14" t="s">
        <v>33</v>
      </c>
      <c r="AX470" s="14" t="s">
        <v>71</v>
      </c>
      <c r="AY470" s="240" t="s">
        <v>121</v>
      </c>
    </row>
    <row r="471" s="13" customFormat="1">
      <c r="A471" s="13"/>
      <c r="B471" s="219"/>
      <c r="C471" s="220"/>
      <c r="D471" s="221" t="s">
        <v>133</v>
      </c>
      <c r="E471" s="222" t="s">
        <v>19</v>
      </c>
      <c r="F471" s="223" t="s">
        <v>223</v>
      </c>
      <c r="G471" s="220"/>
      <c r="H471" s="222" t="s">
        <v>19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9" t="s">
        <v>133</v>
      </c>
      <c r="AU471" s="229" t="s">
        <v>81</v>
      </c>
      <c r="AV471" s="13" t="s">
        <v>79</v>
      </c>
      <c r="AW471" s="13" t="s">
        <v>33</v>
      </c>
      <c r="AX471" s="13" t="s">
        <v>71</v>
      </c>
      <c r="AY471" s="229" t="s">
        <v>121</v>
      </c>
    </row>
    <row r="472" s="14" customFormat="1">
      <c r="A472" s="14"/>
      <c r="B472" s="230"/>
      <c r="C472" s="231"/>
      <c r="D472" s="221" t="s">
        <v>133</v>
      </c>
      <c r="E472" s="232" t="s">
        <v>19</v>
      </c>
      <c r="F472" s="233" t="s">
        <v>224</v>
      </c>
      <c r="G472" s="231"/>
      <c r="H472" s="234">
        <v>1.782</v>
      </c>
      <c r="I472" s="235"/>
      <c r="J472" s="231"/>
      <c r="K472" s="231"/>
      <c r="L472" s="236"/>
      <c r="M472" s="237"/>
      <c r="N472" s="238"/>
      <c r="O472" s="238"/>
      <c r="P472" s="238"/>
      <c r="Q472" s="238"/>
      <c r="R472" s="238"/>
      <c r="S472" s="238"/>
      <c r="T472" s="23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0" t="s">
        <v>133</v>
      </c>
      <c r="AU472" s="240" t="s">
        <v>81</v>
      </c>
      <c r="AV472" s="14" t="s">
        <v>81</v>
      </c>
      <c r="AW472" s="14" t="s">
        <v>33</v>
      </c>
      <c r="AX472" s="14" t="s">
        <v>71</v>
      </c>
      <c r="AY472" s="240" t="s">
        <v>121</v>
      </c>
    </row>
    <row r="473" s="14" customFormat="1">
      <c r="A473" s="14"/>
      <c r="B473" s="230"/>
      <c r="C473" s="231"/>
      <c r="D473" s="221" t="s">
        <v>133</v>
      </c>
      <c r="E473" s="232" t="s">
        <v>19</v>
      </c>
      <c r="F473" s="233" t="s">
        <v>225</v>
      </c>
      <c r="G473" s="231"/>
      <c r="H473" s="234">
        <v>0.22400000000000001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0" t="s">
        <v>133</v>
      </c>
      <c r="AU473" s="240" t="s">
        <v>81</v>
      </c>
      <c r="AV473" s="14" t="s">
        <v>81</v>
      </c>
      <c r="AW473" s="14" t="s">
        <v>33</v>
      </c>
      <c r="AX473" s="14" t="s">
        <v>71</v>
      </c>
      <c r="AY473" s="240" t="s">
        <v>121</v>
      </c>
    </row>
    <row r="474" s="15" customFormat="1">
      <c r="A474" s="15"/>
      <c r="B474" s="241"/>
      <c r="C474" s="242"/>
      <c r="D474" s="221" t="s">
        <v>133</v>
      </c>
      <c r="E474" s="243" t="s">
        <v>19</v>
      </c>
      <c r="F474" s="244" t="s">
        <v>137</v>
      </c>
      <c r="G474" s="242"/>
      <c r="H474" s="245">
        <v>6.7210000000000001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1" t="s">
        <v>133</v>
      </c>
      <c r="AU474" s="251" t="s">
        <v>81</v>
      </c>
      <c r="AV474" s="15" t="s">
        <v>129</v>
      </c>
      <c r="AW474" s="15" t="s">
        <v>33</v>
      </c>
      <c r="AX474" s="15" t="s">
        <v>79</v>
      </c>
      <c r="AY474" s="251" t="s">
        <v>121</v>
      </c>
    </row>
    <row r="475" s="2" customFormat="1" ht="24.15" customHeight="1">
      <c r="A475" s="39"/>
      <c r="B475" s="40"/>
      <c r="C475" s="252" t="s">
        <v>542</v>
      </c>
      <c r="D475" s="252" t="s">
        <v>189</v>
      </c>
      <c r="E475" s="253" t="s">
        <v>543</v>
      </c>
      <c r="F475" s="254" t="s">
        <v>544</v>
      </c>
      <c r="G475" s="255" t="s">
        <v>142</v>
      </c>
      <c r="H475" s="256">
        <v>7.3929999999999998</v>
      </c>
      <c r="I475" s="257"/>
      <c r="J475" s="258">
        <f>ROUND(I475*H475,2)</f>
        <v>0</v>
      </c>
      <c r="K475" s="254" t="s">
        <v>128</v>
      </c>
      <c r="L475" s="259"/>
      <c r="M475" s="260" t="s">
        <v>19</v>
      </c>
      <c r="N475" s="261" t="s">
        <v>42</v>
      </c>
      <c r="O475" s="85"/>
      <c r="P475" s="210">
        <f>O475*H475</f>
        <v>0</v>
      </c>
      <c r="Q475" s="210">
        <v>0.019199999999999998</v>
      </c>
      <c r="R475" s="210">
        <f>Q475*H475</f>
        <v>0.14194559999999998</v>
      </c>
      <c r="S475" s="210">
        <v>0</v>
      </c>
      <c r="T475" s="21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2" t="s">
        <v>340</v>
      </c>
      <c r="AT475" s="212" t="s">
        <v>189</v>
      </c>
      <c r="AU475" s="212" t="s">
        <v>81</v>
      </c>
      <c r="AY475" s="18" t="s">
        <v>121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18" t="s">
        <v>79</v>
      </c>
      <c r="BK475" s="213">
        <f>ROUND(I475*H475,2)</f>
        <v>0</v>
      </c>
      <c r="BL475" s="18" t="s">
        <v>239</v>
      </c>
      <c r="BM475" s="212" t="s">
        <v>545</v>
      </c>
    </row>
    <row r="476" s="2" customFormat="1">
      <c r="A476" s="39"/>
      <c r="B476" s="40"/>
      <c r="C476" s="41"/>
      <c r="D476" s="214" t="s">
        <v>131</v>
      </c>
      <c r="E476" s="41"/>
      <c r="F476" s="215" t="s">
        <v>546</v>
      </c>
      <c r="G476" s="41"/>
      <c r="H476" s="41"/>
      <c r="I476" s="216"/>
      <c r="J476" s="41"/>
      <c r="K476" s="41"/>
      <c r="L476" s="45"/>
      <c r="M476" s="217"/>
      <c r="N476" s="218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131</v>
      </c>
      <c r="AU476" s="18" t="s">
        <v>81</v>
      </c>
    </row>
    <row r="477" s="13" customFormat="1">
      <c r="A477" s="13"/>
      <c r="B477" s="219"/>
      <c r="C477" s="220"/>
      <c r="D477" s="221" t="s">
        <v>133</v>
      </c>
      <c r="E477" s="222" t="s">
        <v>19</v>
      </c>
      <c r="F477" s="223" t="s">
        <v>156</v>
      </c>
      <c r="G477" s="220"/>
      <c r="H477" s="222" t="s">
        <v>19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9" t="s">
        <v>133</v>
      </c>
      <c r="AU477" s="229" t="s">
        <v>81</v>
      </c>
      <c r="AV477" s="13" t="s">
        <v>79</v>
      </c>
      <c r="AW477" s="13" t="s">
        <v>33</v>
      </c>
      <c r="AX477" s="13" t="s">
        <v>71</v>
      </c>
      <c r="AY477" s="229" t="s">
        <v>121</v>
      </c>
    </row>
    <row r="478" s="13" customFormat="1">
      <c r="A478" s="13"/>
      <c r="B478" s="219"/>
      <c r="C478" s="220"/>
      <c r="D478" s="221" t="s">
        <v>133</v>
      </c>
      <c r="E478" s="222" t="s">
        <v>19</v>
      </c>
      <c r="F478" s="223" t="s">
        <v>148</v>
      </c>
      <c r="G478" s="220"/>
      <c r="H478" s="222" t="s">
        <v>19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9" t="s">
        <v>133</v>
      </c>
      <c r="AU478" s="229" t="s">
        <v>81</v>
      </c>
      <c r="AV478" s="13" t="s">
        <v>79</v>
      </c>
      <c r="AW478" s="13" t="s">
        <v>33</v>
      </c>
      <c r="AX478" s="13" t="s">
        <v>71</v>
      </c>
      <c r="AY478" s="229" t="s">
        <v>121</v>
      </c>
    </row>
    <row r="479" s="14" customFormat="1">
      <c r="A479" s="14"/>
      <c r="B479" s="230"/>
      <c r="C479" s="231"/>
      <c r="D479" s="221" t="s">
        <v>133</v>
      </c>
      <c r="E479" s="232" t="s">
        <v>19</v>
      </c>
      <c r="F479" s="233" t="s">
        <v>222</v>
      </c>
      <c r="G479" s="231"/>
      <c r="H479" s="234">
        <v>4.7149999999999999</v>
      </c>
      <c r="I479" s="235"/>
      <c r="J479" s="231"/>
      <c r="K479" s="231"/>
      <c r="L479" s="236"/>
      <c r="M479" s="237"/>
      <c r="N479" s="238"/>
      <c r="O479" s="238"/>
      <c r="P479" s="238"/>
      <c r="Q479" s="238"/>
      <c r="R479" s="238"/>
      <c r="S479" s="238"/>
      <c r="T479" s="23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0" t="s">
        <v>133</v>
      </c>
      <c r="AU479" s="240" t="s">
        <v>81</v>
      </c>
      <c r="AV479" s="14" t="s">
        <v>81</v>
      </c>
      <c r="AW479" s="14" t="s">
        <v>33</v>
      </c>
      <c r="AX479" s="14" t="s">
        <v>71</v>
      </c>
      <c r="AY479" s="240" t="s">
        <v>121</v>
      </c>
    </row>
    <row r="480" s="13" customFormat="1">
      <c r="A480" s="13"/>
      <c r="B480" s="219"/>
      <c r="C480" s="220"/>
      <c r="D480" s="221" t="s">
        <v>133</v>
      </c>
      <c r="E480" s="222" t="s">
        <v>19</v>
      </c>
      <c r="F480" s="223" t="s">
        <v>223</v>
      </c>
      <c r="G480" s="220"/>
      <c r="H480" s="222" t="s">
        <v>19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9" t="s">
        <v>133</v>
      </c>
      <c r="AU480" s="229" t="s">
        <v>81</v>
      </c>
      <c r="AV480" s="13" t="s">
        <v>79</v>
      </c>
      <c r="AW480" s="13" t="s">
        <v>33</v>
      </c>
      <c r="AX480" s="13" t="s">
        <v>71</v>
      </c>
      <c r="AY480" s="229" t="s">
        <v>121</v>
      </c>
    </row>
    <row r="481" s="14" customFormat="1">
      <c r="A481" s="14"/>
      <c r="B481" s="230"/>
      <c r="C481" s="231"/>
      <c r="D481" s="221" t="s">
        <v>133</v>
      </c>
      <c r="E481" s="232" t="s">
        <v>19</v>
      </c>
      <c r="F481" s="233" t="s">
        <v>224</v>
      </c>
      <c r="G481" s="231"/>
      <c r="H481" s="234">
        <v>1.782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0" t="s">
        <v>133</v>
      </c>
      <c r="AU481" s="240" t="s">
        <v>81</v>
      </c>
      <c r="AV481" s="14" t="s">
        <v>81</v>
      </c>
      <c r="AW481" s="14" t="s">
        <v>33</v>
      </c>
      <c r="AX481" s="14" t="s">
        <v>71</v>
      </c>
      <c r="AY481" s="240" t="s">
        <v>121</v>
      </c>
    </row>
    <row r="482" s="14" customFormat="1">
      <c r="A482" s="14"/>
      <c r="B482" s="230"/>
      <c r="C482" s="231"/>
      <c r="D482" s="221" t="s">
        <v>133</v>
      </c>
      <c r="E482" s="232" t="s">
        <v>19</v>
      </c>
      <c r="F482" s="233" t="s">
        <v>225</v>
      </c>
      <c r="G482" s="231"/>
      <c r="H482" s="234">
        <v>0.22400000000000001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0" t="s">
        <v>133</v>
      </c>
      <c r="AU482" s="240" t="s">
        <v>81</v>
      </c>
      <c r="AV482" s="14" t="s">
        <v>81</v>
      </c>
      <c r="AW482" s="14" t="s">
        <v>33</v>
      </c>
      <c r="AX482" s="14" t="s">
        <v>71</v>
      </c>
      <c r="AY482" s="240" t="s">
        <v>121</v>
      </c>
    </row>
    <row r="483" s="15" customFormat="1">
      <c r="A483" s="15"/>
      <c r="B483" s="241"/>
      <c r="C483" s="242"/>
      <c r="D483" s="221" t="s">
        <v>133</v>
      </c>
      <c r="E483" s="243" t="s">
        <v>19</v>
      </c>
      <c r="F483" s="244" t="s">
        <v>137</v>
      </c>
      <c r="G483" s="242"/>
      <c r="H483" s="245">
        <v>6.7210000000000001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1" t="s">
        <v>133</v>
      </c>
      <c r="AU483" s="251" t="s">
        <v>81</v>
      </c>
      <c r="AV483" s="15" t="s">
        <v>129</v>
      </c>
      <c r="AW483" s="15" t="s">
        <v>33</v>
      </c>
      <c r="AX483" s="15" t="s">
        <v>79</v>
      </c>
      <c r="AY483" s="251" t="s">
        <v>121</v>
      </c>
    </row>
    <row r="484" s="14" customFormat="1">
      <c r="A484" s="14"/>
      <c r="B484" s="230"/>
      <c r="C484" s="231"/>
      <c r="D484" s="221" t="s">
        <v>133</v>
      </c>
      <c r="E484" s="231"/>
      <c r="F484" s="233" t="s">
        <v>547</v>
      </c>
      <c r="G484" s="231"/>
      <c r="H484" s="234">
        <v>7.3929999999999998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0" t="s">
        <v>133</v>
      </c>
      <c r="AU484" s="240" t="s">
        <v>81</v>
      </c>
      <c r="AV484" s="14" t="s">
        <v>81</v>
      </c>
      <c r="AW484" s="14" t="s">
        <v>4</v>
      </c>
      <c r="AX484" s="14" t="s">
        <v>79</v>
      </c>
      <c r="AY484" s="240" t="s">
        <v>121</v>
      </c>
    </row>
    <row r="485" s="2" customFormat="1" ht="24.15" customHeight="1">
      <c r="A485" s="39"/>
      <c r="B485" s="40"/>
      <c r="C485" s="201" t="s">
        <v>548</v>
      </c>
      <c r="D485" s="201" t="s">
        <v>124</v>
      </c>
      <c r="E485" s="202" t="s">
        <v>549</v>
      </c>
      <c r="F485" s="203" t="s">
        <v>550</v>
      </c>
      <c r="G485" s="204" t="s">
        <v>142</v>
      </c>
      <c r="H485" s="205">
        <v>6.7210000000000001</v>
      </c>
      <c r="I485" s="206"/>
      <c r="J485" s="207">
        <f>ROUND(I485*H485,2)</f>
        <v>0</v>
      </c>
      <c r="K485" s="203" t="s">
        <v>128</v>
      </c>
      <c r="L485" s="45"/>
      <c r="M485" s="208" t="s">
        <v>19</v>
      </c>
      <c r="N485" s="209" t="s">
        <v>42</v>
      </c>
      <c r="O485" s="85"/>
      <c r="P485" s="210">
        <f>O485*H485</f>
        <v>0</v>
      </c>
      <c r="Q485" s="210">
        <v>0</v>
      </c>
      <c r="R485" s="210">
        <f>Q485*H485</f>
        <v>0</v>
      </c>
      <c r="S485" s="210">
        <v>0</v>
      </c>
      <c r="T485" s="21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2" t="s">
        <v>239</v>
      </c>
      <c r="AT485" s="212" t="s">
        <v>124</v>
      </c>
      <c r="AU485" s="212" t="s">
        <v>81</v>
      </c>
      <c r="AY485" s="18" t="s">
        <v>121</v>
      </c>
      <c r="BE485" s="213">
        <f>IF(N485="základní",J485,0)</f>
        <v>0</v>
      </c>
      <c r="BF485" s="213">
        <f>IF(N485="snížená",J485,0)</f>
        <v>0</v>
      </c>
      <c r="BG485" s="213">
        <f>IF(N485="zákl. přenesená",J485,0)</f>
        <v>0</v>
      </c>
      <c r="BH485" s="213">
        <f>IF(N485="sníž. přenesená",J485,0)</f>
        <v>0</v>
      </c>
      <c r="BI485" s="213">
        <f>IF(N485="nulová",J485,0)</f>
        <v>0</v>
      </c>
      <c r="BJ485" s="18" t="s">
        <v>79</v>
      </c>
      <c r="BK485" s="213">
        <f>ROUND(I485*H485,2)</f>
        <v>0</v>
      </c>
      <c r="BL485" s="18" t="s">
        <v>239</v>
      </c>
      <c r="BM485" s="212" t="s">
        <v>551</v>
      </c>
    </row>
    <row r="486" s="2" customFormat="1">
      <c r="A486" s="39"/>
      <c r="B486" s="40"/>
      <c r="C486" s="41"/>
      <c r="D486" s="214" t="s">
        <v>131</v>
      </c>
      <c r="E486" s="41"/>
      <c r="F486" s="215" t="s">
        <v>552</v>
      </c>
      <c r="G486" s="41"/>
      <c r="H486" s="41"/>
      <c r="I486" s="216"/>
      <c r="J486" s="41"/>
      <c r="K486" s="41"/>
      <c r="L486" s="45"/>
      <c r="M486" s="217"/>
      <c r="N486" s="218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131</v>
      </c>
      <c r="AU486" s="18" t="s">
        <v>81</v>
      </c>
    </row>
    <row r="487" s="13" customFormat="1">
      <c r="A487" s="13"/>
      <c r="B487" s="219"/>
      <c r="C487" s="220"/>
      <c r="D487" s="221" t="s">
        <v>133</v>
      </c>
      <c r="E487" s="222" t="s">
        <v>19</v>
      </c>
      <c r="F487" s="223" t="s">
        <v>156</v>
      </c>
      <c r="G487" s="220"/>
      <c r="H487" s="222" t="s">
        <v>19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9" t="s">
        <v>133</v>
      </c>
      <c r="AU487" s="229" t="s">
        <v>81</v>
      </c>
      <c r="AV487" s="13" t="s">
        <v>79</v>
      </c>
      <c r="AW487" s="13" t="s">
        <v>33</v>
      </c>
      <c r="AX487" s="13" t="s">
        <v>71</v>
      </c>
      <c r="AY487" s="229" t="s">
        <v>121</v>
      </c>
    </row>
    <row r="488" s="13" customFormat="1">
      <c r="A488" s="13"/>
      <c r="B488" s="219"/>
      <c r="C488" s="220"/>
      <c r="D488" s="221" t="s">
        <v>133</v>
      </c>
      <c r="E488" s="222" t="s">
        <v>19</v>
      </c>
      <c r="F488" s="223" t="s">
        <v>148</v>
      </c>
      <c r="G488" s="220"/>
      <c r="H488" s="222" t="s">
        <v>19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9" t="s">
        <v>133</v>
      </c>
      <c r="AU488" s="229" t="s">
        <v>81</v>
      </c>
      <c r="AV488" s="13" t="s">
        <v>79</v>
      </c>
      <c r="AW488" s="13" t="s">
        <v>33</v>
      </c>
      <c r="AX488" s="13" t="s">
        <v>71</v>
      </c>
      <c r="AY488" s="229" t="s">
        <v>121</v>
      </c>
    </row>
    <row r="489" s="14" customFormat="1">
      <c r="A489" s="14"/>
      <c r="B489" s="230"/>
      <c r="C489" s="231"/>
      <c r="D489" s="221" t="s">
        <v>133</v>
      </c>
      <c r="E489" s="232" t="s">
        <v>19</v>
      </c>
      <c r="F489" s="233" t="s">
        <v>222</v>
      </c>
      <c r="G489" s="231"/>
      <c r="H489" s="234">
        <v>4.7149999999999999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0" t="s">
        <v>133</v>
      </c>
      <c r="AU489" s="240" t="s">
        <v>81</v>
      </c>
      <c r="AV489" s="14" t="s">
        <v>81</v>
      </c>
      <c r="AW489" s="14" t="s">
        <v>33</v>
      </c>
      <c r="AX489" s="14" t="s">
        <v>71</v>
      </c>
      <c r="AY489" s="240" t="s">
        <v>121</v>
      </c>
    </row>
    <row r="490" s="13" customFormat="1">
      <c r="A490" s="13"/>
      <c r="B490" s="219"/>
      <c r="C490" s="220"/>
      <c r="D490" s="221" t="s">
        <v>133</v>
      </c>
      <c r="E490" s="222" t="s">
        <v>19</v>
      </c>
      <c r="F490" s="223" t="s">
        <v>223</v>
      </c>
      <c r="G490" s="220"/>
      <c r="H490" s="222" t="s">
        <v>19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9" t="s">
        <v>133</v>
      </c>
      <c r="AU490" s="229" t="s">
        <v>81</v>
      </c>
      <c r="AV490" s="13" t="s">
        <v>79</v>
      </c>
      <c r="AW490" s="13" t="s">
        <v>33</v>
      </c>
      <c r="AX490" s="13" t="s">
        <v>71</v>
      </c>
      <c r="AY490" s="229" t="s">
        <v>121</v>
      </c>
    </row>
    <row r="491" s="14" customFormat="1">
      <c r="A491" s="14"/>
      <c r="B491" s="230"/>
      <c r="C491" s="231"/>
      <c r="D491" s="221" t="s">
        <v>133</v>
      </c>
      <c r="E491" s="232" t="s">
        <v>19</v>
      </c>
      <c r="F491" s="233" t="s">
        <v>224</v>
      </c>
      <c r="G491" s="231"/>
      <c r="H491" s="234">
        <v>1.782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0" t="s">
        <v>133</v>
      </c>
      <c r="AU491" s="240" t="s">
        <v>81</v>
      </c>
      <c r="AV491" s="14" t="s">
        <v>81</v>
      </c>
      <c r="AW491" s="14" t="s">
        <v>33</v>
      </c>
      <c r="AX491" s="14" t="s">
        <v>71</v>
      </c>
      <c r="AY491" s="240" t="s">
        <v>121</v>
      </c>
    </row>
    <row r="492" s="14" customFormat="1">
      <c r="A492" s="14"/>
      <c r="B492" s="230"/>
      <c r="C492" s="231"/>
      <c r="D492" s="221" t="s">
        <v>133</v>
      </c>
      <c r="E492" s="232" t="s">
        <v>19</v>
      </c>
      <c r="F492" s="233" t="s">
        <v>225</v>
      </c>
      <c r="G492" s="231"/>
      <c r="H492" s="234">
        <v>0.22400000000000001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0" t="s">
        <v>133</v>
      </c>
      <c r="AU492" s="240" t="s">
        <v>81</v>
      </c>
      <c r="AV492" s="14" t="s">
        <v>81</v>
      </c>
      <c r="AW492" s="14" t="s">
        <v>33</v>
      </c>
      <c r="AX492" s="14" t="s">
        <v>71</v>
      </c>
      <c r="AY492" s="240" t="s">
        <v>121</v>
      </c>
    </row>
    <row r="493" s="15" customFormat="1">
      <c r="A493" s="15"/>
      <c r="B493" s="241"/>
      <c r="C493" s="242"/>
      <c r="D493" s="221" t="s">
        <v>133</v>
      </c>
      <c r="E493" s="243" t="s">
        <v>19</v>
      </c>
      <c r="F493" s="244" t="s">
        <v>137</v>
      </c>
      <c r="G493" s="242"/>
      <c r="H493" s="245">
        <v>6.7210000000000001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1" t="s">
        <v>133</v>
      </c>
      <c r="AU493" s="251" t="s">
        <v>81</v>
      </c>
      <c r="AV493" s="15" t="s">
        <v>129</v>
      </c>
      <c r="AW493" s="15" t="s">
        <v>33</v>
      </c>
      <c r="AX493" s="15" t="s">
        <v>79</v>
      </c>
      <c r="AY493" s="251" t="s">
        <v>121</v>
      </c>
    </row>
    <row r="494" s="2" customFormat="1" ht="16.5" customHeight="1">
      <c r="A494" s="39"/>
      <c r="B494" s="40"/>
      <c r="C494" s="201" t="s">
        <v>553</v>
      </c>
      <c r="D494" s="201" t="s">
        <v>124</v>
      </c>
      <c r="E494" s="202" t="s">
        <v>554</v>
      </c>
      <c r="F494" s="203" t="s">
        <v>555</v>
      </c>
      <c r="G494" s="204" t="s">
        <v>449</v>
      </c>
      <c r="H494" s="205">
        <v>8</v>
      </c>
      <c r="I494" s="206"/>
      <c r="J494" s="207">
        <f>ROUND(I494*H494,2)</f>
        <v>0</v>
      </c>
      <c r="K494" s="203" t="s">
        <v>128</v>
      </c>
      <c r="L494" s="45"/>
      <c r="M494" s="208" t="s">
        <v>19</v>
      </c>
      <c r="N494" s="209" t="s">
        <v>42</v>
      </c>
      <c r="O494" s="85"/>
      <c r="P494" s="210">
        <f>O494*H494</f>
        <v>0</v>
      </c>
      <c r="Q494" s="210">
        <v>0.00021000000000000001</v>
      </c>
      <c r="R494" s="210">
        <f>Q494*H494</f>
        <v>0.0016800000000000001</v>
      </c>
      <c r="S494" s="210">
        <v>0</v>
      </c>
      <c r="T494" s="21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2" t="s">
        <v>239</v>
      </c>
      <c r="AT494" s="212" t="s">
        <v>124</v>
      </c>
      <c r="AU494" s="212" t="s">
        <v>81</v>
      </c>
      <c r="AY494" s="18" t="s">
        <v>121</v>
      </c>
      <c r="BE494" s="213">
        <f>IF(N494="základní",J494,0)</f>
        <v>0</v>
      </c>
      <c r="BF494" s="213">
        <f>IF(N494="snížená",J494,0)</f>
        <v>0</v>
      </c>
      <c r="BG494" s="213">
        <f>IF(N494="zákl. přenesená",J494,0)</f>
        <v>0</v>
      </c>
      <c r="BH494" s="213">
        <f>IF(N494="sníž. přenesená",J494,0)</f>
        <v>0</v>
      </c>
      <c r="BI494" s="213">
        <f>IF(N494="nulová",J494,0)</f>
        <v>0</v>
      </c>
      <c r="BJ494" s="18" t="s">
        <v>79</v>
      </c>
      <c r="BK494" s="213">
        <f>ROUND(I494*H494,2)</f>
        <v>0</v>
      </c>
      <c r="BL494" s="18" t="s">
        <v>239</v>
      </c>
      <c r="BM494" s="212" t="s">
        <v>556</v>
      </c>
    </row>
    <row r="495" s="2" customFormat="1">
      <c r="A495" s="39"/>
      <c r="B495" s="40"/>
      <c r="C495" s="41"/>
      <c r="D495" s="214" t="s">
        <v>131</v>
      </c>
      <c r="E495" s="41"/>
      <c r="F495" s="215" t="s">
        <v>557</v>
      </c>
      <c r="G495" s="41"/>
      <c r="H495" s="41"/>
      <c r="I495" s="216"/>
      <c r="J495" s="41"/>
      <c r="K495" s="41"/>
      <c r="L495" s="45"/>
      <c r="M495" s="217"/>
      <c r="N495" s="218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131</v>
      </c>
      <c r="AU495" s="18" t="s">
        <v>81</v>
      </c>
    </row>
    <row r="496" s="13" customFormat="1">
      <c r="A496" s="13"/>
      <c r="B496" s="219"/>
      <c r="C496" s="220"/>
      <c r="D496" s="221" t="s">
        <v>133</v>
      </c>
      <c r="E496" s="222" t="s">
        <v>19</v>
      </c>
      <c r="F496" s="223" t="s">
        <v>156</v>
      </c>
      <c r="G496" s="220"/>
      <c r="H496" s="222" t="s">
        <v>19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9" t="s">
        <v>133</v>
      </c>
      <c r="AU496" s="229" t="s">
        <v>81</v>
      </c>
      <c r="AV496" s="13" t="s">
        <v>79</v>
      </c>
      <c r="AW496" s="13" t="s">
        <v>33</v>
      </c>
      <c r="AX496" s="13" t="s">
        <v>71</v>
      </c>
      <c r="AY496" s="229" t="s">
        <v>121</v>
      </c>
    </row>
    <row r="497" s="13" customFormat="1">
      <c r="A497" s="13"/>
      <c r="B497" s="219"/>
      <c r="C497" s="220"/>
      <c r="D497" s="221" t="s">
        <v>133</v>
      </c>
      <c r="E497" s="222" t="s">
        <v>19</v>
      </c>
      <c r="F497" s="223" t="s">
        <v>148</v>
      </c>
      <c r="G497" s="220"/>
      <c r="H497" s="222" t="s">
        <v>19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9" t="s">
        <v>133</v>
      </c>
      <c r="AU497" s="229" t="s">
        <v>81</v>
      </c>
      <c r="AV497" s="13" t="s">
        <v>79</v>
      </c>
      <c r="AW497" s="13" t="s">
        <v>33</v>
      </c>
      <c r="AX497" s="13" t="s">
        <v>71</v>
      </c>
      <c r="AY497" s="229" t="s">
        <v>121</v>
      </c>
    </row>
    <row r="498" s="14" customFormat="1">
      <c r="A498" s="14"/>
      <c r="B498" s="230"/>
      <c r="C498" s="231"/>
      <c r="D498" s="221" t="s">
        <v>133</v>
      </c>
      <c r="E498" s="232" t="s">
        <v>19</v>
      </c>
      <c r="F498" s="233" t="s">
        <v>129</v>
      </c>
      <c r="G498" s="231"/>
      <c r="H498" s="234">
        <v>4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0" t="s">
        <v>133</v>
      </c>
      <c r="AU498" s="240" t="s">
        <v>81</v>
      </c>
      <c r="AV498" s="14" t="s">
        <v>81</v>
      </c>
      <c r="AW498" s="14" t="s">
        <v>33</v>
      </c>
      <c r="AX498" s="14" t="s">
        <v>71</v>
      </c>
      <c r="AY498" s="240" t="s">
        <v>121</v>
      </c>
    </row>
    <row r="499" s="13" customFormat="1">
      <c r="A499" s="13"/>
      <c r="B499" s="219"/>
      <c r="C499" s="220"/>
      <c r="D499" s="221" t="s">
        <v>133</v>
      </c>
      <c r="E499" s="222" t="s">
        <v>19</v>
      </c>
      <c r="F499" s="223" t="s">
        <v>223</v>
      </c>
      <c r="G499" s="220"/>
      <c r="H499" s="222" t="s">
        <v>19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9" t="s">
        <v>133</v>
      </c>
      <c r="AU499" s="229" t="s">
        <v>81</v>
      </c>
      <c r="AV499" s="13" t="s">
        <v>79</v>
      </c>
      <c r="AW499" s="13" t="s">
        <v>33</v>
      </c>
      <c r="AX499" s="13" t="s">
        <v>71</v>
      </c>
      <c r="AY499" s="229" t="s">
        <v>121</v>
      </c>
    </row>
    <row r="500" s="14" customFormat="1">
      <c r="A500" s="14"/>
      <c r="B500" s="230"/>
      <c r="C500" s="231"/>
      <c r="D500" s="221" t="s">
        <v>133</v>
      </c>
      <c r="E500" s="232" t="s">
        <v>19</v>
      </c>
      <c r="F500" s="233" t="s">
        <v>129</v>
      </c>
      <c r="G500" s="231"/>
      <c r="H500" s="234">
        <v>4</v>
      </c>
      <c r="I500" s="235"/>
      <c r="J500" s="231"/>
      <c r="K500" s="231"/>
      <c r="L500" s="236"/>
      <c r="M500" s="237"/>
      <c r="N500" s="238"/>
      <c r="O500" s="238"/>
      <c r="P500" s="238"/>
      <c r="Q500" s="238"/>
      <c r="R500" s="238"/>
      <c r="S500" s="238"/>
      <c r="T500" s="23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0" t="s">
        <v>133</v>
      </c>
      <c r="AU500" s="240" t="s">
        <v>81</v>
      </c>
      <c r="AV500" s="14" t="s">
        <v>81</v>
      </c>
      <c r="AW500" s="14" t="s">
        <v>33</v>
      </c>
      <c r="AX500" s="14" t="s">
        <v>71</v>
      </c>
      <c r="AY500" s="240" t="s">
        <v>121</v>
      </c>
    </row>
    <row r="501" s="15" customFormat="1">
      <c r="A501" s="15"/>
      <c r="B501" s="241"/>
      <c r="C501" s="242"/>
      <c r="D501" s="221" t="s">
        <v>133</v>
      </c>
      <c r="E501" s="243" t="s">
        <v>19</v>
      </c>
      <c r="F501" s="244" t="s">
        <v>137</v>
      </c>
      <c r="G501" s="242"/>
      <c r="H501" s="245">
        <v>8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1" t="s">
        <v>133</v>
      </c>
      <c r="AU501" s="251" t="s">
        <v>81</v>
      </c>
      <c r="AV501" s="15" t="s">
        <v>129</v>
      </c>
      <c r="AW501" s="15" t="s">
        <v>33</v>
      </c>
      <c r="AX501" s="15" t="s">
        <v>79</v>
      </c>
      <c r="AY501" s="251" t="s">
        <v>121</v>
      </c>
    </row>
    <row r="502" s="2" customFormat="1" ht="16.5" customHeight="1">
      <c r="A502" s="39"/>
      <c r="B502" s="40"/>
      <c r="C502" s="201" t="s">
        <v>558</v>
      </c>
      <c r="D502" s="201" t="s">
        <v>124</v>
      </c>
      <c r="E502" s="202" t="s">
        <v>559</v>
      </c>
      <c r="F502" s="203" t="s">
        <v>560</v>
      </c>
      <c r="G502" s="204" t="s">
        <v>449</v>
      </c>
      <c r="H502" s="205">
        <v>1</v>
      </c>
      <c r="I502" s="206"/>
      <c r="J502" s="207">
        <f>ROUND(I502*H502,2)</f>
        <v>0</v>
      </c>
      <c r="K502" s="203" t="s">
        <v>128</v>
      </c>
      <c r="L502" s="45"/>
      <c r="M502" s="208" t="s">
        <v>19</v>
      </c>
      <c r="N502" s="209" t="s">
        <v>42</v>
      </c>
      <c r="O502" s="85"/>
      <c r="P502" s="210">
        <f>O502*H502</f>
        <v>0</v>
      </c>
      <c r="Q502" s="210">
        <v>0.00020000000000000001</v>
      </c>
      <c r="R502" s="210">
        <f>Q502*H502</f>
        <v>0.00020000000000000001</v>
      </c>
      <c r="S502" s="210">
        <v>0</v>
      </c>
      <c r="T502" s="21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2" t="s">
        <v>239</v>
      </c>
      <c r="AT502" s="212" t="s">
        <v>124</v>
      </c>
      <c r="AU502" s="212" t="s">
        <v>81</v>
      </c>
      <c r="AY502" s="18" t="s">
        <v>121</v>
      </c>
      <c r="BE502" s="213">
        <f>IF(N502="základní",J502,0)</f>
        <v>0</v>
      </c>
      <c r="BF502" s="213">
        <f>IF(N502="snížená",J502,0)</f>
        <v>0</v>
      </c>
      <c r="BG502" s="213">
        <f>IF(N502="zákl. přenesená",J502,0)</f>
        <v>0</v>
      </c>
      <c r="BH502" s="213">
        <f>IF(N502="sníž. přenesená",J502,0)</f>
        <v>0</v>
      </c>
      <c r="BI502" s="213">
        <f>IF(N502="nulová",J502,0)</f>
        <v>0</v>
      </c>
      <c r="BJ502" s="18" t="s">
        <v>79</v>
      </c>
      <c r="BK502" s="213">
        <f>ROUND(I502*H502,2)</f>
        <v>0</v>
      </c>
      <c r="BL502" s="18" t="s">
        <v>239</v>
      </c>
      <c r="BM502" s="212" t="s">
        <v>561</v>
      </c>
    </row>
    <row r="503" s="2" customFormat="1">
      <c r="A503" s="39"/>
      <c r="B503" s="40"/>
      <c r="C503" s="41"/>
      <c r="D503" s="214" t="s">
        <v>131</v>
      </c>
      <c r="E503" s="41"/>
      <c r="F503" s="215" t="s">
        <v>562</v>
      </c>
      <c r="G503" s="41"/>
      <c r="H503" s="41"/>
      <c r="I503" s="216"/>
      <c r="J503" s="41"/>
      <c r="K503" s="41"/>
      <c r="L503" s="45"/>
      <c r="M503" s="217"/>
      <c r="N503" s="218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131</v>
      </c>
      <c r="AU503" s="18" t="s">
        <v>81</v>
      </c>
    </row>
    <row r="504" s="13" customFormat="1">
      <c r="A504" s="13"/>
      <c r="B504" s="219"/>
      <c r="C504" s="220"/>
      <c r="D504" s="221" t="s">
        <v>133</v>
      </c>
      <c r="E504" s="222" t="s">
        <v>19</v>
      </c>
      <c r="F504" s="223" t="s">
        <v>156</v>
      </c>
      <c r="G504" s="220"/>
      <c r="H504" s="222" t="s">
        <v>19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9" t="s">
        <v>133</v>
      </c>
      <c r="AU504" s="229" t="s">
        <v>81</v>
      </c>
      <c r="AV504" s="13" t="s">
        <v>79</v>
      </c>
      <c r="AW504" s="13" t="s">
        <v>33</v>
      </c>
      <c r="AX504" s="13" t="s">
        <v>71</v>
      </c>
      <c r="AY504" s="229" t="s">
        <v>121</v>
      </c>
    </row>
    <row r="505" s="13" customFormat="1">
      <c r="A505" s="13"/>
      <c r="B505" s="219"/>
      <c r="C505" s="220"/>
      <c r="D505" s="221" t="s">
        <v>133</v>
      </c>
      <c r="E505" s="222" t="s">
        <v>19</v>
      </c>
      <c r="F505" s="223" t="s">
        <v>223</v>
      </c>
      <c r="G505" s="220"/>
      <c r="H505" s="222" t="s">
        <v>19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9" t="s">
        <v>133</v>
      </c>
      <c r="AU505" s="229" t="s">
        <v>81</v>
      </c>
      <c r="AV505" s="13" t="s">
        <v>79</v>
      </c>
      <c r="AW505" s="13" t="s">
        <v>33</v>
      </c>
      <c r="AX505" s="13" t="s">
        <v>71</v>
      </c>
      <c r="AY505" s="229" t="s">
        <v>121</v>
      </c>
    </row>
    <row r="506" s="14" customFormat="1">
      <c r="A506" s="14"/>
      <c r="B506" s="230"/>
      <c r="C506" s="231"/>
      <c r="D506" s="221" t="s">
        <v>133</v>
      </c>
      <c r="E506" s="232" t="s">
        <v>19</v>
      </c>
      <c r="F506" s="233" t="s">
        <v>79</v>
      </c>
      <c r="G506" s="231"/>
      <c r="H506" s="234">
        <v>1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0" t="s">
        <v>133</v>
      </c>
      <c r="AU506" s="240" t="s">
        <v>81</v>
      </c>
      <c r="AV506" s="14" t="s">
        <v>81</v>
      </c>
      <c r="AW506" s="14" t="s">
        <v>33</v>
      </c>
      <c r="AX506" s="14" t="s">
        <v>71</v>
      </c>
      <c r="AY506" s="240" t="s">
        <v>121</v>
      </c>
    </row>
    <row r="507" s="15" customFormat="1">
      <c r="A507" s="15"/>
      <c r="B507" s="241"/>
      <c r="C507" s="242"/>
      <c r="D507" s="221" t="s">
        <v>133</v>
      </c>
      <c r="E507" s="243" t="s">
        <v>19</v>
      </c>
      <c r="F507" s="244" t="s">
        <v>137</v>
      </c>
      <c r="G507" s="242"/>
      <c r="H507" s="245">
        <v>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1" t="s">
        <v>133</v>
      </c>
      <c r="AU507" s="251" t="s">
        <v>81</v>
      </c>
      <c r="AV507" s="15" t="s">
        <v>129</v>
      </c>
      <c r="AW507" s="15" t="s">
        <v>33</v>
      </c>
      <c r="AX507" s="15" t="s">
        <v>79</v>
      </c>
      <c r="AY507" s="251" t="s">
        <v>121</v>
      </c>
    </row>
    <row r="508" s="2" customFormat="1" ht="16.5" customHeight="1">
      <c r="A508" s="39"/>
      <c r="B508" s="40"/>
      <c r="C508" s="201" t="s">
        <v>563</v>
      </c>
      <c r="D508" s="201" t="s">
        <v>124</v>
      </c>
      <c r="E508" s="202" t="s">
        <v>564</v>
      </c>
      <c r="F508" s="203" t="s">
        <v>565</v>
      </c>
      <c r="G508" s="204" t="s">
        <v>183</v>
      </c>
      <c r="H508" s="205">
        <v>14.4</v>
      </c>
      <c r="I508" s="206"/>
      <c r="J508" s="207">
        <f>ROUND(I508*H508,2)</f>
        <v>0</v>
      </c>
      <c r="K508" s="203" t="s">
        <v>128</v>
      </c>
      <c r="L508" s="45"/>
      <c r="M508" s="208" t="s">
        <v>19</v>
      </c>
      <c r="N508" s="209" t="s">
        <v>42</v>
      </c>
      <c r="O508" s="85"/>
      <c r="P508" s="210">
        <f>O508*H508</f>
        <v>0</v>
      </c>
      <c r="Q508" s="210">
        <v>0.00032000000000000003</v>
      </c>
      <c r="R508" s="210">
        <f>Q508*H508</f>
        <v>0.0046080000000000001</v>
      </c>
      <c r="S508" s="210">
        <v>0</v>
      </c>
      <c r="T508" s="21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2" t="s">
        <v>239</v>
      </c>
      <c r="AT508" s="212" t="s">
        <v>124</v>
      </c>
      <c r="AU508" s="212" t="s">
        <v>81</v>
      </c>
      <c r="AY508" s="18" t="s">
        <v>121</v>
      </c>
      <c r="BE508" s="213">
        <f>IF(N508="základní",J508,0)</f>
        <v>0</v>
      </c>
      <c r="BF508" s="213">
        <f>IF(N508="snížená",J508,0)</f>
        <v>0</v>
      </c>
      <c r="BG508" s="213">
        <f>IF(N508="zákl. přenesená",J508,0)</f>
        <v>0</v>
      </c>
      <c r="BH508" s="213">
        <f>IF(N508="sníž. přenesená",J508,0)</f>
        <v>0</v>
      </c>
      <c r="BI508" s="213">
        <f>IF(N508="nulová",J508,0)</f>
        <v>0</v>
      </c>
      <c r="BJ508" s="18" t="s">
        <v>79</v>
      </c>
      <c r="BK508" s="213">
        <f>ROUND(I508*H508,2)</f>
        <v>0</v>
      </c>
      <c r="BL508" s="18" t="s">
        <v>239</v>
      </c>
      <c r="BM508" s="212" t="s">
        <v>566</v>
      </c>
    </row>
    <row r="509" s="2" customFormat="1">
      <c r="A509" s="39"/>
      <c r="B509" s="40"/>
      <c r="C509" s="41"/>
      <c r="D509" s="214" t="s">
        <v>131</v>
      </c>
      <c r="E509" s="41"/>
      <c r="F509" s="215" t="s">
        <v>567</v>
      </c>
      <c r="G509" s="41"/>
      <c r="H509" s="41"/>
      <c r="I509" s="216"/>
      <c r="J509" s="41"/>
      <c r="K509" s="41"/>
      <c r="L509" s="45"/>
      <c r="M509" s="217"/>
      <c r="N509" s="218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131</v>
      </c>
      <c r="AU509" s="18" t="s">
        <v>81</v>
      </c>
    </row>
    <row r="510" s="13" customFormat="1">
      <c r="A510" s="13"/>
      <c r="B510" s="219"/>
      <c r="C510" s="220"/>
      <c r="D510" s="221" t="s">
        <v>133</v>
      </c>
      <c r="E510" s="222" t="s">
        <v>19</v>
      </c>
      <c r="F510" s="223" t="s">
        <v>156</v>
      </c>
      <c r="G510" s="220"/>
      <c r="H510" s="222" t="s">
        <v>19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9" t="s">
        <v>133</v>
      </c>
      <c r="AU510" s="229" t="s">
        <v>81</v>
      </c>
      <c r="AV510" s="13" t="s">
        <v>79</v>
      </c>
      <c r="AW510" s="13" t="s">
        <v>33</v>
      </c>
      <c r="AX510" s="13" t="s">
        <v>71</v>
      </c>
      <c r="AY510" s="229" t="s">
        <v>121</v>
      </c>
    </row>
    <row r="511" s="13" customFormat="1">
      <c r="A511" s="13"/>
      <c r="B511" s="219"/>
      <c r="C511" s="220"/>
      <c r="D511" s="221" t="s">
        <v>133</v>
      </c>
      <c r="E511" s="222" t="s">
        <v>19</v>
      </c>
      <c r="F511" s="223" t="s">
        <v>148</v>
      </c>
      <c r="G511" s="220"/>
      <c r="H511" s="222" t="s">
        <v>19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9" t="s">
        <v>133</v>
      </c>
      <c r="AU511" s="229" t="s">
        <v>81</v>
      </c>
      <c r="AV511" s="13" t="s">
        <v>79</v>
      </c>
      <c r="AW511" s="13" t="s">
        <v>33</v>
      </c>
      <c r="AX511" s="13" t="s">
        <v>71</v>
      </c>
      <c r="AY511" s="229" t="s">
        <v>121</v>
      </c>
    </row>
    <row r="512" s="14" customFormat="1">
      <c r="A512" s="14"/>
      <c r="B512" s="230"/>
      <c r="C512" s="231"/>
      <c r="D512" s="221" t="s">
        <v>133</v>
      </c>
      <c r="E512" s="232" t="s">
        <v>19</v>
      </c>
      <c r="F512" s="233" t="s">
        <v>568</v>
      </c>
      <c r="G512" s="231"/>
      <c r="H512" s="234">
        <v>8.6999999999999993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0" t="s">
        <v>133</v>
      </c>
      <c r="AU512" s="240" t="s">
        <v>81</v>
      </c>
      <c r="AV512" s="14" t="s">
        <v>81</v>
      </c>
      <c r="AW512" s="14" t="s">
        <v>33</v>
      </c>
      <c r="AX512" s="14" t="s">
        <v>71</v>
      </c>
      <c r="AY512" s="240" t="s">
        <v>121</v>
      </c>
    </row>
    <row r="513" s="13" customFormat="1">
      <c r="A513" s="13"/>
      <c r="B513" s="219"/>
      <c r="C513" s="220"/>
      <c r="D513" s="221" t="s">
        <v>133</v>
      </c>
      <c r="E513" s="222" t="s">
        <v>19</v>
      </c>
      <c r="F513" s="223" t="s">
        <v>223</v>
      </c>
      <c r="G513" s="220"/>
      <c r="H513" s="222" t="s">
        <v>19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9" t="s">
        <v>133</v>
      </c>
      <c r="AU513" s="229" t="s">
        <v>81</v>
      </c>
      <c r="AV513" s="13" t="s">
        <v>79</v>
      </c>
      <c r="AW513" s="13" t="s">
        <v>33</v>
      </c>
      <c r="AX513" s="13" t="s">
        <v>71</v>
      </c>
      <c r="AY513" s="229" t="s">
        <v>121</v>
      </c>
    </row>
    <row r="514" s="14" customFormat="1">
      <c r="A514" s="14"/>
      <c r="B514" s="230"/>
      <c r="C514" s="231"/>
      <c r="D514" s="221" t="s">
        <v>133</v>
      </c>
      <c r="E514" s="232" t="s">
        <v>19</v>
      </c>
      <c r="F514" s="233" t="s">
        <v>569</v>
      </c>
      <c r="G514" s="231"/>
      <c r="H514" s="234">
        <v>5.7000000000000002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0" t="s">
        <v>133</v>
      </c>
      <c r="AU514" s="240" t="s">
        <v>81</v>
      </c>
      <c r="AV514" s="14" t="s">
        <v>81</v>
      </c>
      <c r="AW514" s="14" t="s">
        <v>33</v>
      </c>
      <c r="AX514" s="14" t="s">
        <v>71</v>
      </c>
      <c r="AY514" s="240" t="s">
        <v>121</v>
      </c>
    </row>
    <row r="515" s="15" customFormat="1">
      <c r="A515" s="15"/>
      <c r="B515" s="241"/>
      <c r="C515" s="242"/>
      <c r="D515" s="221" t="s">
        <v>133</v>
      </c>
      <c r="E515" s="243" t="s">
        <v>19</v>
      </c>
      <c r="F515" s="244" t="s">
        <v>137</v>
      </c>
      <c r="G515" s="242"/>
      <c r="H515" s="245">
        <v>14.399999999999999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1" t="s">
        <v>133</v>
      </c>
      <c r="AU515" s="251" t="s">
        <v>81</v>
      </c>
      <c r="AV515" s="15" t="s">
        <v>129</v>
      </c>
      <c r="AW515" s="15" t="s">
        <v>33</v>
      </c>
      <c r="AX515" s="15" t="s">
        <v>79</v>
      </c>
      <c r="AY515" s="251" t="s">
        <v>121</v>
      </c>
    </row>
    <row r="516" s="2" customFormat="1" ht="24.15" customHeight="1">
      <c r="A516" s="39"/>
      <c r="B516" s="40"/>
      <c r="C516" s="201" t="s">
        <v>570</v>
      </c>
      <c r="D516" s="201" t="s">
        <v>124</v>
      </c>
      <c r="E516" s="202" t="s">
        <v>571</v>
      </c>
      <c r="F516" s="203" t="s">
        <v>572</v>
      </c>
      <c r="G516" s="204" t="s">
        <v>310</v>
      </c>
      <c r="H516" s="262"/>
      <c r="I516" s="206"/>
      <c r="J516" s="207">
        <f>ROUND(I516*H516,2)</f>
        <v>0</v>
      </c>
      <c r="K516" s="203" t="s">
        <v>128</v>
      </c>
      <c r="L516" s="45"/>
      <c r="M516" s="208" t="s">
        <v>19</v>
      </c>
      <c r="N516" s="209" t="s">
        <v>42</v>
      </c>
      <c r="O516" s="85"/>
      <c r="P516" s="210">
        <f>O516*H516</f>
        <v>0</v>
      </c>
      <c r="Q516" s="210">
        <v>0</v>
      </c>
      <c r="R516" s="210">
        <f>Q516*H516</f>
        <v>0</v>
      </c>
      <c r="S516" s="210">
        <v>0</v>
      </c>
      <c r="T516" s="21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2" t="s">
        <v>239</v>
      </c>
      <c r="AT516" s="212" t="s">
        <v>124</v>
      </c>
      <c r="AU516" s="212" t="s">
        <v>81</v>
      </c>
      <c r="AY516" s="18" t="s">
        <v>121</v>
      </c>
      <c r="BE516" s="213">
        <f>IF(N516="základní",J516,0)</f>
        <v>0</v>
      </c>
      <c r="BF516" s="213">
        <f>IF(N516="snížená",J516,0)</f>
        <v>0</v>
      </c>
      <c r="BG516" s="213">
        <f>IF(N516="zákl. přenesená",J516,0)</f>
        <v>0</v>
      </c>
      <c r="BH516" s="213">
        <f>IF(N516="sníž. přenesená",J516,0)</f>
        <v>0</v>
      </c>
      <c r="BI516" s="213">
        <f>IF(N516="nulová",J516,0)</f>
        <v>0</v>
      </c>
      <c r="BJ516" s="18" t="s">
        <v>79</v>
      </c>
      <c r="BK516" s="213">
        <f>ROUND(I516*H516,2)</f>
        <v>0</v>
      </c>
      <c r="BL516" s="18" t="s">
        <v>239</v>
      </c>
      <c r="BM516" s="212" t="s">
        <v>573</v>
      </c>
    </row>
    <row r="517" s="2" customFormat="1">
      <c r="A517" s="39"/>
      <c r="B517" s="40"/>
      <c r="C517" s="41"/>
      <c r="D517" s="214" t="s">
        <v>131</v>
      </c>
      <c r="E517" s="41"/>
      <c r="F517" s="215" t="s">
        <v>574</v>
      </c>
      <c r="G517" s="41"/>
      <c r="H517" s="41"/>
      <c r="I517" s="216"/>
      <c r="J517" s="41"/>
      <c r="K517" s="41"/>
      <c r="L517" s="45"/>
      <c r="M517" s="217"/>
      <c r="N517" s="218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131</v>
      </c>
      <c r="AU517" s="18" t="s">
        <v>81</v>
      </c>
    </row>
    <row r="518" s="12" customFormat="1" ht="22.8" customHeight="1">
      <c r="A518" s="12"/>
      <c r="B518" s="185"/>
      <c r="C518" s="186"/>
      <c r="D518" s="187" t="s">
        <v>70</v>
      </c>
      <c r="E518" s="199" t="s">
        <v>575</v>
      </c>
      <c r="F518" s="199" t="s">
        <v>576</v>
      </c>
      <c r="G518" s="186"/>
      <c r="H518" s="186"/>
      <c r="I518" s="189"/>
      <c r="J518" s="200">
        <f>BK518</f>
        <v>0</v>
      </c>
      <c r="K518" s="186"/>
      <c r="L518" s="191"/>
      <c r="M518" s="192"/>
      <c r="N518" s="193"/>
      <c r="O518" s="193"/>
      <c r="P518" s="194">
        <f>SUM(P519:P567)</f>
        <v>0</v>
      </c>
      <c r="Q518" s="193"/>
      <c r="R518" s="194">
        <f>SUM(R519:R567)</f>
        <v>0.26304200000000005</v>
      </c>
      <c r="S518" s="193"/>
      <c r="T518" s="195">
        <f>SUM(T519:T567)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196" t="s">
        <v>81</v>
      </c>
      <c r="AT518" s="197" t="s">
        <v>70</v>
      </c>
      <c r="AU518" s="197" t="s">
        <v>79</v>
      </c>
      <c r="AY518" s="196" t="s">
        <v>121</v>
      </c>
      <c r="BK518" s="198">
        <f>SUM(BK519:BK567)</f>
        <v>0</v>
      </c>
    </row>
    <row r="519" s="2" customFormat="1" ht="24.15" customHeight="1">
      <c r="A519" s="39"/>
      <c r="B519" s="40"/>
      <c r="C519" s="201" t="s">
        <v>577</v>
      </c>
      <c r="D519" s="201" t="s">
        <v>124</v>
      </c>
      <c r="E519" s="202" t="s">
        <v>578</v>
      </c>
      <c r="F519" s="203" t="s">
        <v>579</v>
      </c>
      <c r="G519" s="204" t="s">
        <v>142</v>
      </c>
      <c r="H519" s="205">
        <v>13.140000000000001</v>
      </c>
      <c r="I519" s="206"/>
      <c r="J519" s="207">
        <f>ROUND(I519*H519,2)</f>
        <v>0</v>
      </c>
      <c r="K519" s="203" t="s">
        <v>128</v>
      </c>
      <c r="L519" s="45"/>
      <c r="M519" s="208" t="s">
        <v>19</v>
      </c>
      <c r="N519" s="209" t="s">
        <v>42</v>
      </c>
      <c r="O519" s="85"/>
      <c r="P519" s="210">
        <f>O519*H519</f>
        <v>0</v>
      </c>
      <c r="Q519" s="210">
        <v>0.0051999999999999998</v>
      </c>
      <c r="R519" s="210">
        <f>Q519*H519</f>
        <v>0.068328</v>
      </c>
      <c r="S519" s="210">
        <v>0</v>
      </c>
      <c r="T519" s="21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2" t="s">
        <v>239</v>
      </c>
      <c r="AT519" s="212" t="s">
        <v>124</v>
      </c>
      <c r="AU519" s="212" t="s">
        <v>81</v>
      </c>
      <c r="AY519" s="18" t="s">
        <v>121</v>
      </c>
      <c r="BE519" s="213">
        <f>IF(N519="základní",J519,0)</f>
        <v>0</v>
      </c>
      <c r="BF519" s="213">
        <f>IF(N519="snížená",J519,0)</f>
        <v>0</v>
      </c>
      <c r="BG519" s="213">
        <f>IF(N519="zákl. přenesená",J519,0)</f>
        <v>0</v>
      </c>
      <c r="BH519" s="213">
        <f>IF(N519="sníž. přenesená",J519,0)</f>
        <v>0</v>
      </c>
      <c r="BI519" s="213">
        <f>IF(N519="nulová",J519,0)</f>
        <v>0</v>
      </c>
      <c r="BJ519" s="18" t="s">
        <v>79</v>
      </c>
      <c r="BK519" s="213">
        <f>ROUND(I519*H519,2)</f>
        <v>0</v>
      </c>
      <c r="BL519" s="18" t="s">
        <v>239</v>
      </c>
      <c r="BM519" s="212" t="s">
        <v>580</v>
      </c>
    </row>
    <row r="520" s="2" customFormat="1">
      <c r="A520" s="39"/>
      <c r="B520" s="40"/>
      <c r="C520" s="41"/>
      <c r="D520" s="214" t="s">
        <v>131</v>
      </c>
      <c r="E520" s="41"/>
      <c r="F520" s="215" t="s">
        <v>581</v>
      </c>
      <c r="G520" s="41"/>
      <c r="H520" s="41"/>
      <c r="I520" s="216"/>
      <c r="J520" s="41"/>
      <c r="K520" s="41"/>
      <c r="L520" s="45"/>
      <c r="M520" s="217"/>
      <c r="N520" s="218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131</v>
      </c>
      <c r="AU520" s="18" t="s">
        <v>81</v>
      </c>
    </row>
    <row r="521" s="13" customFormat="1">
      <c r="A521" s="13"/>
      <c r="B521" s="219"/>
      <c r="C521" s="220"/>
      <c r="D521" s="221" t="s">
        <v>133</v>
      </c>
      <c r="E521" s="222" t="s">
        <v>19</v>
      </c>
      <c r="F521" s="223" t="s">
        <v>148</v>
      </c>
      <c r="G521" s="220"/>
      <c r="H521" s="222" t="s">
        <v>19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9" t="s">
        <v>133</v>
      </c>
      <c r="AU521" s="229" t="s">
        <v>81</v>
      </c>
      <c r="AV521" s="13" t="s">
        <v>79</v>
      </c>
      <c r="AW521" s="13" t="s">
        <v>33</v>
      </c>
      <c r="AX521" s="13" t="s">
        <v>71</v>
      </c>
      <c r="AY521" s="229" t="s">
        <v>121</v>
      </c>
    </row>
    <row r="522" s="14" customFormat="1">
      <c r="A522" s="14"/>
      <c r="B522" s="230"/>
      <c r="C522" s="231"/>
      <c r="D522" s="221" t="s">
        <v>133</v>
      </c>
      <c r="E522" s="232" t="s">
        <v>19</v>
      </c>
      <c r="F522" s="233" t="s">
        <v>267</v>
      </c>
      <c r="G522" s="231"/>
      <c r="H522" s="234">
        <v>15.66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0" t="s">
        <v>133</v>
      </c>
      <c r="AU522" s="240" t="s">
        <v>81</v>
      </c>
      <c r="AV522" s="14" t="s">
        <v>81</v>
      </c>
      <c r="AW522" s="14" t="s">
        <v>33</v>
      </c>
      <c r="AX522" s="14" t="s">
        <v>71</v>
      </c>
      <c r="AY522" s="240" t="s">
        <v>121</v>
      </c>
    </row>
    <row r="523" s="14" customFormat="1">
      <c r="A523" s="14"/>
      <c r="B523" s="230"/>
      <c r="C523" s="231"/>
      <c r="D523" s="221" t="s">
        <v>133</v>
      </c>
      <c r="E523" s="232" t="s">
        <v>19</v>
      </c>
      <c r="F523" s="233" t="s">
        <v>268</v>
      </c>
      <c r="G523" s="231"/>
      <c r="H523" s="234">
        <v>-2.1000000000000001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0" t="s">
        <v>133</v>
      </c>
      <c r="AU523" s="240" t="s">
        <v>81</v>
      </c>
      <c r="AV523" s="14" t="s">
        <v>81</v>
      </c>
      <c r="AW523" s="14" t="s">
        <v>33</v>
      </c>
      <c r="AX523" s="14" t="s">
        <v>71</v>
      </c>
      <c r="AY523" s="240" t="s">
        <v>121</v>
      </c>
    </row>
    <row r="524" s="14" customFormat="1">
      <c r="A524" s="14"/>
      <c r="B524" s="230"/>
      <c r="C524" s="231"/>
      <c r="D524" s="221" t="s">
        <v>133</v>
      </c>
      <c r="E524" s="232" t="s">
        <v>19</v>
      </c>
      <c r="F524" s="233" t="s">
        <v>582</v>
      </c>
      <c r="G524" s="231"/>
      <c r="H524" s="234">
        <v>-0.41999999999999998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0" t="s">
        <v>133</v>
      </c>
      <c r="AU524" s="240" t="s">
        <v>81</v>
      </c>
      <c r="AV524" s="14" t="s">
        <v>81</v>
      </c>
      <c r="AW524" s="14" t="s">
        <v>33</v>
      </c>
      <c r="AX524" s="14" t="s">
        <v>71</v>
      </c>
      <c r="AY524" s="240" t="s">
        <v>121</v>
      </c>
    </row>
    <row r="525" s="15" customFormat="1">
      <c r="A525" s="15"/>
      <c r="B525" s="241"/>
      <c r="C525" s="242"/>
      <c r="D525" s="221" t="s">
        <v>133</v>
      </c>
      <c r="E525" s="243" t="s">
        <v>19</v>
      </c>
      <c r="F525" s="244" t="s">
        <v>137</v>
      </c>
      <c r="G525" s="242"/>
      <c r="H525" s="245">
        <v>13.140000000000001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1" t="s">
        <v>133</v>
      </c>
      <c r="AU525" s="251" t="s">
        <v>81</v>
      </c>
      <c r="AV525" s="15" t="s">
        <v>129</v>
      </c>
      <c r="AW525" s="15" t="s">
        <v>33</v>
      </c>
      <c r="AX525" s="15" t="s">
        <v>79</v>
      </c>
      <c r="AY525" s="251" t="s">
        <v>121</v>
      </c>
    </row>
    <row r="526" s="2" customFormat="1" ht="16.5" customHeight="1">
      <c r="A526" s="39"/>
      <c r="B526" s="40"/>
      <c r="C526" s="252" t="s">
        <v>583</v>
      </c>
      <c r="D526" s="252" t="s">
        <v>189</v>
      </c>
      <c r="E526" s="253" t="s">
        <v>584</v>
      </c>
      <c r="F526" s="254" t="s">
        <v>585</v>
      </c>
      <c r="G526" s="255" t="s">
        <v>142</v>
      </c>
      <c r="H526" s="256">
        <v>14.454000000000001</v>
      </c>
      <c r="I526" s="257"/>
      <c r="J526" s="258">
        <f>ROUND(I526*H526,2)</f>
        <v>0</v>
      </c>
      <c r="K526" s="254" t="s">
        <v>128</v>
      </c>
      <c r="L526" s="259"/>
      <c r="M526" s="260" t="s">
        <v>19</v>
      </c>
      <c r="N526" s="261" t="s">
        <v>42</v>
      </c>
      <c r="O526" s="85"/>
      <c r="P526" s="210">
        <f>O526*H526</f>
        <v>0</v>
      </c>
      <c r="Q526" s="210">
        <v>0.0126</v>
      </c>
      <c r="R526" s="210">
        <f>Q526*H526</f>
        <v>0.18212040000000002</v>
      </c>
      <c r="S526" s="210">
        <v>0</v>
      </c>
      <c r="T526" s="21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2" t="s">
        <v>340</v>
      </c>
      <c r="AT526" s="212" t="s">
        <v>189</v>
      </c>
      <c r="AU526" s="212" t="s">
        <v>81</v>
      </c>
      <c r="AY526" s="18" t="s">
        <v>121</v>
      </c>
      <c r="BE526" s="213">
        <f>IF(N526="základní",J526,0)</f>
        <v>0</v>
      </c>
      <c r="BF526" s="213">
        <f>IF(N526="snížená",J526,0)</f>
        <v>0</v>
      </c>
      <c r="BG526" s="213">
        <f>IF(N526="zákl. přenesená",J526,0)</f>
        <v>0</v>
      </c>
      <c r="BH526" s="213">
        <f>IF(N526="sníž. přenesená",J526,0)</f>
        <v>0</v>
      </c>
      <c r="BI526" s="213">
        <f>IF(N526="nulová",J526,0)</f>
        <v>0</v>
      </c>
      <c r="BJ526" s="18" t="s">
        <v>79</v>
      </c>
      <c r="BK526" s="213">
        <f>ROUND(I526*H526,2)</f>
        <v>0</v>
      </c>
      <c r="BL526" s="18" t="s">
        <v>239</v>
      </c>
      <c r="BM526" s="212" t="s">
        <v>586</v>
      </c>
    </row>
    <row r="527" s="2" customFormat="1">
      <c r="A527" s="39"/>
      <c r="B527" s="40"/>
      <c r="C527" s="41"/>
      <c r="D527" s="214" t="s">
        <v>131</v>
      </c>
      <c r="E527" s="41"/>
      <c r="F527" s="215" t="s">
        <v>587</v>
      </c>
      <c r="G527" s="41"/>
      <c r="H527" s="41"/>
      <c r="I527" s="216"/>
      <c r="J527" s="41"/>
      <c r="K527" s="41"/>
      <c r="L527" s="45"/>
      <c r="M527" s="217"/>
      <c r="N527" s="218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131</v>
      </c>
      <c r="AU527" s="18" t="s">
        <v>81</v>
      </c>
    </row>
    <row r="528" s="13" customFormat="1">
      <c r="A528" s="13"/>
      <c r="B528" s="219"/>
      <c r="C528" s="220"/>
      <c r="D528" s="221" t="s">
        <v>133</v>
      </c>
      <c r="E528" s="222" t="s">
        <v>19</v>
      </c>
      <c r="F528" s="223" t="s">
        <v>148</v>
      </c>
      <c r="G528" s="220"/>
      <c r="H528" s="222" t="s">
        <v>19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9" t="s">
        <v>133</v>
      </c>
      <c r="AU528" s="229" t="s">
        <v>81</v>
      </c>
      <c r="AV528" s="13" t="s">
        <v>79</v>
      </c>
      <c r="AW528" s="13" t="s">
        <v>33</v>
      </c>
      <c r="AX528" s="13" t="s">
        <v>71</v>
      </c>
      <c r="AY528" s="229" t="s">
        <v>121</v>
      </c>
    </row>
    <row r="529" s="14" customFormat="1">
      <c r="A529" s="14"/>
      <c r="B529" s="230"/>
      <c r="C529" s="231"/>
      <c r="D529" s="221" t="s">
        <v>133</v>
      </c>
      <c r="E529" s="232" t="s">
        <v>19</v>
      </c>
      <c r="F529" s="233" t="s">
        <v>267</v>
      </c>
      <c r="G529" s="231"/>
      <c r="H529" s="234">
        <v>15.66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0" t="s">
        <v>133</v>
      </c>
      <c r="AU529" s="240" t="s">
        <v>81</v>
      </c>
      <c r="AV529" s="14" t="s">
        <v>81</v>
      </c>
      <c r="AW529" s="14" t="s">
        <v>33</v>
      </c>
      <c r="AX529" s="14" t="s">
        <v>71</v>
      </c>
      <c r="AY529" s="240" t="s">
        <v>121</v>
      </c>
    </row>
    <row r="530" s="14" customFormat="1">
      <c r="A530" s="14"/>
      <c r="B530" s="230"/>
      <c r="C530" s="231"/>
      <c r="D530" s="221" t="s">
        <v>133</v>
      </c>
      <c r="E530" s="232" t="s">
        <v>19</v>
      </c>
      <c r="F530" s="233" t="s">
        <v>268</v>
      </c>
      <c r="G530" s="231"/>
      <c r="H530" s="234">
        <v>-2.1000000000000001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0" t="s">
        <v>133</v>
      </c>
      <c r="AU530" s="240" t="s">
        <v>81</v>
      </c>
      <c r="AV530" s="14" t="s">
        <v>81</v>
      </c>
      <c r="AW530" s="14" t="s">
        <v>33</v>
      </c>
      <c r="AX530" s="14" t="s">
        <v>71</v>
      </c>
      <c r="AY530" s="240" t="s">
        <v>121</v>
      </c>
    </row>
    <row r="531" s="14" customFormat="1">
      <c r="A531" s="14"/>
      <c r="B531" s="230"/>
      <c r="C531" s="231"/>
      <c r="D531" s="221" t="s">
        <v>133</v>
      </c>
      <c r="E531" s="232" t="s">
        <v>19</v>
      </c>
      <c r="F531" s="233" t="s">
        <v>582</v>
      </c>
      <c r="G531" s="231"/>
      <c r="H531" s="234">
        <v>-0.41999999999999998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0" t="s">
        <v>133</v>
      </c>
      <c r="AU531" s="240" t="s">
        <v>81</v>
      </c>
      <c r="AV531" s="14" t="s">
        <v>81</v>
      </c>
      <c r="AW531" s="14" t="s">
        <v>33</v>
      </c>
      <c r="AX531" s="14" t="s">
        <v>71</v>
      </c>
      <c r="AY531" s="240" t="s">
        <v>121</v>
      </c>
    </row>
    <row r="532" s="15" customFormat="1">
      <c r="A532" s="15"/>
      <c r="B532" s="241"/>
      <c r="C532" s="242"/>
      <c r="D532" s="221" t="s">
        <v>133</v>
      </c>
      <c r="E532" s="243" t="s">
        <v>19</v>
      </c>
      <c r="F532" s="244" t="s">
        <v>137</v>
      </c>
      <c r="G532" s="242"/>
      <c r="H532" s="245">
        <v>13.140000000000001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1" t="s">
        <v>133</v>
      </c>
      <c r="AU532" s="251" t="s">
        <v>81</v>
      </c>
      <c r="AV532" s="15" t="s">
        <v>129</v>
      </c>
      <c r="AW532" s="15" t="s">
        <v>33</v>
      </c>
      <c r="AX532" s="15" t="s">
        <v>79</v>
      </c>
      <c r="AY532" s="251" t="s">
        <v>121</v>
      </c>
    </row>
    <row r="533" s="14" customFormat="1">
      <c r="A533" s="14"/>
      <c r="B533" s="230"/>
      <c r="C533" s="231"/>
      <c r="D533" s="221" t="s">
        <v>133</v>
      </c>
      <c r="E533" s="231"/>
      <c r="F533" s="233" t="s">
        <v>588</v>
      </c>
      <c r="G533" s="231"/>
      <c r="H533" s="234">
        <v>14.454000000000001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0" t="s">
        <v>133</v>
      </c>
      <c r="AU533" s="240" t="s">
        <v>81</v>
      </c>
      <c r="AV533" s="14" t="s">
        <v>81</v>
      </c>
      <c r="AW533" s="14" t="s">
        <v>4</v>
      </c>
      <c r="AX533" s="14" t="s">
        <v>79</v>
      </c>
      <c r="AY533" s="240" t="s">
        <v>121</v>
      </c>
    </row>
    <row r="534" s="2" customFormat="1" ht="16.5" customHeight="1">
      <c r="A534" s="39"/>
      <c r="B534" s="40"/>
      <c r="C534" s="201" t="s">
        <v>589</v>
      </c>
      <c r="D534" s="201" t="s">
        <v>124</v>
      </c>
      <c r="E534" s="202" t="s">
        <v>590</v>
      </c>
      <c r="F534" s="203" t="s">
        <v>591</v>
      </c>
      <c r="G534" s="204" t="s">
        <v>142</v>
      </c>
      <c r="H534" s="205">
        <v>0.41999999999999998</v>
      </c>
      <c r="I534" s="206"/>
      <c r="J534" s="207">
        <f>ROUND(I534*H534,2)</f>
        <v>0</v>
      </c>
      <c r="K534" s="203" t="s">
        <v>128</v>
      </c>
      <c r="L534" s="45"/>
      <c r="M534" s="208" t="s">
        <v>19</v>
      </c>
      <c r="N534" s="209" t="s">
        <v>42</v>
      </c>
      <c r="O534" s="85"/>
      <c r="P534" s="210">
        <f>O534*H534</f>
        <v>0</v>
      </c>
      <c r="Q534" s="210">
        <v>0.00058</v>
      </c>
      <c r="R534" s="210">
        <f>Q534*H534</f>
        <v>0.00024359999999999999</v>
      </c>
      <c r="S534" s="210">
        <v>0</v>
      </c>
      <c r="T534" s="21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2" t="s">
        <v>239</v>
      </c>
      <c r="AT534" s="212" t="s">
        <v>124</v>
      </c>
      <c r="AU534" s="212" t="s">
        <v>81</v>
      </c>
      <c r="AY534" s="18" t="s">
        <v>121</v>
      </c>
      <c r="BE534" s="213">
        <f>IF(N534="základní",J534,0)</f>
        <v>0</v>
      </c>
      <c r="BF534" s="213">
        <f>IF(N534="snížená",J534,0)</f>
        <v>0</v>
      </c>
      <c r="BG534" s="213">
        <f>IF(N534="zákl. přenesená",J534,0)</f>
        <v>0</v>
      </c>
      <c r="BH534" s="213">
        <f>IF(N534="sníž. přenesená",J534,0)</f>
        <v>0</v>
      </c>
      <c r="BI534" s="213">
        <f>IF(N534="nulová",J534,0)</f>
        <v>0</v>
      </c>
      <c r="BJ534" s="18" t="s">
        <v>79</v>
      </c>
      <c r="BK534" s="213">
        <f>ROUND(I534*H534,2)</f>
        <v>0</v>
      </c>
      <c r="BL534" s="18" t="s">
        <v>239</v>
      </c>
      <c r="BM534" s="212" t="s">
        <v>592</v>
      </c>
    </row>
    <row r="535" s="2" customFormat="1">
      <c r="A535" s="39"/>
      <c r="B535" s="40"/>
      <c r="C535" s="41"/>
      <c r="D535" s="214" t="s">
        <v>131</v>
      </c>
      <c r="E535" s="41"/>
      <c r="F535" s="215" t="s">
        <v>593</v>
      </c>
      <c r="G535" s="41"/>
      <c r="H535" s="41"/>
      <c r="I535" s="216"/>
      <c r="J535" s="41"/>
      <c r="K535" s="41"/>
      <c r="L535" s="45"/>
      <c r="M535" s="217"/>
      <c r="N535" s="218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131</v>
      </c>
      <c r="AU535" s="18" t="s">
        <v>81</v>
      </c>
    </row>
    <row r="536" s="13" customFormat="1">
      <c r="A536" s="13"/>
      <c r="B536" s="219"/>
      <c r="C536" s="220"/>
      <c r="D536" s="221" t="s">
        <v>133</v>
      </c>
      <c r="E536" s="222" t="s">
        <v>19</v>
      </c>
      <c r="F536" s="223" t="s">
        <v>148</v>
      </c>
      <c r="G536" s="220"/>
      <c r="H536" s="222" t="s">
        <v>19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9" t="s">
        <v>133</v>
      </c>
      <c r="AU536" s="229" t="s">
        <v>81</v>
      </c>
      <c r="AV536" s="13" t="s">
        <v>79</v>
      </c>
      <c r="AW536" s="13" t="s">
        <v>33</v>
      </c>
      <c r="AX536" s="13" t="s">
        <v>71</v>
      </c>
      <c r="AY536" s="229" t="s">
        <v>121</v>
      </c>
    </row>
    <row r="537" s="14" customFormat="1">
      <c r="A537" s="14"/>
      <c r="B537" s="230"/>
      <c r="C537" s="231"/>
      <c r="D537" s="221" t="s">
        <v>133</v>
      </c>
      <c r="E537" s="232" t="s">
        <v>19</v>
      </c>
      <c r="F537" s="233" t="s">
        <v>594</v>
      </c>
      <c r="G537" s="231"/>
      <c r="H537" s="234">
        <v>0.41999999999999998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0" t="s">
        <v>133</v>
      </c>
      <c r="AU537" s="240" t="s">
        <v>81</v>
      </c>
      <c r="AV537" s="14" t="s">
        <v>81</v>
      </c>
      <c r="AW537" s="14" t="s">
        <v>33</v>
      </c>
      <c r="AX537" s="14" t="s">
        <v>71</v>
      </c>
      <c r="AY537" s="240" t="s">
        <v>121</v>
      </c>
    </row>
    <row r="538" s="15" customFormat="1">
      <c r="A538" s="15"/>
      <c r="B538" s="241"/>
      <c r="C538" s="242"/>
      <c r="D538" s="221" t="s">
        <v>133</v>
      </c>
      <c r="E538" s="243" t="s">
        <v>19</v>
      </c>
      <c r="F538" s="244" t="s">
        <v>137</v>
      </c>
      <c r="G538" s="242"/>
      <c r="H538" s="245">
        <v>0.41999999999999998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1" t="s">
        <v>133</v>
      </c>
      <c r="AU538" s="251" t="s">
        <v>81</v>
      </c>
      <c r="AV538" s="15" t="s">
        <v>129</v>
      </c>
      <c r="AW538" s="15" t="s">
        <v>33</v>
      </c>
      <c r="AX538" s="15" t="s">
        <v>79</v>
      </c>
      <c r="AY538" s="251" t="s">
        <v>121</v>
      </c>
    </row>
    <row r="539" s="2" customFormat="1" ht="16.5" customHeight="1">
      <c r="A539" s="39"/>
      <c r="B539" s="40"/>
      <c r="C539" s="252" t="s">
        <v>595</v>
      </c>
      <c r="D539" s="252" t="s">
        <v>189</v>
      </c>
      <c r="E539" s="253" t="s">
        <v>596</v>
      </c>
      <c r="F539" s="254" t="s">
        <v>597</v>
      </c>
      <c r="G539" s="255" t="s">
        <v>142</v>
      </c>
      <c r="H539" s="256">
        <v>0.46200000000000002</v>
      </c>
      <c r="I539" s="257"/>
      <c r="J539" s="258">
        <f>ROUND(I539*H539,2)</f>
        <v>0</v>
      </c>
      <c r="K539" s="254" t="s">
        <v>128</v>
      </c>
      <c r="L539" s="259"/>
      <c r="M539" s="260" t="s">
        <v>19</v>
      </c>
      <c r="N539" s="261" t="s">
        <v>42</v>
      </c>
      <c r="O539" s="85"/>
      <c r="P539" s="210">
        <f>O539*H539</f>
        <v>0</v>
      </c>
      <c r="Q539" s="210">
        <v>0.01</v>
      </c>
      <c r="R539" s="210">
        <f>Q539*H539</f>
        <v>0.00462</v>
      </c>
      <c r="S539" s="210">
        <v>0</v>
      </c>
      <c r="T539" s="21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2" t="s">
        <v>340</v>
      </c>
      <c r="AT539" s="212" t="s">
        <v>189</v>
      </c>
      <c r="AU539" s="212" t="s">
        <v>81</v>
      </c>
      <c r="AY539" s="18" t="s">
        <v>121</v>
      </c>
      <c r="BE539" s="213">
        <f>IF(N539="základní",J539,0)</f>
        <v>0</v>
      </c>
      <c r="BF539" s="213">
        <f>IF(N539="snížená",J539,0)</f>
        <v>0</v>
      </c>
      <c r="BG539" s="213">
        <f>IF(N539="zákl. přenesená",J539,0)</f>
        <v>0</v>
      </c>
      <c r="BH539" s="213">
        <f>IF(N539="sníž. přenesená",J539,0)</f>
        <v>0</v>
      </c>
      <c r="BI539" s="213">
        <f>IF(N539="nulová",J539,0)</f>
        <v>0</v>
      </c>
      <c r="BJ539" s="18" t="s">
        <v>79</v>
      </c>
      <c r="BK539" s="213">
        <f>ROUND(I539*H539,2)</f>
        <v>0</v>
      </c>
      <c r="BL539" s="18" t="s">
        <v>239</v>
      </c>
      <c r="BM539" s="212" t="s">
        <v>598</v>
      </c>
    </row>
    <row r="540" s="2" customFormat="1">
      <c r="A540" s="39"/>
      <c r="B540" s="40"/>
      <c r="C540" s="41"/>
      <c r="D540" s="214" t="s">
        <v>131</v>
      </c>
      <c r="E540" s="41"/>
      <c r="F540" s="215" t="s">
        <v>599</v>
      </c>
      <c r="G540" s="41"/>
      <c r="H540" s="41"/>
      <c r="I540" s="216"/>
      <c r="J540" s="41"/>
      <c r="K540" s="41"/>
      <c r="L540" s="45"/>
      <c r="M540" s="217"/>
      <c r="N540" s="218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131</v>
      </c>
      <c r="AU540" s="18" t="s">
        <v>81</v>
      </c>
    </row>
    <row r="541" s="13" customFormat="1">
      <c r="A541" s="13"/>
      <c r="B541" s="219"/>
      <c r="C541" s="220"/>
      <c r="D541" s="221" t="s">
        <v>133</v>
      </c>
      <c r="E541" s="222" t="s">
        <v>19</v>
      </c>
      <c r="F541" s="223" t="s">
        <v>148</v>
      </c>
      <c r="G541" s="220"/>
      <c r="H541" s="222" t="s">
        <v>19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9" t="s">
        <v>133</v>
      </c>
      <c r="AU541" s="229" t="s">
        <v>81</v>
      </c>
      <c r="AV541" s="13" t="s">
        <v>79</v>
      </c>
      <c r="AW541" s="13" t="s">
        <v>33</v>
      </c>
      <c r="AX541" s="13" t="s">
        <v>71</v>
      </c>
      <c r="AY541" s="229" t="s">
        <v>121</v>
      </c>
    </row>
    <row r="542" s="14" customFormat="1">
      <c r="A542" s="14"/>
      <c r="B542" s="230"/>
      <c r="C542" s="231"/>
      <c r="D542" s="221" t="s">
        <v>133</v>
      </c>
      <c r="E542" s="232" t="s">
        <v>19</v>
      </c>
      <c r="F542" s="233" t="s">
        <v>594</v>
      </c>
      <c r="G542" s="231"/>
      <c r="H542" s="234">
        <v>0.41999999999999998</v>
      </c>
      <c r="I542" s="235"/>
      <c r="J542" s="231"/>
      <c r="K542" s="231"/>
      <c r="L542" s="236"/>
      <c r="M542" s="237"/>
      <c r="N542" s="238"/>
      <c r="O542" s="238"/>
      <c r="P542" s="238"/>
      <c r="Q542" s="238"/>
      <c r="R542" s="238"/>
      <c r="S542" s="238"/>
      <c r="T542" s="23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0" t="s">
        <v>133</v>
      </c>
      <c r="AU542" s="240" t="s">
        <v>81</v>
      </c>
      <c r="AV542" s="14" t="s">
        <v>81</v>
      </c>
      <c r="AW542" s="14" t="s">
        <v>33</v>
      </c>
      <c r="AX542" s="14" t="s">
        <v>71</v>
      </c>
      <c r="AY542" s="240" t="s">
        <v>121</v>
      </c>
    </row>
    <row r="543" s="15" customFormat="1">
      <c r="A543" s="15"/>
      <c r="B543" s="241"/>
      <c r="C543" s="242"/>
      <c r="D543" s="221" t="s">
        <v>133</v>
      </c>
      <c r="E543" s="243" t="s">
        <v>19</v>
      </c>
      <c r="F543" s="244" t="s">
        <v>137</v>
      </c>
      <c r="G543" s="242"/>
      <c r="H543" s="245">
        <v>0.41999999999999998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1" t="s">
        <v>133</v>
      </c>
      <c r="AU543" s="251" t="s">
        <v>81</v>
      </c>
      <c r="AV543" s="15" t="s">
        <v>129</v>
      </c>
      <c r="AW543" s="15" t="s">
        <v>33</v>
      </c>
      <c r="AX543" s="15" t="s">
        <v>79</v>
      </c>
      <c r="AY543" s="251" t="s">
        <v>121</v>
      </c>
    </row>
    <row r="544" s="14" customFormat="1">
      <c r="A544" s="14"/>
      <c r="B544" s="230"/>
      <c r="C544" s="231"/>
      <c r="D544" s="221" t="s">
        <v>133</v>
      </c>
      <c r="E544" s="231"/>
      <c r="F544" s="233" t="s">
        <v>600</v>
      </c>
      <c r="G544" s="231"/>
      <c r="H544" s="234">
        <v>0.46200000000000002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0" t="s">
        <v>133</v>
      </c>
      <c r="AU544" s="240" t="s">
        <v>81</v>
      </c>
      <c r="AV544" s="14" t="s">
        <v>81</v>
      </c>
      <c r="AW544" s="14" t="s">
        <v>4</v>
      </c>
      <c r="AX544" s="14" t="s">
        <v>79</v>
      </c>
      <c r="AY544" s="240" t="s">
        <v>121</v>
      </c>
    </row>
    <row r="545" s="2" customFormat="1" ht="16.5" customHeight="1">
      <c r="A545" s="39"/>
      <c r="B545" s="40"/>
      <c r="C545" s="201" t="s">
        <v>601</v>
      </c>
      <c r="D545" s="201" t="s">
        <v>124</v>
      </c>
      <c r="E545" s="202" t="s">
        <v>602</v>
      </c>
      <c r="F545" s="203" t="s">
        <v>603</v>
      </c>
      <c r="G545" s="204" t="s">
        <v>183</v>
      </c>
      <c r="H545" s="205">
        <v>1.6000000000000001</v>
      </c>
      <c r="I545" s="206"/>
      <c r="J545" s="207">
        <f>ROUND(I545*H545,2)</f>
        <v>0</v>
      </c>
      <c r="K545" s="203" t="s">
        <v>128</v>
      </c>
      <c r="L545" s="45"/>
      <c r="M545" s="208" t="s">
        <v>19</v>
      </c>
      <c r="N545" s="209" t="s">
        <v>42</v>
      </c>
      <c r="O545" s="85"/>
      <c r="P545" s="210">
        <f>O545*H545</f>
        <v>0</v>
      </c>
      <c r="Q545" s="210">
        <v>0.00055000000000000003</v>
      </c>
      <c r="R545" s="210">
        <f>Q545*H545</f>
        <v>0.00088000000000000014</v>
      </c>
      <c r="S545" s="210">
        <v>0</v>
      </c>
      <c r="T545" s="211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2" t="s">
        <v>239</v>
      </c>
      <c r="AT545" s="212" t="s">
        <v>124</v>
      </c>
      <c r="AU545" s="212" t="s">
        <v>81</v>
      </c>
      <c r="AY545" s="18" t="s">
        <v>121</v>
      </c>
      <c r="BE545" s="213">
        <f>IF(N545="základní",J545,0)</f>
        <v>0</v>
      </c>
      <c r="BF545" s="213">
        <f>IF(N545="snížená",J545,0)</f>
        <v>0</v>
      </c>
      <c r="BG545" s="213">
        <f>IF(N545="zákl. přenesená",J545,0)</f>
        <v>0</v>
      </c>
      <c r="BH545" s="213">
        <f>IF(N545="sníž. přenesená",J545,0)</f>
        <v>0</v>
      </c>
      <c r="BI545" s="213">
        <f>IF(N545="nulová",J545,0)</f>
        <v>0</v>
      </c>
      <c r="BJ545" s="18" t="s">
        <v>79</v>
      </c>
      <c r="BK545" s="213">
        <f>ROUND(I545*H545,2)</f>
        <v>0</v>
      </c>
      <c r="BL545" s="18" t="s">
        <v>239</v>
      </c>
      <c r="BM545" s="212" t="s">
        <v>604</v>
      </c>
    </row>
    <row r="546" s="2" customFormat="1">
      <c r="A546" s="39"/>
      <c r="B546" s="40"/>
      <c r="C546" s="41"/>
      <c r="D546" s="214" t="s">
        <v>131</v>
      </c>
      <c r="E546" s="41"/>
      <c r="F546" s="215" t="s">
        <v>605</v>
      </c>
      <c r="G546" s="41"/>
      <c r="H546" s="41"/>
      <c r="I546" s="216"/>
      <c r="J546" s="41"/>
      <c r="K546" s="41"/>
      <c r="L546" s="45"/>
      <c r="M546" s="217"/>
      <c r="N546" s="218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131</v>
      </c>
      <c r="AU546" s="18" t="s">
        <v>81</v>
      </c>
    </row>
    <row r="547" s="13" customFormat="1">
      <c r="A547" s="13"/>
      <c r="B547" s="219"/>
      <c r="C547" s="220"/>
      <c r="D547" s="221" t="s">
        <v>133</v>
      </c>
      <c r="E547" s="222" t="s">
        <v>19</v>
      </c>
      <c r="F547" s="223" t="s">
        <v>148</v>
      </c>
      <c r="G547" s="220"/>
      <c r="H547" s="222" t="s">
        <v>19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9" t="s">
        <v>133</v>
      </c>
      <c r="AU547" s="229" t="s">
        <v>81</v>
      </c>
      <c r="AV547" s="13" t="s">
        <v>79</v>
      </c>
      <c r="AW547" s="13" t="s">
        <v>33</v>
      </c>
      <c r="AX547" s="13" t="s">
        <v>71</v>
      </c>
      <c r="AY547" s="229" t="s">
        <v>121</v>
      </c>
    </row>
    <row r="548" s="14" customFormat="1">
      <c r="A548" s="14"/>
      <c r="B548" s="230"/>
      <c r="C548" s="231"/>
      <c r="D548" s="221" t="s">
        <v>133</v>
      </c>
      <c r="E548" s="232" t="s">
        <v>19</v>
      </c>
      <c r="F548" s="233" t="s">
        <v>606</v>
      </c>
      <c r="G548" s="231"/>
      <c r="H548" s="234">
        <v>1.6000000000000001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0" t="s">
        <v>133</v>
      </c>
      <c r="AU548" s="240" t="s">
        <v>81</v>
      </c>
      <c r="AV548" s="14" t="s">
        <v>81</v>
      </c>
      <c r="AW548" s="14" t="s">
        <v>33</v>
      </c>
      <c r="AX548" s="14" t="s">
        <v>71</v>
      </c>
      <c r="AY548" s="240" t="s">
        <v>121</v>
      </c>
    </row>
    <row r="549" s="15" customFormat="1">
      <c r="A549" s="15"/>
      <c r="B549" s="241"/>
      <c r="C549" s="242"/>
      <c r="D549" s="221" t="s">
        <v>133</v>
      </c>
      <c r="E549" s="243" t="s">
        <v>19</v>
      </c>
      <c r="F549" s="244" t="s">
        <v>137</v>
      </c>
      <c r="G549" s="242"/>
      <c r="H549" s="245">
        <v>1.6000000000000001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1" t="s">
        <v>133</v>
      </c>
      <c r="AU549" s="251" t="s">
        <v>81</v>
      </c>
      <c r="AV549" s="15" t="s">
        <v>129</v>
      </c>
      <c r="AW549" s="15" t="s">
        <v>33</v>
      </c>
      <c r="AX549" s="15" t="s">
        <v>79</v>
      </c>
      <c r="AY549" s="251" t="s">
        <v>121</v>
      </c>
    </row>
    <row r="550" s="2" customFormat="1" ht="16.5" customHeight="1">
      <c r="A550" s="39"/>
      <c r="B550" s="40"/>
      <c r="C550" s="201" t="s">
        <v>607</v>
      </c>
      <c r="D550" s="201" t="s">
        <v>124</v>
      </c>
      <c r="E550" s="202" t="s">
        <v>608</v>
      </c>
      <c r="F550" s="203" t="s">
        <v>609</v>
      </c>
      <c r="G550" s="204" t="s">
        <v>183</v>
      </c>
      <c r="H550" s="205">
        <v>6.7000000000000002</v>
      </c>
      <c r="I550" s="206"/>
      <c r="J550" s="207">
        <f>ROUND(I550*H550,2)</f>
        <v>0</v>
      </c>
      <c r="K550" s="203" t="s">
        <v>128</v>
      </c>
      <c r="L550" s="45"/>
      <c r="M550" s="208" t="s">
        <v>19</v>
      </c>
      <c r="N550" s="209" t="s">
        <v>42</v>
      </c>
      <c r="O550" s="85"/>
      <c r="P550" s="210">
        <f>O550*H550</f>
        <v>0</v>
      </c>
      <c r="Q550" s="210">
        <v>0.00050000000000000001</v>
      </c>
      <c r="R550" s="210">
        <f>Q550*H550</f>
        <v>0.0033500000000000001</v>
      </c>
      <c r="S550" s="210">
        <v>0</v>
      </c>
      <c r="T550" s="21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2" t="s">
        <v>239</v>
      </c>
      <c r="AT550" s="212" t="s">
        <v>124</v>
      </c>
      <c r="AU550" s="212" t="s">
        <v>81</v>
      </c>
      <c r="AY550" s="18" t="s">
        <v>121</v>
      </c>
      <c r="BE550" s="213">
        <f>IF(N550="základní",J550,0)</f>
        <v>0</v>
      </c>
      <c r="BF550" s="213">
        <f>IF(N550="snížená",J550,0)</f>
        <v>0</v>
      </c>
      <c r="BG550" s="213">
        <f>IF(N550="zákl. přenesená",J550,0)</f>
        <v>0</v>
      </c>
      <c r="BH550" s="213">
        <f>IF(N550="sníž. přenesená",J550,0)</f>
        <v>0</v>
      </c>
      <c r="BI550" s="213">
        <f>IF(N550="nulová",J550,0)</f>
        <v>0</v>
      </c>
      <c r="BJ550" s="18" t="s">
        <v>79</v>
      </c>
      <c r="BK550" s="213">
        <f>ROUND(I550*H550,2)</f>
        <v>0</v>
      </c>
      <c r="BL550" s="18" t="s">
        <v>239</v>
      </c>
      <c r="BM550" s="212" t="s">
        <v>610</v>
      </c>
    </row>
    <row r="551" s="2" customFormat="1">
      <c r="A551" s="39"/>
      <c r="B551" s="40"/>
      <c r="C551" s="41"/>
      <c r="D551" s="214" t="s">
        <v>131</v>
      </c>
      <c r="E551" s="41"/>
      <c r="F551" s="215" t="s">
        <v>611</v>
      </c>
      <c r="G551" s="41"/>
      <c r="H551" s="41"/>
      <c r="I551" s="216"/>
      <c r="J551" s="41"/>
      <c r="K551" s="41"/>
      <c r="L551" s="45"/>
      <c r="M551" s="217"/>
      <c r="N551" s="218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131</v>
      </c>
      <c r="AU551" s="18" t="s">
        <v>81</v>
      </c>
    </row>
    <row r="552" s="13" customFormat="1">
      <c r="A552" s="13"/>
      <c r="B552" s="219"/>
      <c r="C552" s="220"/>
      <c r="D552" s="221" t="s">
        <v>133</v>
      </c>
      <c r="E552" s="222" t="s">
        <v>19</v>
      </c>
      <c r="F552" s="223" t="s">
        <v>148</v>
      </c>
      <c r="G552" s="220"/>
      <c r="H552" s="222" t="s">
        <v>19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9" t="s">
        <v>133</v>
      </c>
      <c r="AU552" s="229" t="s">
        <v>81</v>
      </c>
      <c r="AV552" s="13" t="s">
        <v>79</v>
      </c>
      <c r="AW552" s="13" t="s">
        <v>33</v>
      </c>
      <c r="AX552" s="13" t="s">
        <v>71</v>
      </c>
      <c r="AY552" s="229" t="s">
        <v>121</v>
      </c>
    </row>
    <row r="553" s="14" customFormat="1">
      <c r="A553" s="14"/>
      <c r="B553" s="230"/>
      <c r="C553" s="231"/>
      <c r="D553" s="221" t="s">
        <v>133</v>
      </c>
      <c r="E553" s="232" t="s">
        <v>19</v>
      </c>
      <c r="F553" s="233" t="s">
        <v>568</v>
      </c>
      <c r="G553" s="231"/>
      <c r="H553" s="234">
        <v>8.6999999999999993</v>
      </c>
      <c r="I553" s="235"/>
      <c r="J553" s="231"/>
      <c r="K553" s="231"/>
      <c r="L553" s="236"/>
      <c r="M553" s="237"/>
      <c r="N553" s="238"/>
      <c r="O553" s="238"/>
      <c r="P553" s="238"/>
      <c r="Q553" s="238"/>
      <c r="R553" s="238"/>
      <c r="S553" s="238"/>
      <c r="T553" s="23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0" t="s">
        <v>133</v>
      </c>
      <c r="AU553" s="240" t="s">
        <v>81</v>
      </c>
      <c r="AV553" s="14" t="s">
        <v>81</v>
      </c>
      <c r="AW553" s="14" t="s">
        <v>33</v>
      </c>
      <c r="AX553" s="14" t="s">
        <v>71</v>
      </c>
      <c r="AY553" s="240" t="s">
        <v>121</v>
      </c>
    </row>
    <row r="554" s="14" customFormat="1">
      <c r="A554" s="14"/>
      <c r="B554" s="230"/>
      <c r="C554" s="231"/>
      <c r="D554" s="221" t="s">
        <v>133</v>
      </c>
      <c r="E554" s="232" t="s">
        <v>19</v>
      </c>
      <c r="F554" s="233" t="s">
        <v>612</v>
      </c>
      <c r="G554" s="231"/>
      <c r="H554" s="234">
        <v>-2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0" t="s">
        <v>133</v>
      </c>
      <c r="AU554" s="240" t="s">
        <v>81</v>
      </c>
      <c r="AV554" s="14" t="s">
        <v>81</v>
      </c>
      <c r="AW554" s="14" t="s">
        <v>33</v>
      </c>
      <c r="AX554" s="14" t="s">
        <v>71</v>
      </c>
      <c r="AY554" s="240" t="s">
        <v>121</v>
      </c>
    </row>
    <row r="555" s="15" customFormat="1">
      <c r="A555" s="15"/>
      <c r="B555" s="241"/>
      <c r="C555" s="242"/>
      <c r="D555" s="221" t="s">
        <v>133</v>
      </c>
      <c r="E555" s="243" t="s">
        <v>19</v>
      </c>
      <c r="F555" s="244" t="s">
        <v>137</v>
      </c>
      <c r="G555" s="242"/>
      <c r="H555" s="245">
        <v>6.6999999999999993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1" t="s">
        <v>133</v>
      </c>
      <c r="AU555" s="251" t="s">
        <v>81</v>
      </c>
      <c r="AV555" s="15" t="s">
        <v>129</v>
      </c>
      <c r="AW555" s="15" t="s">
        <v>33</v>
      </c>
      <c r="AX555" s="15" t="s">
        <v>79</v>
      </c>
      <c r="AY555" s="251" t="s">
        <v>121</v>
      </c>
    </row>
    <row r="556" s="2" customFormat="1" ht="24.15" customHeight="1">
      <c r="A556" s="39"/>
      <c r="B556" s="40"/>
      <c r="C556" s="201" t="s">
        <v>613</v>
      </c>
      <c r="D556" s="201" t="s">
        <v>124</v>
      </c>
      <c r="E556" s="202" t="s">
        <v>614</v>
      </c>
      <c r="F556" s="203" t="s">
        <v>615</v>
      </c>
      <c r="G556" s="204" t="s">
        <v>183</v>
      </c>
      <c r="H556" s="205">
        <v>1</v>
      </c>
      <c r="I556" s="206"/>
      <c r="J556" s="207">
        <f>ROUND(I556*H556,2)</f>
        <v>0</v>
      </c>
      <c r="K556" s="203" t="s">
        <v>128</v>
      </c>
      <c r="L556" s="45"/>
      <c r="M556" s="208" t="s">
        <v>19</v>
      </c>
      <c r="N556" s="209" t="s">
        <v>42</v>
      </c>
      <c r="O556" s="85"/>
      <c r="P556" s="210">
        <f>O556*H556</f>
        <v>0</v>
      </c>
      <c r="Q556" s="210">
        <v>0.00097999999999999997</v>
      </c>
      <c r="R556" s="210">
        <f>Q556*H556</f>
        <v>0.00097999999999999997</v>
      </c>
      <c r="S556" s="210">
        <v>0</v>
      </c>
      <c r="T556" s="21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2" t="s">
        <v>239</v>
      </c>
      <c r="AT556" s="212" t="s">
        <v>124</v>
      </c>
      <c r="AU556" s="212" t="s">
        <v>81</v>
      </c>
      <c r="AY556" s="18" t="s">
        <v>121</v>
      </c>
      <c r="BE556" s="213">
        <f>IF(N556="základní",J556,0)</f>
        <v>0</v>
      </c>
      <c r="BF556" s="213">
        <f>IF(N556="snížená",J556,0)</f>
        <v>0</v>
      </c>
      <c r="BG556" s="213">
        <f>IF(N556="zákl. přenesená",J556,0)</f>
        <v>0</v>
      </c>
      <c r="BH556" s="213">
        <f>IF(N556="sníž. přenesená",J556,0)</f>
        <v>0</v>
      </c>
      <c r="BI556" s="213">
        <f>IF(N556="nulová",J556,0)</f>
        <v>0</v>
      </c>
      <c r="BJ556" s="18" t="s">
        <v>79</v>
      </c>
      <c r="BK556" s="213">
        <f>ROUND(I556*H556,2)</f>
        <v>0</v>
      </c>
      <c r="BL556" s="18" t="s">
        <v>239</v>
      </c>
      <c r="BM556" s="212" t="s">
        <v>616</v>
      </c>
    </row>
    <row r="557" s="2" customFormat="1">
      <c r="A557" s="39"/>
      <c r="B557" s="40"/>
      <c r="C557" s="41"/>
      <c r="D557" s="214" t="s">
        <v>131</v>
      </c>
      <c r="E557" s="41"/>
      <c r="F557" s="215" t="s">
        <v>617</v>
      </c>
      <c r="G557" s="41"/>
      <c r="H557" s="41"/>
      <c r="I557" s="216"/>
      <c r="J557" s="41"/>
      <c r="K557" s="41"/>
      <c r="L557" s="45"/>
      <c r="M557" s="217"/>
      <c r="N557" s="218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131</v>
      </c>
      <c r="AU557" s="18" t="s">
        <v>81</v>
      </c>
    </row>
    <row r="558" s="13" customFormat="1">
      <c r="A558" s="13"/>
      <c r="B558" s="219"/>
      <c r="C558" s="220"/>
      <c r="D558" s="221" t="s">
        <v>133</v>
      </c>
      <c r="E558" s="222" t="s">
        <v>19</v>
      </c>
      <c r="F558" s="223" t="s">
        <v>148</v>
      </c>
      <c r="G558" s="220"/>
      <c r="H558" s="222" t="s">
        <v>19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29" t="s">
        <v>133</v>
      </c>
      <c r="AU558" s="229" t="s">
        <v>81</v>
      </c>
      <c r="AV558" s="13" t="s">
        <v>79</v>
      </c>
      <c r="AW558" s="13" t="s">
        <v>33</v>
      </c>
      <c r="AX558" s="13" t="s">
        <v>71</v>
      </c>
      <c r="AY558" s="229" t="s">
        <v>121</v>
      </c>
    </row>
    <row r="559" s="14" customFormat="1">
      <c r="A559" s="14"/>
      <c r="B559" s="230"/>
      <c r="C559" s="231"/>
      <c r="D559" s="221" t="s">
        <v>133</v>
      </c>
      <c r="E559" s="232" t="s">
        <v>19</v>
      </c>
      <c r="F559" s="233" t="s">
        <v>79</v>
      </c>
      <c r="G559" s="231"/>
      <c r="H559" s="234">
        <v>1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0" t="s">
        <v>133</v>
      </c>
      <c r="AU559" s="240" t="s">
        <v>81</v>
      </c>
      <c r="AV559" s="14" t="s">
        <v>81</v>
      </c>
      <c r="AW559" s="14" t="s">
        <v>33</v>
      </c>
      <c r="AX559" s="14" t="s">
        <v>71</v>
      </c>
      <c r="AY559" s="240" t="s">
        <v>121</v>
      </c>
    </row>
    <row r="560" s="15" customFormat="1">
      <c r="A560" s="15"/>
      <c r="B560" s="241"/>
      <c r="C560" s="242"/>
      <c r="D560" s="221" t="s">
        <v>133</v>
      </c>
      <c r="E560" s="243" t="s">
        <v>19</v>
      </c>
      <c r="F560" s="244" t="s">
        <v>137</v>
      </c>
      <c r="G560" s="242"/>
      <c r="H560" s="245">
        <v>1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1" t="s">
        <v>133</v>
      </c>
      <c r="AU560" s="251" t="s">
        <v>81</v>
      </c>
      <c r="AV560" s="15" t="s">
        <v>129</v>
      </c>
      <c r="AW560" s="15" t="s">
        <v>33</v>
      </c>
      <c r="AX560" s="15" t="s">
        <v>79</v>
      </c>
      <c r="AY560" s="251" t="s">
        <v>121</v>
      </c>
    </row>
    <row r="561" s="2" customFormat="1" ht="16.5" customHeight="1">
      <c r="A561" s="39"/>
      <c r="B561" s="40"/>
      <c r="C561" s="252" t="s">
        <v>618</v>
      </c>
      <c r="D561" s="252" t="s">
        <v>189</v>
      </c>
      <c r="E561" s="253" t="s">
        <v>619</v>
      </c>
      <c r="F561" s="254" t="s">
        <v>585</v>
      </c>
      <c r="G561" s="255" t="s">
        <v>142</v>
      </c>
      <c r="H561" s="256">
        <v>0.20000000000000001</v>
      </c>
      <c r="I561" s="257"/>
      <c r="J561" s="258">
        <f>ROUND(I561*H561,2)</f>
        <v>0</v>
      </c>
      <c r="K561" s="254" t="s">
        <v>128</v>
      </c>
      <c r="L561" s="259"/>
      <c r="M561" s="260" t="s">
        <v>19</v>
      </c>
      <c r="N561" s="261" t="s">
        <v>42</v>
      </c>
      <c r="O561" s="85"/>
      <c r="P561" s="210">
        <f>O561*H561</f>
        <v>0</v>
      </c>
      <c r="Q561" s="210">
        <v>0.0126</v>
      </c>
      <c r="R561" s="210">
        <f>Q561*H561</f>
        <v>0.0025200000000000001</v>
      </c>
      <c r="S561" s="210">
        <v>0</v>
      </c>
      <c r="T561" s="21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2" t="s">
        <v>340</v>
      </c>
      <c r="AT561" s="212" t="s">
        <v>189</v>
      </c>
      <c r="AU561" s="212" t="s">
        <v>81</v>
      </c>
      <c r="AY561" s="18" t="s">
        <v>121</v>
      </c>
      <c r="BE561" s="213">
        <f>IF(N561="základní",J561,0)</f>
        <v>0</v>
      </c>
      <c r="BF561" s="213">
        <f>IF(N561="snížená",J561,0)</f>
        <v>0</v>
      </c>
      <c r="BG561" s="213">
        <f>IF(N561="zákl. přenesená",J561,0)</f>
        <v>0</v>
      </c>
      <c r="BH561" s="213">
        <f>IF(N561="sníž. přenesená",J561,0)</f>
        <v>0</v>
      </c>
      <c r="BI561" s="213">
        <f>IF(N561="nulová",J561,0)</f>
        <v>0</v>
      </c>
      <c r="BJ561" s="18" t="s">
        <v>79</v>
      </c>
      <c r="BK561" s="213">
        <f>ROUND(I561*H561,2)</f>
        <v>0</v>
      </c>
      <c r="BL561" s="18" t="s">
        <v>239</v>
      </c>
      <c r="BM561" s="212" t="s">
        <v>620</v>
      </c>
    </row>
    <row r="562" s="2" customFormat="1">
      <c r="A562" s="39"/>
      <c r="B562" s="40"/>
      <c r="C562" s="41"/>
      <c r="D562" s="214" t="s">
        <v>131</v>
      </c>
      <c r="E562" s="41"/>
      <c r="F562" s="215" t="s">
        <v>621</v>
      </c>
      <c r="G562" s="41"/>
      <c r="H562" s="41"/>
      <c r="I562" s="216"/>
      <c r="J562" s="41"/>
      <c r="K562" s="41"/>
      <c r="L562" s="45"/>
      <c r="M562" s="217"/>
      <c r="N562" s="218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131</v>
      </c>
      <c r="AU562" s="18" t="s">
        <v>81</v>
      </c>
    </row>
    <row r="563" s="13" customFormat="1">
      <c r="A563" s="13"/>
      <c r="B563" s="219"/>
      <c r="C563" s="220"/>
      <c r="D563" s="221" t="s">
        <v>133</v>
      </c>
      <c r="E563" s="222" t="s">
        <v>19</v>
      </c>
      <c r="F563" s="223" t="s">
        <v>148</v>
      </c>
      <c r="G563" s="220"/>
      <c r="H563" s="222" t="s">
        <v>19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9" t="s">
        <v>133</v>
      </c>
      <c r="AU563" s="229" t="s">
        <v>81</v>
      </c>
      <c r="AV563" s="13" t="s">
        <v>79</v>
      </c>
      <c r="AW563" s="13" t="s">
        <v>33</v>
      </c>
      <c r="AX563" s="13" t="s">
        <v>71</v>
      </c>
      <c r="AY563" s="229" t="s">
        <v>121</v>
      </c>
    </row>
    <row r="564" s="14" customFormat="1">
      <c r="A564" s="14"/>
      <c r="B564" s="230"/>
      <c r="C564" s="231"/>
      <c r="D564" s="221" t="s">
        <v>133</v>
      </c>
      <c r="E564" s="232" t="s">
        <v>19</v>
      </c>
      <c r="F564" s="233" t="s">
        <v>622</v>
      </c>
      <c r="G564" s="231"/>
      <c r="H564" s="234">
        <v>0.20000000000000001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0" t="s">
        <v>133</v>
      </c>
      <c r="AU564" s="240" t="s">
        <v>81</v>
      </c>
      <c r="AV564" s="14" t="s">
        <v>81</v>
      </c>
      <c r="AW564" s="14" t="s">
        <v>33</v>
      </c>
      <c r="AX564" s="14" t="s">
        <v>71</v>
      </c>
      <c r="AY564" s="240" t="s">
        <v>121</v>
      </c>
    </row>
    <row r="565" s="15" customFormat="1">
      <c r="A565" s="15"/>
      <c r="B565" s="241"/>
      <c r="C565" s="242"/>
      <c r="D565" s="221" t="s">
        <v>133</v>
      </c>
      <c r="E565" s="243" t="s">
        <v>19</v>
      </c>
      <c r="F565" s="244" t="s">
        <v>137</v>
      </c>
      <c r="G565" s="242"/>
      <c r="H565" s="245">
        <v>0.20000000000000001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1" t="s">
        <v>133</v>
      </c>
      <c r="AU565" s="251" t="s">
        <v>81</v>
      </c>
      <c r="AV565" s="15" t="s">
        <v>129</v>
      </c>
      <c r="AW565" s="15" t="s">
        <v>33</v>
      </c>
      <c r="AX565" s="15" t="s">
        <v>79</v>
      </c>
      <c r="AY565" s="251" t="s">
        <v>121</v>
      </c>
    </row>
    <row r="566" s="2" customFormat="1" ht="24.15" customHeight="1">
      <c r="A566" s="39"/>
      <c r="B566" s="40"/>
      <c r="C566" s="201" t="s">
        <v>623</v>
      </c>
      <c r="D566" s="201" t="s">
        <v>124</v>
      </c>
      <c r="E566" s="202" t="s">
        <v>624</v>
      </c>
      <c r="F566" s="203" t="s">
        <v>625</v>
      </c>
      <c r="G566" s="204" t="s">
        <v>310</v>
      </c>
      <c r="H566" s="262"/>
      <c r="I566" s="206"/>
      <c r="J566" s="207">
        <f>ROUND(I566*H566,2)</f>
        <v>0</v>
      </c>
      <c r="K566" s="203" t="s">
        <v>128</v>
      </c>
      <c r="L566" s="45"/>
      <c r="M566" s="208" t="s">
        <v>19</v>
      </c>
      <c r="N566" s="209" t="s">
        <v>42</v>
      </c>
      <c r="O566" s="85"/>
      <c r="P566" s="210">
        <f>O566*H566</f>
        <v>0</v>
      </c>
      <c r="Q566" s="210">
        <v>0</v>
      </c>
      <c r="R566" s="210">
        <f>Q566*H566</f>
        <v>0</v>
      </c>
      <c r="S566" s="210">
        <v>0</v>
      </c>
      <c r="T566" s="21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2" t="s">
        <v>239</v>
      </c>
      <c r="AT566" s="212" t="s">
        <v>124</v>
      </c>
      <c r="AU566" s="212" t="s">
        <v>81</v>
      </c>
      <c r="AY566" s="18" t="s">
        <v>121</v>
      </c>
      <c r="BE566" s="213">
        <f>IF(N566="základní",J566,0)</f>
        <v>0</v>
      </c>
      <c r="BF566" s="213">
        <f>IF(N566="snížená",J566,0)</f>
        <v>0</v>
      </c>
      <c r="BG566" s="213">
        <f>IF(N566="zákl. přenesená",J566,0)</f>
        <v>0</v>
      </c>
      <c r="BH566" s="213">
        <f>IF(N566="sníž. přenesená",J566,0)</f>
        <v>0</v>
      </c>
      <c r="BI566" s="213">
        <f>IF(N566="nulová",J566,0)</f>
        <v>0</v>
      </c>
      <c r="BJ566" s="18" t="s">
        <v>79</v>
      </c>
      <c r="BK566" s="213">
        <f>ROUND(I566*H566,2)</f>
        <v>0</v>
      </c>
      <c r="BL566" s="18" t="s">
        <v>239</v>
      </c>
      <c r="BM566" s="212" t="s">
        <v>626</v>
      </c>
    </row>
    <row r="567" s="2" customFormat="1">
      <c r="A567" s="39"/>
      <c r="B567" s="40"/>
      <c r="C567" s="41"/>
      <c r="D567" s="214" t="s">
        <v>131</v>
      </c>
      <c r="E567" s="41"/>
      <c r="F567" s="215" t="s">
        <v>627</v>
      </c>
      <c r="G567" s="41"/>
      <c r="H567" s="41"/>
      <c r="I567" s="216"/>
      <c r="J567" s="41"/>
      <c r="K567" s="41"/>
      <c r="L567" s="45"/>
      <c r="M567" s="217"/>
      <c r="N567" s="218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131</v>
      </c>
      <c r="AU567" s="18" t="s">
        <v>81</v>
      </c>
    </row>
    <row r="568" s="12" customFormat="1" ht="22.8" customHeight="1">
      <c r="A568" s="12"/>
      <c r="B568" s="185"/>
      <c r="C568" s="186"/>
      <c r="D568" s="187" t="s">
        <v>70</v>
      </c>
      <c r="E568" s="199" t="s">
        <v>628</v>
      </c>
      <c r="F568" s="199" t="s">
        <v>629</v>
      </c>
      <c r="G568" s="186"/>
      <c r="H568" s="186"/>
      <c r="I568" s="189"/>
      <c r="J568" s="200">
        <f>BK568</f>
        <v>0</v>
      </c>
      <c r="K568" s="186"/>
      <c r="L568" s="191"/>
      <c r="M568" s="192"/>
      <c r="N568" s="193"/>
      <c r="O568" s="193"/>
      <c r="P568" s="194">
        <f>SUM(P569:P597)</f>
        <v>0</v>
      </c>
      <c r="Q568" s="193"/>
      <c r="R568" s="194">
        <f>SUM(R569:R597)</f>
        <v>0.016075900000000001</v>
      </c>
      <c r="S568" s="193"/>
      <c r="T568" s="195">
        <f>SUM(T569:T597)</f>
        <v>0.00345495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196" t="s">
        <v>81</v>
      </c>
      <c r="AT568" s="197" t="s">
        <v>70</v>
      </c>
      <c r="AU568" s="197" t="s">
        <v>79</v>
      </c>
      <c r="AY568" s="196" t="s">
        <v>121</v>
      </c>
      <c r="BK568" s="198">
        <f>SUM(BK569:BK597)</f>
        <v>0</v>
      </c>
    </row>
    <row r="569" s="2" customFormat="1" ht="16.5" customHeight="1">
      <c r="A569" s="39"/>
      <c r="B569" s="40"/>
      <c r="C569" s="201" t="s">
        <v>630</v>
      </c>
      <c r="D569" s="201" t="s">
        <v>124</v>
      </c>
      <c r="E569" s="202" t="s">
        <v>631</v>
      </c>
      <c r="F569" s="203" t="s">
        <v>632</v>
      </c>
      <c r="G569" s="204" t="s">
        <v>142</v>
      </c>
      <c r="H569" s="205">
        <v>11.145</v>
      </c>
      <c r="I569" s="206"/>
      <c r="J569" s="207">
        <f>ROUND(I569*H569,2)</f>
        <v>0</v>
      </c>
      <c r="K569" s="203" t="s">
        <v>128</v>
      </c>
      <c r="L569" s="45"/>
      <c r="M569" s="208" t="s">
        <v>19</v>
      </c>
      <c r="N569" s="209" t="s">
        <v>42</v>
      </c>
      <c r="O569" s="85"/>
      <c r="P569" s="210">
        <f>O569*H569</f>
        <v>0</v>
      </c>
      <c r="Q569" s="210">
        <v>0.001</v>
      </c>
      <c r="R569" s="210">
        <f>Q569*H569</f>
        <v>0.011145</v>
      </c>
      <c r="S569" s="210">
        <v>0.00031</v>
      </c>
      <c r="T569" s="211">
        <f>S569*H569</f>
        <v>0.00345495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2" t="s">
        <v>239</v>
      </c>
      <c r="AT569" s="212" t="s">
        <v>124</v>
      </c>
      <c r="AU569" s="212" t="s">
        <v>81</v>
      </c>
      <c r="AY569" s="18" t="s">
        <v>121</v>
      </c>
      <c r="BE569" s="213">
        <f>IF(N569="základní",J569,0)</f>
        <v>0</v>
      </c>
      <c r="BF569" s="213">
        <f>IF(N569="snížená",J569,0)</f>
        <v>0</v>
      </c>
      <c r="BG569" s="213">
        <f>IF(N569="zákl. přenesená",J569,0)</f>
        <v>0</v>
      </c>
      <c r="BH569" s="213">
        <f>IF(N569="sníž. přenesená",J569,0)</f>
        <v>0</v>
      </c>
      <c r="BI569" s="213">
        <f>IF(N569="nulová",J569,0)</f>
        <v>0</v>
      </c>
      <c r="BJ569" s="18" t="s">
        <v>79</v>
      </c>
      <c r="BK569" s="213">
        <f>ROUND(I569*H569,2)</f>
        <v>0</v>
      </c>
      <c r="BL569" s="18" t="s">
        <v>239</v>
      </c>
      <c r="BM569" s="212" t="s">
        <v>633</v>
      </c>
    </row>
    <row r="570" s="2" customFormat="1">
      <c r="A570" s="39"/>
      <c r="B570" s="40"/>
      <c r="C570" s="41"/>
      <c r="D570" s="214" t="s">
        <v>131</v>
      </c>
      <c r="E570" s="41"/>
      <c r="F570" s="215" t="s">
        <v>634</v>
      </c>
      <c r="G570" s="41"/>
      <c r="H570" s="41"/>
      <c r="I570" s="216"/>
      <c r="J570" s="41"/>
      <c r="K570" s="41"/>
      <c r="L570" s="45"/>
      <c r="M570" s="217"/>
      <c r="N570" s="218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131</v>
      </c>
      <c r="AU570" s="18" t="s">
        <v>81</v>
      </c>
    </row>
    <row r="571" s="13" customFormat="1">
      <c r="A571" s="13"/>
      <c r="B571" s="219"/>
      <c r="C571" s="220"/>
      <c r="D571" s="221" t="s">
        <v>133</v>
      </c>
      <c r="E571" s="222" t="s">
        <v>19</v>
      </c>
      <c r="F571" s="223" t="s">
        <v>635</v>
      </c>
      <c r="G571" s="220"/>
      <c r="H571" s="222" t="s">
        <v>19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9" t="s">
        <v>133</v>
      </c>
      <c r="AU571" s="229" t="s">
        <v>81</v>
      </c>
      <c r="AV571" s="13" t="s">
        <v>79</v>
      </c>
      <c r="AW571" s="13" t="s">
        <v>33</v>
      </c>
      <c r="AX571" s="13" t="s">
        <v>71</v>
      </c>
      <c r="AY571" s="229" t="s">
        <v>121</v>
      </c>
    </row>
    <row r="572" s="14" customFormat="1">
      <c r="A572" s="14"/>
      <c r="B572" s="230"/>
      <c r="C572" s="231"/>
      <c r="D572" s="221" t="s">
        <v>133</v>
      </c>
      <c r="E572" s="232" t="s">
        <v>19</v>
      </c>
      <c r="F572" s="233" t="s">
        <v>202</v>
      </c>
      <c r="G572" s="231"/>
      <c r="H572" s="234">
        <v>4.7149999999999999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0" t="s">
        <v>133</v>
      </c>
      <c r="AU572" s="240" t="s">
        <v>81</v>
      </c>
      <c r="AV572" s="14" t="s">
        <v>81</v>
      </c>
      <c r="AW572" s="14" t="s">
        <v>33</v>
      </c>
      <c r="AX572" s="14" t="s">
        <v>71</v>
      </c>
      <c r="AY572" s="240" t="s">
        <v>121</v>
      </c>
    </row>
    <row r="573" s="13" customFormat="1">
      <c r="A573" s="13"/>
      <c r="B573" s="219"/>
      <c r="C573" s="220"/>
      <c r="D573" s="221" t="s">
        <v>133</v>
      </c>
      <c r="E573" s="222" t="s">
        <v>19</v>
      </c>
      <c r="F573" s="223" t="s">
        <v>384</v>
      </c>
      <c r="G573" s="220"/>
      <c r="H573" s="222" t="s">
        <v>19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9" t="s">
        <v>133</v>
      </c>
      <c r="AU573" s="229" t="s">
        <v>81</v>
      </c>
      <c r="AV573" s="13" t="s">
        <v>79</v>
      </c>
      <c r="AW573" s="13" t="s">
        <v>33</v>
      </c>
      <c r="AX573" s="13" t="s">
        <v>71</v>
      </c>
      <c r="AY573" s="229" t="s">
        <v>121</v>
      </c>
    </row>
    <row r="574" s="13" customFormat="1">
      <c r="A574" s="13"/>
      <c r="B574" s="219"/>
      <c r="C574" s="220"/>
      <c r="D574" s="221" t="s">
        <v>133</v>
      </c>
      <c r="E574" s="222" t="s">
        <v>19</v>
      </c>
      <c r="F574" s="223" t="s">
        <v>636</v>
      </c>
      <c r="G574" s="220"/>
      <c r="H574" s="222" t="s">
        <v>19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9" t="s">
        <v>133</v>
      </c>
      <c r="AU574" s="229" t="s">
        <v>81</v>
      </c>
      <c r="AV574" s="13" t="s">
        <v>79</v>
      </c>
      <c r="AW574" s="13" t="s">
        <v>33</v>
      </c>
      <c r="AX574" s="13" t="s">
        <v>71</v>
      </c>
      <c r="AY574" s="229" t="s">
        <v>121</v>
      </c>
    </row>
    <row r="575" s="14" customFormat="1">
      <c r="A575" s="14"/>
      <c r="B575" s="230"/>
      <c r="C575" s="231"/>
      <c r="D575" s="221" t="s">
        <v>133</v>
      </c>
      <c r="E575" s="232" t="s">
        <v>19</v>
      </c>
      <c r="F575" s="233" t="s">
        <v>637</v>
      </c>
      <c r="G575" s="231"/>
      <c r="H575" s="234">
        <v>4.4960000000000004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0" t="s">
        <v>133</v>
      </c>
      <c r="AU575" s="240" t="s">
        <v>81</v>
      </c>
      <c r="AV575" s="14" t="s">
        <v>81</v>
      </c>
      <c r="AW575" s="14" t="s">
        <v>33</v>
      </c>
      <c r="AX575" s="14" t="s">
        <v>71</v>
      </c>
      <c r="AY575" s="240" t="s">
        <v>121</v>
      </c>
    </row>
    <row r="576" s="13" customFormat="1">
      <c r="A576" s="13"/>
      <c r="B576" s="219"/>
      <c r="C576" s="220"/>
      <c r="D576" s="221" t="s">
        <v>133</v>
      </c>
      <c r="E576" s="222" t="s">
        <v>19</v>
      </c>
      <c r="F576" s="223" t="s">
        <v>638</v>
      </c>
      <c r="G576" s="220"/>
      <c r="H576" s="222" t="s">
        <v>19</v>
      </c>
      <c r="I576" s="224"/>
      <c r="J576" s="220"/>
      <c r="K576" s="220"/>
      <c r="L576" s="225"/>
      <c r="M576" s="226"/>
      <c r="N576" s="227"/>
      <c r="O576" s="227"/>
      <c r="P576" s="227"/>
      <c r="Q576" s="227"/>
      <c r="R576" s="227"/>
      <c r="S576" s="227"/>
      <c r="T576" s="22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29" t="s">
        <v>133</v>
      </c>
      <c r="AU576" s="229" t="s">
        <v>81</v>
      </c>
      <c r="AV576" s="13" t="s">
        <v>79</v>
      </c>
      <c r="AW576" s="13" t="s">
        <v>33</v>
      </c>
      <c r="AX576" s="13" t="s">
        <v>71</v>
      </c>
      <c r="AY576" s="229" t="s">
        <v>121</v>
      </c>
    </row>
    <row r="577" s="14" customFormat="1">
      <c r="A577" s="14"/>
      <c r="B577" s="230"/>
      <c r="C577" s="231"/>
      <c r="D577" s="221" t="s">
        <v>133</v>
      </c>
      <c r="E577" s="232" t="s">
        <v>19</v>
      </c>
      <c r="F577" s="233" t="s">
        <v>225</v>
      </c>
      <c r="G577" s="231"/>
      <c r="H577" s="234">
        <v>0.22400000000000001</v>
      </c>
      <c r="I577" s="235"/>
      <c r="J577" s="231"/>
      <c r="K577" s="231"/>
      <c r="L577" s="236"/>
      <c r="M577" s="237"/>
      <c r="N577" s="238"/>
      <c r="O577" s="238"/>
      <c r="P577" s="238"/>
      <c r="Q577" s="238"/>
      <c r="R577" s="238"/>
      <c r="S577" s="238"/>
      <c r="T577" s="23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0" t="s">
        <v>133</v>
      </c>
      <c r="AU577" s="240" t="s">
        <v>81</v>
      </c>
      <c r="AV577" s="14" t="s">
        <v>81</v>
      </c>
      <c r="AW577" s="14" t="s">
        <v>33</v>
      </c>
      <c r="AX577" s="14" t="s">
        <v>71</v>
      </c>
      <c r="AY577" s="240" t="s">
        <v>121</v>
      </c>
    </row>
    <row r="578" s="14" customFormat="1">
      <c r="A578" s="14"/>
      <c r="B578" s="230"/>
      <c r="C578" s="231"/>
      <c r="D578" s="221" t="s">
        <v>133</v>
      </c>
      <c r="E578" s="232" t="s">
        <v>19</v>
      </c>
      <c r="F578" s="233" t="s">
        <v>639</v>
      </c>
      <c r="G578" s="231"/>
      <c r="H578" s="234">
        <v>1.71</v>
      </c>
      <c r="I578" s="235"/>
      <c r="J578" s="231"/>
      <c r="K578" s="231"/>
      <c r="L578" s="236"/>
      <c r="M578" s="237"/>
      <c r="N578" s="238"/>
      <c r="O578" s="238"/>
      <c r="P578" s="238"/>
      <c r="Q578" s="238"/>
      <c r="R578" s="238"/>
      <c r="S578" s="238"/>
      <c r="T578" s="23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0" t="s">
        <v>133</v>
      </c>
      <c r="AU578" s="240" t="s">
        <v>81</v>
      </c>
      <c r="AV578" s="14" t="s">
        <v>81</v>
      </c>
      <c r="AW578" s="14" t="s">
        <v>33</v>
      </c>
      <c r="AX578" s="14" t="s">
        <v>71</v>
      </c>
      <c r="AY578" s="240" t="s">
        <v>121</v>
      </c>
    </row>
    <row r="579" s="15" customFormat="1">
      <c r="A579" s="15"/>
      <c r="B579" s="241"/>
      <c r="C579" s="242"/>
      <c r="D579" s="221" t="s">
        <v>133</v>
      </c>
      <c r="E579" s="243" t="s">
        <v>19</v>
      </c>
      <c r="F579" s="244" t="s">
        <v>137</v>
      </c>
      <c r="G579" s="242"/>
      <c r="H579" s="245">
        <v>11.145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1" t="s">
        <v>133</v>
      </c>
      <c r="AU579" s="251" t="s">
        <v>81</v>
      </c>
      <c r="AV579" s="15" t="s">
        <v>129</v>
      </c>
      <c r="AW579" s="15" t="s">
        <v>33</v>
      </c>
      <c r="AX579" s="15" t="s">
        <v>79</v>
      </c>
      <c r="AY579" s="251" t="s">
        <v>121</v>
      </c>
    </row>
    <row r="580" s="2" customFormat="1" ht="24.15" customHeight="1">
      <c r="A580" s="39"/>
      <c r="B580" s="40"/>
      <c r="C580" s="201" t="s">
        <v>640</v>
      </c>
      <c r="D580" s="201" t="s">
        <v>124</v>
      </c>
      <c r="E580" s="202" t="s">
        <v>641</v>
      </c>
      <c r="F580" s="203" t="s">
        <v>642</v>
      </c>
      <c r="G580" s="204" t="s">
        <v>142</v>
      </c>
      <c r="H580" s="205">
        <v>18.965</v>
      </c>
      <c r="I580" s="206"/>
      <c r="J580" s="207">
        <f>ROUND(I580*H580,2)</f>
        <v>0</v>
      </c>
      <c r="K580" s="203" t="s">
        <v>128</v>
      </c>
      <c r="L580" s="45"/>
      <c r="M580" s="208" t="s">
        <v>19</v>
      </c>
      <c r="N580" s="209" t="s">
        <v>42</v>
      </c>
      <c r="O580" s="85"/>
      <c r="P580" s="210">
        <f>O580*H580</f>
        <v>0</v>
      </c>
      <c r="Q580" s="210">
        <v>0.00025999999999999998</v>
      </c>
      <c r="R580" s="210">
        <f>Q580*H580</f>
        <v>0.0049308999999999993</v>
      </c>
      <c r="S580" s="210">
        <v>0</v>
      </c>
      <c r="T580" s="21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2" t="s">
        <v>239</v>
      </c>
      <c r="AT580" s="212" t="s">
        <v>124</v>
      </c>
      <c r="AU580" s="212" t="s">
        <v>81</v>
      </c>
      <c r="AY580" s="18" t="s">
        <v>121</v>
      </c>
      <c r="BE580" s="213">
        <f>IF(N580="základní",J580,0)</f>
        <v>0</v>
      </c>
      <c r="BF580" s="213">
        <f>IF(N580="snížená",J580,0)</f>
        <v>0</v>
      </c>
      <c r="BG580" s="213">
        <f>IF(N580="zákl. přenesená",J580,0)</f>
        <v>0</v>
      </c>
      <c r="BH580" s="213">
        <f>IF(N580="sníž. přenesená",J580,0)</f>
        <v>0</v>
      </c>
      <c r="BI580" s="213">
        <f>IF(N580="nulová",J580,0)</f>
        <v>0</v>
      </c>
      <c r="BJ580" s="18" t="s">
        <v>79</v>
      </c>
      <c r="BK580" s="213">
        <f>ROUND(I580*H580,2)</f>
        <v>0</v>
      </c>
      <c r="BL580" s="18" t="s">
        <v>239</v>
      </c>
      <c r="BM580" s="212" t="s">
        <v>643</v>
      </c>
    </row>
    <row r="581" s="2" customFormat="1">
      <c r="A581" s="39"/>
      <c r="B581" s="40"/>
      <c r="C581" s="41"/>
      <c r="D581" s="214" t="s">
        <v>131</v>
      </c>
      <c r="E581" s="41"/>
      <c r="F581" s="215" t="s">
        <v>644</v>
      </c>
      <c r="G581" s="41"/>
      <c r="H581" s="41"/>
      <c r="I581" s="216"/>
      <c r="J581" s="41"/>
      <c r="K581" s="41"/>
      <c r="L581" s="45"/>
      <c r="M581" s="217"/>
      <c r="N581" s="218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131</v>
      </c>
      <c r="AU581" s="18" t="s">
        <v>81</v>
      </c>
    </row>
    <row r="582" s="13" customFormat="1">
      <c r="A582" s="13"/>
      <c r="B582" s="219"/>
      <c r="C582" s="220"/>
      <c r="D582" s="221" t="s">
        <v>133</v>
      </c>
      <c r="E582" s="222" t="s">
        <v>19</v>
      </c>
      <c r="F582" s="223" t="s">
        <v>148</v>
      </c>
      <c r="G582" s="220"/>
      <c r="H582" s="222" t="s">
        <v>19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9" t="s">
        <v>133</v>
      </c>
      <c r="AU582" s="229" t="s">
        <v>81</v>
      </c>
      <c r="AV582" s="13" t="s">
        <v>79</v>
      </c>
      <c r="AW582" s="13" t="s">
        <v>33</v>
      </c>
      <c r="AX582" s="13" t="s">
        <v>71</v>
      </c>
      <c r="AY582" s="229" t="s">
        <v>121</v>
      </c>
    </row>
    <row r="583" s="14" customFormat="1">
      <c r="A583" s="14"/>
      <c r="B583" s="230"/>
      <c r="C583" s="231"/>
      <c r="D583" s="221" t="s">
        <v>133</v>
      </c>
      <c r="E583" s="232" t="s">
        <v>19</v>
      </c>
      <c r="F583" s="233" t="s">
        <v>162</v>
      </c>
      <c r="G583" s="231"/>
      <c r="H583" s="234">
        <v>6.96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0" t="s">
        <v>133</v>
      </c>
      <c r="AU583" s="240" t="s">
        <v>81</v>
      </c>
      <c r="AV583" s="14" t="s">
        <v>81</v>
      </c>
      <c r="AW583" s="14" t="s">
        <v>33</v>
      </c>
      <c r="AX583" s="14" t="s">
        <v>71</v>
      </c>
      <c r="AY583" s="240" t="s">
        <v>121</v>
      </c>
    </row>
    <row r="584" s="14" customFormat="1">
      <c r="A584" s="14"/>
      <c r="B584" s="230"/>
      <c r="C584" s="231"/>
      <c r="D584" s="221" t="s">
        <v>133</v>
      </c>
      <c r="E584" s="232" t="s">
        <v>19</v>
      </c>
      <c r="F584" s="233" t="s">
        <v>150</v>
      </c>
      <c r="G584" s="231"/>
      <c r="H584" s="234">
        <v>0.52000000000000002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0" t="s">
        <v>133</v>
      </c>
      <c r="AU584" s="240" t="s">
        <v>81</v>
      </c>
      <c r="AV584" s="14" t="s">
        <v>81</v>
      </c>
      <c r="AW584" s="14" t="s">
        <v>33</v>
      </c>
      <c r="AX584" s="14" t="s">
        <v>71</v>
      </c>
      <c r="AY584" s="240" t="s">
        <v>121</v>
      </c>
    </row>
    <row r="585" s="14" customFormat="1">
      <c r="A585" s="14"/>
      <c r="B585" s="230"/>
      <c r="C585" s="231"/>
      <c r="D585" s="221" t="s">
        <v>133</v>
      </c>
      <c r="E585" s="232" t="s">
        <v>19</v>
      </c>
      <c r="F585" s="233" t="s">
        <v>163</v>
      </c>
      <c r="G585" s="231"/>
      <c r="H585" s="234">
        <v>-0.69999999999999996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0" t="s">
        <v>133</v>
      </c>
      <c r="AU585" s="240" t="s">
        <v>81</v>
      </c>
      <c r="AV585" s="14" t="s">
        <v>81</v>
      </c>
      <c r="AW585" s="14" t="s">
        <v>33</v>
      </c>
      <c r="AX585" s="14" t="s">
        <v>71</v>
      </c>
      <c r="AY585" s="240" t="s">
        <v>121</v>
      </c>
    </row>
    <row r="586" s="14" customFormat="1">
      <c r="A586" s="14"/>
      <c r="B586" s="230"/>
      <c r="C586" s="231"/>
      <c r="D586" s="221" t="s">
        <v>133</v>
      </c>
      <c r="E586" s="232" t="s">
        <v>19</v>
      </c>
      <c r="F586" s="233" t="s">
        <v>202</v>
      </c>
      <c r="G586" s="231"/>
      <c r="H586" s="234">
        <v>4.7149999999999999</v>
      </c>
      <c r="I586" s="235"/>
      <c r="J586" s="231"/>
      <c r="K586" s="231"/>
      <c r="L586" s="236"/>
      <c r="M586" s="237"/>
      <c r="N586" s="238"/>
      <c r="O586" s="238"/>
      <c r="P586" s="238"/>
      <c r="Q586" s="238"/>
      <c r="R586" s="238"/>
      <c r="S586" s="238"/>
      <c r="T586" s="23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0" t="s">
        <v>133</v>
      </c>
      <c r="AU586" s="240" t="s">
        <v>81</v>
      </c>
      <c r="AV586" s="14" t="s">
        <v>81</v>
      </c>
      <c r="AW586" s="14" t="s">
        <v>33</v>
      </c>
      <c r="AX586" s="14" t="s">
        <v>71</v>
      </c>
      <c r="AY586" s="240" t="s">
        <v>121</v>
      </c>
    </row>
    <row r="587" s="13" customFormat="1">
      <c r="A587" s="13"/>
      <c r="B587" s="219"/>
      <c r="C587" s="220"/>
      <c r="D587" s="221" t="s">
        <v>133</v>
      </c>
      <c r="E587" s="222" t="s">
        <v>19</v>
      </c>
      <c r="F587" s="223" t="s">
        <v>145</v>
      </c>
      <c r="G587" s="220"/>
      <c r="H587" s="222" t="s">
        <v>19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9" t="s">
        <v>133</v>
      </c>
      <c r="AU587" s="229" t="s">
        <v>81</v>
      </c>
      <c r="AV587" s="13" t="s">
        <v>79</v>
      </c>
      <c r="AW587" s="13" t="s">
        <v>33</v>
      </c>
      <c r="AX587" s="13" t="s">
        <v>71</v>
      </c>
      <c r="AY587" s="229" t="s">
        <v>121</v>
      </c>
    </row>
    <row r="588" s="14" customFormat="1">
      <c r="A588" s="14"/>
      <c r="B588" s="230"/>
      <c r="C588" s="231"/>
      <c r="D588" s="221" t="s">
        <v>133</v>
      </c>
      <c r="E588" s="232" t="s">
        <v>19</v>
      </c>
      <c r="F588" s="233" t="s">
        <v>146</v>
      </c>
      <c r="G588" s="231"/>
      <c r="H588" s="234">
        <v>6.2400000000000002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0" t="s">
        <v>133</v>
      </c>
      <c r="AU588" s="240" t="s">
        <v>81</v>
      </c>
      <c r="AV588" s="14" t="s">
        <v>81</v>
      </c>
      <c r="AW588" s="14" t="s">
        <v>33</v>
      </c>
      <c r="AX588" s="14" t="s">
        <v>71</v>
      </c>
      <c r="AY588" s="240" t="s">
        <v>121</v>
      </c>
    </row>
    <row r="589" s="14" customFormat="1">
      <c r="A589" s="14"/>
      <c r="B589" s="230"/>
      <c r="C589" s="231"/>
      <c r="D589" s="221" t="s">
        <v>133</v>
      </c>
      <c r="E589" s="232" t="s">
        <v>19</v>
      </c>
      <c r="F589" s="233" t="s">
        <v>147</v>
      </c>
      <c r="G589" s="231"/>
      <c r="H589" s="234">
        <v>-3.6000000000000001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0" t="s">
        <v>133</v>
      </c>
      <c r="AU589" s="240" t="s">
        <v>81</v>
      </c>
      <c r="AV589" s="14" t="s">
        <v>81</v>
      </c>
      <c r="AW589" s="14" t="s">
        <v>33</v>
      </c>
      <c r="AX589" s="14" t="s">
        <v>71</v>
      </c>
      <c r="AY589" s="240" t="s">
        <v>121</v>
      </c>
    </row>
    <row r="590" s="13" customFormat="1">
      <c r="A590" s="13"/>
      <c r="B590" s="219"/>
      <c r="C590" s="220"/>
      <c r="D590" s="221" t="s">
        <v>133</v>
      </c>
      <c r="E590" s="222" t="s">
        <v>19</v>
      </c>
      <c r="F590" s="223" t="s">
        <v>384</v>
      </c>
      <c r="G590" s="220"/>
      <c r="H590" s="222" t="s">
        <v>19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9" t="s">
        <v>133</v>
      </c>
      <c r="AU590" s="229" t="s">
        <v>81</v>
      </c>
      <c r="AV590" s="13" t="s">
        <v>79</v>
      </c>
      <c r="AW590" s="13" t="s">
        <v>33</v>
      </c>
      <c r="AX590" s="13" t="s">
        <v>71</v>
      </c>
      <c r="AY590" s="229" t="s">
        <v>121</v>
      </c>
    </row>
    <row r="591" s="13" customFormat="1">
      <c r="A591" s="13"/>
      <c r="B591" s="219"/>
      <c r="C591" s="220"/>
      <c r="D591" s="221" t="s">
        <v>133</v>
      </c>
      <c r="E591" s="222" t="s">
        <v>19</v>
      </c>
      <c r="F591" s="223" t="s">
        <v>636</v>
      </c>
      <c r="G591" s="220"/>
      <c r="H591" s="222" t="s">
        <v>19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29" t="s">
        <v>133</v>
      </c>
      <c r="AU591" s="229" t="s">
        <v>81</v>
      </c>
      <c r="AV591" s="13" t="s">
        <v>79</v>
      </c>
      <c r="AW591" s="13" t="s">
        <v>33</v>
      </c>
      <c r="AX591" s="13" t="s">
        <v>71</v>
      </c>
      <c r="AY591" s="229" t="s">
        <v>121</v>
      </c>
    </row>
    <row r="592" s="14" customFormat="1">
      <c r="A592" s="14"/>
      <c r="B592" s="230"/>
      <c r="C592" s="231"/>
      <c r="D592" s="221" t="s">
        <v>133</v>
      </c>
      <c r="E592" s="232" t="s">
        <v>19</v>
      </c>
      <c r="F592" s="233" t="s">
        <v>637</v>
      </c>
      <c r="G592" s="231"/>
      <c r="H592" s="234">
        <v>4.4960000000000004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0" t="s">
        <v>133</v>
      </c>
      <c r="AU592" s="240" t="s">
        <v>81</v>
      </c>
      <c r="AV592" s="14" t="s">
        <v>81</v>
      </c>
      <c r="AW592" s="14" t="s">
        <v>33</v>
      </c>
      <c r="AX592" s="14" t="s">
        <v>71</v>
      </c>
      <c r="AY592" s="240" t="s">
        <v>121</v>
      </c>
    </row>
    <row r="593" s="14" customFormat="1">
      <c r="A593" s="14"/>
      <c r="B593" s="230"/>
      <c r="C593" s="231"/>
      <c r="D593" s="221" t="s">
        <v>133</v>
      </c>
      <c r="E593" s="232" t="s">
        <v>19</v>
      </c>
      <c r="F593" s="233" t="s">
        <v>645</v>
      </c>
      <c r="G593" s="231"/>
      <c r="H593" s="234">
        <v>-1.6000000000000001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0" t="s">
        <v>133</v>
      </c>
      <c r="AU593" s="240" t="s">
        <v>81</v>
      </c>
      <c r="AV593" s="14" t="s">
        <v>81</v>
      </c>
      <c r="AW593" s="14" t="s">
        <v>33</v>
      </c>
      <c r="AX593" s="14" t="s">
        <v>71</v>
      </c>
      <c r="AY593" s="240" t="s">
        <v>121</v>
      </c>
    </row>
    <row r="594" s="13" customFormat="1">
      <c r="A594" s="13"/>
      <c r="B594" s="219"/>
      <c r="C594" s="220"/>
      <c r="D594" s="221" t="s">
        <v>133</v>
      </c>
      <c r="E594" s="222" t="s">
        <v>19</v>
      </c>
      <c r="F594" s="223" t="s">
        <v>638</v>
      </c>
      <c r="G594" s="220"/>
      <c r="H594" s="222" t="s">
        <v>19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9" t="s">
        <v>133</v>
      </c>
      <c r="AU594" s="229" t="s">
        <v>81</v>
      </c>
      <c r="AV594" s="13" t="s">
        <v>79</v>
      </c>
      <c r="AW594" s="13" t="s">
        <v>33</v>
      </c>
      <c r="AX594" s="13" t="s">
        <v>71</v>
      </c>
      <c r="AY594" s="229" t="s">
        <v>121</v>
      </c>
    </row>
    <row r="595" s="14" customFormat="1">
      <c r="A595" s="14"/>
      <c r="B595" s="230"/>
      <c r="C595" s="231"/>
      <c r="D595" s="221" t="s">
        <v>133</v>
      </c>
      <c r="E595" s="232" t="s">
        <v>19</v>
      </c>
      <c r="F595" s="233" t="s">
        <v>225</v>
      </c>
      <c r="G595" s="231"/>
      <c r="H595" s="234">
        <v>0.22400000000000001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0" t="s">
        <v>133</v>
      </c>
      <c r="AU595" s="240" t="s">
        <v>81</v>
      </c>
      <c r="AV595" s="14" t="s">
        <v>81</v>
      </c>
      <c r="AW595" s="14" t="s">
        <v>33</v>
      </c>
      <c r="AX595" s="14" t="s">
        <v>71</v>
      </c>
      <c r="AY595" s="240" t="s">
        <v>121</v>
      </c>
    </row>
    <row r="596" s="14" customFormat="1">
      <c r="A596" s="14"/>
      <c r="B596" s="230"/>
      <c r="C596" s="231"/>
      <c r="D596" s="221" t="s">
        <v>133</v>
      </c>
      <c r="E596" s="232" t="s">
        <v>19</v>
      </c>
      <c r="F596" s="233" t="s">
        <v>639</v>
      </c>
      <c r="G596" s="231"/>
      <c r="H596" s="234">
        <v>1.71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0" t="s">
        <v>133</v>
      </c>
      <c r="AU596" s="240" t="s">
        <v>81</v>
      </c>
      <c r="AV596" s="14" t="s">
        <v>81</v>
      </c>
      <c r="AW596" s="14" t="s">
        <v>33</v>
      </c>
      <c r="AX596" s="14" t="s">
        <v>71</v>
      </c>
      <c r="AY596" s="240" t="s">
        <v>121</v>
      </c>
    </row>
    <row r="597" s="15" customFormat="1">
      <c r="A597" s="15"/>
      <c r="B597" s="241"/>
      <c r="C597" s="242"/>
      <c r="D597" s="221" t="s">
        <v>133</v>
      </c>
      <c r="E597" s="243" t="s">
        <v>19</v>
      </c>
      <c r="F597" s="244" t="s">
        <v>137</v>
      </c>
      <c r="G597" s="242"/>
      <c r="H597" s="245">
        <v>18.965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1" t="s">
        <v>133</v>
      </c>
      <c r="AU597" s="251" t="s">
        <v>81</v>
      </c>
      <c r="AV597" s="15" t="s">
        <v>129</v>
      </c>
      <c r="AW597" s="15" t="s">
        <v>33</v>
      </c>
      <c r="AX597" s="15" t="s">
        <v>79</v>
      </c>
      <c r="AY597" s="251" t="s">
        <v>121</v>
      </c>
    </row>
    <row r="598" s="12" customFormat="1" ht="25.92" customHeight="1">
      <c r="A598" s="12"/>
      <c r="B598" s="185"/>
      <c r="C598" s="186"/>
      <c r="D598" s="187" t="s">
        <v>70</v>
      </c>
      <c r="E598" s="188" t="s">
        <v>646</v>
      </c>
      <c r="F598" s="188" t="s">
        <v>647</v>
      </c>
      <c r="G598" s="186"/>
      <c r="H598" s="186"/>
      <c r="I598" s="189"/>
      <c r="J598" s="190">
        <f>BK598</f>
        <v>0</v>
      </c>
      <c r="K598" s="186"/>
      <c r="L598" s="191"/>
      <c r="M598" s="192"/>
      <c r="N598" s="193"/>
      <c r="O598" s="193"/>
      <c r="P598" s="194">
        <f>SUM(P599:P600)</f>
        <v>0</v>
      </c>
      <c r="Q598" s="193"/>
      <c r="R598" s="194">
        <f>SUM(R599:R600)</f>
        <v>0</v>
      </c>
      <c r="S598" s="193"/>
      <c r="T598" s="195">
        <f>SUM(T599:T600)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196" t="s">
        <v>164</v>
      </c>
      <c r="AT598" s="197" t="s">
        <v>70</v>
      </c>
      <c r="AU598" s="197" t="s">
        <v>71</v>
      </c>
      <c r="AY598" s="196" t="s">
        <v>121</v>
      </c>
      <c r="BK598" s="198">
        <f>SUM(BK599:BK600)</f>
        <v>0</v>
      </c>
    </row>
    <row r="599" s="2" customFormat="1" ht="16.5" customHeight="1">
      <c r="A599" s="39"/>
      <c r="B599" s="40"/>
      <c r="C599" s="201" t="s">
        <v>648</v>
      </c>
      <c r="D599" s="201" t="s">
        <v>124</v>
      </c>
      <c r="E599" s="202" t="s">
        <v>649</v>
      </c>
      <c r="F599" s="203" t="s">
        <v>650</v>
      </c>
      <c r="G599" s="204" t="s">
        <v>310</v>
      </c>
      <c r="H599" s="262"/>
      <c r="I599" s="206"/>
      <c r="J599" s="207">
        <f>ROUND(I599*H599,2)</f>
        <v>0</v>
      </c>
      <c r="K599" s="203" t="s">
        <v>19</v>
      </c>
      <c r="L599" s="45"/>
      <c r="M599" s="208" t="s">
        <v>19</v>
      </c>
      <c r="N599" s="209" t="s">
        <v>42</v>
      </c>
      <c r="O599" s="85"/>
      <c r="P599" s="210">
        <f>O599*H599</f>
        <v>0</v>
      </c>
      <c r="Q599" s="210">
        <v>0</v>
      </c>
      <c r="R599" s="210">
        <f>Q599*H599</f>
        <v>0</v>
      </c>
      <c r="S599" s="210">
        <v>0</v>
      </c>
      <c r="T599" s="211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2" t="s">
        <v>129</v>
      </c>
      <c r="AT599" s="212" t="s">
        <v>124</v>
      </c>
      <c r="AU599" s="212" t="s">
        <v>79</v>
      </c>
      <c r="AY599" s="18" t="s">
        <v>121</v>
      </c>
      <c r="BE599" s="213">
        <f>IF(N599="základní",J599,0)</f>
        <v>0</v>
      </c>
      <c r="BF599" s="213">
        <f>IF(N599="snížená",J599,0)</f>
        <v>0</v>
      </c>
      <c r="BG599" s="213">
        <f>IF(N599="zákl. přenesená",J599,0)</f>
        <v>0</v>
      </c>
      <c r="BH599" s="213">
        <f>IF(N599="sníž. přenesená",J599,0)</f>
        <v>0</v>
      </c>
      <c r="BI599" s="213">
        <f>IF(N599="nulová",J599,0)</f>
        <v>0</v>
      </c>
      <c r="BJ599" s="18" t="s">
        <v>79</v>
      </c>
      <c r="BK599" s="213">
        <f>ROUND(I599*H599,2)</f>
        <v>0</v>
      </c>
      <c r="BL599" s="18" t="s">
        <v>129</v>
      </c>
      <c r="BM599" s="212" t="s">
        <v>651</v>
      </c>
    </row>
    <row r="600" s="2" customFormat="1" ht="16.5" customHeight="1">
      <c r="A600" s="39"/>
      <c r="B600" s="40"/>
      <c r="C600" s="201" t="s">
        <v>652</v>
      </c>
      <c r="D600" s="201" t="s">
        <v>124</v>
      </c>
      <c r="E600" s="202" t="s">
        <v>653</v>
      </c>
      <c r="F600" s="203" t="s">
        <v>654</v>
      </c>
      <c r="G600" s="204" t="s">
        <v>310</v>
      </c>
      <c r="H600" s="262"/>
      <c r="I600" s="206"/>
      <c r="J600" s="207">
        <f>ROUND(I600*H600,2)</f>
        <v>0</v>
      </c>
      <c r="K600" s="203" t="s">
        <v>19</v>
      </c>
      <c r="L600" s="45"/>
      <c r="M600" s="263" t="s">
        <v>19</v>
      </c>
      <c r="N600" s="264" t="s">
        <v>42</v>
      </c>
      <c r="O600" s="265"/>
      <c r="P600" s="266">
        <f>O600*H600</f>
        <v>0</v>
      </c>
      <c r="Q600" s="266">
        <v>0</v>
      </c>
      <c r="R600" s="266">
        <f>Q600*H600</f>
        <v>0</v>
      </c>
      <c r="S600" s="266">
        <v>0</v>
      </c>
      <c r="T600" s="267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2" t="s">
        <v>129</v>
      </c>
      <c r="AT600" s="212" t="s">
        <v>124</v>
      </c>
      <c r="AU600" s="212" t="s">
        <v>79</v>
      </c>
      <c r="AY600" s="18" t="s">
        <v>121</v>
      </c>
      <c r="BE600" s="213">
        <f>IF(N600="základní",J600,0)</f>
        <v>0</v>
      </c>
      <c r="BF600" s="213">
        <f>IF(N600="snížená",J600,0)</f>
        <v>0</v>
      </c>
      <c r="BG600" s="213">
        <f>IF(N600="zákl. přenesená",J600,0)</f>
        <v>0</v>
      </c>
      <c r="BH600" s="213">
        <f>IF(N600="sníž. přenesená",J600,0)</f>
        <v>0</v>
      </c>
      <c r="BI600" s="213">
        <f>IF(N600="nulová",J600,0)</f>
        <v>0</v>
      </c>
      <c r="BJ600" s="18" t="s">
        <v>79</v>
      </c>
      <c r="BK600" s="213">
        <f>ROUND(I600*H600,2)</f>
        <v>0</v>
      </c>
      <c r="BL600" s="18" t="s">
        <v>129</v>
      </c>
      <c r="BM600" s="212" t="s">
        <v>655</v>
      </c>
    </row>
    <row r="601" s="2" customFormat="1" ht="6.96" customHeight="1">
      <c r="A601" s="39"/>
      <c r="B601" s="60"/>
      <c r="C601" s="61"/>
      <c r="D601" s="61"/>
      <c r="E601" s="61"/>
      <c r="F601" s="61"/>
      <c r="G601" s="61"/>
      <c r="H601" s="61"/>
      <c r="I601" s="61"/>
      <c r="J601" s="61"/>
      <c r="K601" s="61"/>
      <c r="L601" s="45"/>
      <c r="M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</sheetData>
  <sheetProtection sheet="1" autoFilter="0" formatColumns="0" formatRows="0" objects="1" scenarios="1" spinCount="100000" saltValue="x6tq9IEqo8nSiwsucIr9M8yDHjEsursjxQnMGUma8/TzFXvT70mpHwVpvwFPAtFDbu/clkqh2A50NNEFvKy2Cg==" hashValue="wE6Hnh0x26tnK8HXHI6sc0szN/Jcn/PfpzzPRjcOSvvwmKk7S/ol6jEH//pJfgZ6tghynme+FE+HNNCcny0+Mw==" algorithmName="SHA-512" password="CC35"/>
  <autoFilter ref="C95:K60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1_02/317944321"/>
    <hyperlink ref="F107" r:id="rId2" display="https://podminky.urs.cz/item/CS_URS_2021_02/612131101"/>
    <hyperlink ref="F117" r:id="rId3" display="https://podminky.urs.cz/item/CS_URS_2021_02/612135101"/>
    <hyperlink ref="F123" r:id="rId4" display="https://podminky.urs.cz/item/CS_URS_2021_02/612311131"/>
    <hyperlink ref="F130" r:id="rId5" display="https://podminky.urs.cz/item/CS_URS_2021_02/612321111"/>
    <hyperlink ref="F137" r:id="rId6" display="https://podminky.urs.cz/item/CS_URS_2021_02/612321141"/>
    <hyperlink ref="F143" r:id="rId7" display="https://podminky.urs.cz/item/CS_URS_2021_02/619991011"/>
    <hyperlink ref="F148" r:id="rId8" display="https://podminky.urs.cz/item/CS_URS_2021_02/622143004"/>
    <hyperlink ref="F153" r:id="rId9" display="https://podminky.urs.cz/item/CS_URS_2021_02/59051516"/>
    <hyperlink ref="F160" r:id="rId10" display="https://podminky.urs.cz/item/CS_URS_2021_02/949101111"/>
    <hyperlink ref="F167" r:id="rId11" display="https://podminky.urs.cz/item/CS_URS_2021_02/952901111"/>
    <hyperlink ref="F174" r:id="rId12" display="https://podminky.urs.cz/item/CS_URS_2021_02/962031132"/>
    <hyperlink ref="F179" r:id="rId13" display="https://podminky.urs.cz/item/CS_URS_2021_02/965046111"/>
    <hyperlink ref="F188" r:id="rId14" display="https://podminky.urs.cz/item/CS_URS_2021_02/965046119"/>
    <hyperlink ref="F197" r:id="rId15" display="https://podminky.urs.cz/item/CS_URS_2021_02/965081213"/>
    <hyperlink ref="F206" r:id="rId16" display="https://podminky.urs.cz/item/CS_URS_2021_02/968072455"/>
    <hyperlink ref="F212" r:id="rId17" display="https://podminky.urs.cz/item/CS_URS_2021_02/971033531"/>
    <hyperlink ref="F217" r:id="rId18" display="https://podminky.urs.cz/item/CS_URS_2021_02/974031143"/>
    <hyperlink ref="F223" r:id="rId19" display="https://podminky.urs.cz/item/CS_URS_2021_02/978013191"/>
    <hyperlink ref="F233" r:id="rId20" display="https://podminky.urs.cz/item/CS_URS_2021_02/978059541"/>
    <hyperlink ref="F240" r:id="rId21" display="https://podminky.urs.cz/item/CS_URS_2021_02/997013211"/>
    <hyperlink ref="F242" r:id="rId22" display="https://podminky.urs.cz/item/CS_URS_2021_02/997013501"/>
    <hyperlink ref="F244" r:id="rId23" display="https://podminky.urs.cz/item/CS_URS_2021_02/997013509"/>
    <hyperlink ref="F248" r:id="rId24" display="https://podminky.urs.cz/item/CS_URS_2021_02/997013631"/>
    <hyperlink ref="F251" r:id="rId25" display="https://podminky.urs.cz/item/CS_URS_2021_02/998018001"/>
    <hyperlink ref="F255" r:id="rId26" display="https://podminky.urs.cz/item/CS_URS_2021_02/711493112"/>
    <hyperlink ref="F264" r:id="rId27" display="https://podminky.urs.cz/item/CS_URS_2021_02/998711201"/>
    <hyperlink ref="F267" r:id="rId28" display="https://podminky.urs.cz/item/CS_URS_2021_02/721171803"/>
    <hyperlink ref="F272" r:id="rId29" display="https://podminky.urs.cz/item/CS_URS_2021_02/721174045"/>
    <hyperlink ref="F278" r:id="rId30" display="https://podminky.urs.cz/item/CS_URS_2021_02/998721201"/>
    <hyperlink ref="F281" r:id="rId31" display="https://podminky.urs.cz/item/CS_URS_2021_02/722174003"/>
    <hyperlink ref="F287" r:id="rId32" display="https://podminky.urs.cz/item/CS_URS_2021_02/722181232"/>
    <hyperlink ref="F293" r:id="rId33" display="https://podminky.urs.cz/item/CS_URS_2021_02/722290215"/>
    <hyperlink ref="F299" r:id="rId34" display="https://podminky.urs.cz/item/CS_URS_2021_02/998722201"/>
    <hyperlink ref="F302" r:id="rId35" display="https://podminky.urs.cz/item/CS_URS_2021_02/725110811"/>
    <hyperlink ref="F307" r:id="rId36" display="https://podminky.urs.cz/item/CS_URS_2021_02/725112171"/>
    <hyperlink ref="F312" r:id="rId37" display="https://podminky.urs.cz/item/CS_URS_2021_02/725210821"/>
    <hyperlink ref="F317" r:id="rId38" display="https://podminky.urs.cz/item/CS_URS_2021_02/725211617"/>
    <hyperlink ref="F323" r:id="rId39" display="https://podminky.urs.cz/item/CS_URS_2021_02/725211703"/>
    <hyperlink ref="F329" r:id="rId40" display="https://podminky.urs.cz/item/CS_URS_2021_02/725220842"/>
    <hyperlink ref="F334" r:id="rId41" display="https://podminky.urs.cz/item/CS_URS_2021_02/725291511"/>
    <hyperlink ref="F339" r:id="rId42" display="https://podminky.urs.cz/item/CS_URS_2021_02/725291521"/>
    <hyperlink ref="F344" r:id="rId43" display="https://podminky.urs.cz/item/CS_URS_2021_02/725291531"/>
    <hyperlink ref="F349" r:id="rId44" display="https://podminky.urs.cz/item/CS_URS_2021_02/725291711"/>
    <hyperlink ref="F354" r:id="rId45" display="https://podminky.urs.cz/item/CS_URS_2021_02/725291712"/>
    <hyperlink ref="F359" r:id="rId46" display="https://podminky.urs.cz/item/CS_URS_2021_02/725291722"/>
    <hyperlink ref="F364" r:id="rId47" display="https://podminky.urs.cz/item/CS_URS_2021_02/725530826"/>
    <hyperlink ref="F369" r:id="rId48" display="https://podminky.urs.cz/item/CS_URS_2021_02/725539205"/>
    <hyperlink ref="F374" r:id="rId49" display="https://podminky.urs.cz/item/CS_URS_2021_02/725590811"/>
    <hyperlink ref="F376" r:id="rId50" display="https://podminky.urs.cz/item/CS_URS_2021_02/725813111"/>
    <hyperlink ref="F382" r:id="rId51" display="https://podminky.urs.cz/item/CS_URS_2021_02/725822613"/>
    <hyperlink ref="F387" r:id="rId52" display="https://podminky.urs.cz/item/CS_URS_2021_02/725861102"/>
    <hyperlink ref="F392" r:id="rId53" display="https://podminky.urs.cz/item/CS_URS_2021_02/998725201"/>
    <hyperlink ref="F405" r:id="rId54" display="https://podminky.urs.cz/item/CS_URS_2021_02/766660171"/>
    <hyperlink ref="F410" r:id="rId55" display="https://podminky.urs.cz/item/CS_URS_2021_02/61162001"/>
    <hyperlink ref="F415" r:id="rId56" display="https://podminky.urs.cz/item/CS_URS_2021_02/766660172"/>
    <hyperlink ref="F420" r:id="rId57" display="https://podminky.urs.cz/item/CS_URS_2021_02/61162003"/>
    <hyperlink ref="F425" r:id="rId58" display="https://podminky.urs.cz/item/CS_URS_2021_02/766660728"/>
    <hyperlink ref="F430" r:id="rId59" display="https://podminky.urs.cz/item/CS_URS_2021_02/54924003"/>
    <hyperlink ref="F435" r:id="rId60" display="https://podminky.urs.cz/item/CS_URS_2021_02/766660729"/>
    <hyperlink ref="F440" r:id="rId61" display="https://podminky.urs.cz/item/CS_URS_2021_02/54914620"/>
    <hyperlink ref="F445" r:id="rId62" display="https://podminky.urs.cz/item/CS_URS_2021_02/766682111"/>
    <hyperlink ref="F450" r:id="rId63" display="https://podminky.urs.cz/item/CS_URS_2021_02/61181101"/>
    <hyperlink ref="F455" r:id="rId64" display="https://podminky.urs.cz/item/CS_URS_2021_02/998766201"/>
    <hyperlink ref="F458" r:id="rId65" display="https://podminky.urs.cz/item/CS_URS_2021_02/771151024"/>
    <hyperlink ref="F467" r:id="rId66" display="https://podminky.urs.cz/item/CS_URS_2021_02/771574263"/>
    <hyperlink ref="F476" r:id="rId67" display="https://podminky.urs.cz/item/CS_URS_2021_02/59761409"/>
    <hyperlink ref="F486" r:id="rId68" display="https://podminky.urs.cz/item/CS_URS_2021_02/771577111"/>
    <hyperlink ref="F495" r:id="rId69" display="https://podminky.urs.cz/item/CS_URS_2021_02/771591241"/>
    <hyperlink ref="F503" r:id="rId70" display="https://podminky.urs.cz/item/CS_URS_2021_02/771591242"/>
    <hyperlink ref="F509" r:id="rId71" display="https://podminky.urs.cz/item/CS_URS_2021_02/771591264"/>
    <hyperlink ref="F517" r:id="rId72" display="https://podminky.urs.cz/item/CS_URS_2021_02/998771201"/>
    <hyperlink ref="F520" r:id="rId73" display="https://podminky.urs.cz/item/CS_URS_2021_02/781474115"/>
    <hyperlink ref="F527" r:id="rId74" display="https://podminky.urs.cz/item/CS_URS_2021_02/59761039"/>
    <hyperlink ref="F535" r:id="rId75" display="https://podminky.urs.cz/item/CS_URS_2021_02/781491011"/>
    <hyperlink ref="F540" r:id="rId76" display="https://podminky.urs.cz/item/CS_URS_2021_02/63465124"/>
    <hyperlink ref="F546" r:id="rId77" display="https://podminky.urs.cz/item/CS_URS_2021_02/781494111"/>
    <hyperlink ref="F551" r:id="rId78" display="https://podminky.urs.cz/item/CS_URS_2021_02/781494511"/>
    <hyperlink ref="F557" r:id="rId79" display="https://podminky.urs.cz/item/CS_URS_2021_02/781674113"/>
    <hyperlink ref="F562" r:id="rId80" display="https://podminky.urs.cz/item/CS_URS_2021_02/59761039a"/>
    <hyperlink ref="F567" r:id="rId81" display="https://podminky.urs.cz/item/CS_URS_2021_02/998781201"/>
    <hyperlink ref="F570" r:id="rId82" display="https://podminky.urs.cz/item/CS_URS_2021_02/784121001"/>
    <hyperlink ref="F581" r:id="rId83" display="https://podminky.urs.cz/item/CS_URS_2021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656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657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658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659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660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661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662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663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664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665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666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78</v>
      </c>
      <c r="F18" s="279" t="s">
        <v>667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668</v>
      </c>
      <c r="F19" s="279" t="s">
        <v>669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670</v>
      </c>
      <c r="F20" s="279" t="s">
        <v>671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672</v>
      </c>
      <c r="F21" s="279" t="s">
        <v>673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674</v>
      </c>
      <c r="F22" s="279" t="s">
        <v>675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676</v>
      </c>
      <c r="F23" s="279" t="s">
        <v>677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678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679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680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681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682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683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684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685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686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107</v>
      </c>
      <c r="F36" s="279"/>
      <c r="G36" s="279" t="s">
        <v>687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688</v>
      </c>
      <c r="F37" s="279"/>
      <c r="G37" s="279" t="s">
        <v>689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52</v>
      </c>
      <c r="F38" s="279"/>
      <c r="G38" s="279" t="s">
        <v>690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53</v>
      </c>
      <c r="F39" s="279"/>
      <c r="G39" s="279" t="s">
        <v>691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108</v>
      </c>
      <c r="F40" s="279"/>
      <c r="G40" s="279" t="s">
        <v>692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109</v>
      </c>
      <c r="F41" s="279"/>
      <c r="G41" s="279" t="s">
        <v>693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694</v>
      </c>
      <c r="F42" s="279"/>
      <c r="G42" s="279" t="s">
        <v>695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696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697</v>
      </c>
      <c r="F44" s="279"/>
      <c r="G44" s="279" t="s">
        <v>698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111</v>
      </c>
      <c r="F45" s="279"/>
      <c r="G45" s="279" t="s">
        <v>699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700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701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702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703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704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705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706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707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708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709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710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711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712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713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714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715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716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717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718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719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720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721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722</v>
      </c>
      <c r="D76" s="297"/>
      <c r="E76" s="297"/>
      <c r="F76" s="297" t="s">
        <v>723</v>
      </c>
      <c r="G76" s="298"/>
      <c r="H76" s="297" t="s">
        <v>53</v>
      </c>
      <c r="I76" s="297" t="s">
        <v>56</v>
      </c>
      <c r="J76" s="297" t="s">
        <v>724</v>
      </c>
      <c r="K76" s="296"/>
    </row>
    <row r="77" s="1" customFormat="1" ht="17.25" customHeight="1">
      <c r="B77" s="294"/>
      <c r="C77" s="299" t="s">
        <v>725</v>
      </c>
      <c r="D77" s="299"/>
      <c r="E77" s="299"/>
      <c r="F77" s="300" t="s">
        <v>726</v>
      </c>
      <c r="G77" s="301"/>
      <c r="H77" s="299"/>
      <c r="I77" s="299"/>
      <c r="J77" s="299" t="s">
        <v>727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52</v>
      </c>
      <c r="D79" s="304"/>
      <c r="E79" s="304"/>
      <c r="F79" s="305" t="s">
        <v>728</v>
      </c>
      <c r="G79" s="306"/>
      <c r="H79" s="282" t="s">
        <v>729</v>
      </c>
      <c r="I79" s="282" t="s">
        <v>730</v>
      </c>
      <c r="J79" s="282">
        <v>20</v>
      </c>
      <c r="K79" s="296"/>
    </row>
    <row r="80" s="1" customFormat="1" ht="15" customHeight="1">
      <c r="B80" s="294"/>
      <c r="C80" s="282" t="s">
        <v>731</v>
      </c>
      <c r="D80" s="282"/>
      <c r="E80" s="282"/>
      <c r="F80" s="305" t="s">
        <v>728</v>
      </c>
      <c r="G80" s="306"/>
      <c r="H80" s="282" t="s">
        <v>732</v>
      </c>
      <c r="I80" s="282" t="s">
        <v>730</v>
      </c>
      <c r="J80" s="282">
        <v>120</v>
      </c>
      <c r="K80" s="296"/>
    </row>
    <row r="81" s="1" customFormat="1" ht="15" customHeight="1">
      <c r="B81" s="307"/>
      <c r="C81" s="282" t="s">
        <v>733</v>
      </c>
      <c r="D81" s="282"/>
      <c r="E81" s="282"/>
      <c r="F81" s="305" t="s">
        <v>734</v>
      </c>
      <c r="G81" s="306"/>
      <c r="H81" s="282" t="s">
        <v>735</v>
      </c>
      <c r="I81" s="282" t="s">
        <v>730</v>
      </c>
      <c r="J81" s="282">
        <v>50</v>
      </c>
      <c r="K81" s="296"/>
    </row>
    <row r="82" s="1" customFormat="1" ht="15" customHeight="1">
      <c r="B82" s="307"/>
      <c r="C82" s="282" t="s">
        <v>736</v>
      </c>
      <c r="D82" s="282"/>
      <c r="E82" s="282"/>
      <c r="F82" s="305" t="s">
        <v>728</v>
      </c>
      <c r="G82" s="306"/>
      <c r="H82" s="282" t="s">
        <v>737</v>
      </c>
      <c r="I82" s="282" t="s">
        <v>738</v>
      </c>
      <c r="J82" s="282"/>
      <c r="K82" s="296"/>
    </row>
    <row r="83" s="1" customFormat="1" ht="15" customHeight="1">
      <c r="B83" s="307"/>
      <c r="C83" s="308" t="s">
        <v>739</v>
      </c>
      <c r="D83" s="308"/>
      <c r="E83" s="308"/>
      <c r="F83" s="309" t="s">
        <v>734</v>
      </c>
      <c r="G83" s="308"/>
      <c r="H83" s="308" t="s">
        <v>740</v>
      </c>
      <c r="I83" s="308" t="s">
        <v>730</v>
      </c>
      <c r="J83" s="308">
        <v>15</v>
      </c>
      <c r="K83" s="296"/>
    </row>
    <row r="84" s="1" customFormat="1" ht="15" customHeight="1">
      <c r="B84" s="307"/>
      <c r="C84" s="308" t="s">
        <v>741</v>
      </c>
      <c r="D84" s="308"/>
      <c r="E84" s="308"/>
      <c r="F84" s="309" t="s">
        <v>734</v>
      </c>
      <c r="G84" s="308"/>
      <c r="H84" s="308" t="s">
        <v>742</v>
      </c>
      <c r="I84" s="308" t="s">
        <v>730</v>
      </c>
      <c r="J84" s="308">
        <v>15</v>
      </c>
      <c r="K84" s="296"/>
    </row>
    <row r="85" s="1" customFormat="1" ht="15" customHeight="1">
      <c r="B85" s="307"/>
      <c r="C85" s="308" t="s">
        <v>743</v>
      </c>
      <c r="D85" s="308"/>
      <c r="E85" s="308"/>
      <c r="F85" s="309" t="s">
        <v>734</v>
      </c>
      <c r="G85" s="308"/>
      <c r="H85" s="308" t="s">
        <v>744</v>
      </c>
      <c r="I85" s="308" t="s">
        <v>730</v>
      </c>
      <c r="J85" s="308">
        <v>20</v>
      </c>
      <c r="K85" s="296"/>
    </row>
    <row r="86" s="1" customFormat="1" ht="15" customHeight="1">
      <c r="B86" s="307"/>
      <c r="C86" s="308" t="s">
        <v>745</v>
      </c>
      <c r="D86" s="308"/>
      <c r="E86" s="308"/>
      <c r="F86" s="309" t="s">
        <v>734</v>
      </c>
      <c r="G86" s="308"/>
      <c r="H86" s="308" t="s">
        <v>746</v>
      </c>
      <c r="I86" s="308" t="s">
        <v>730</v>
      </c>
      <c r="J86" s="308">
        <v>20</v>
      </c>
      <c r="K86" s="296"/>
    </row>
    <row r="87" s="1" customFormat="1" ht="15" customHeight="1">
      <c r="B87" s="307"/>
      <c r="C87" s="282" t="s">
        <v>747</v>
      </c>
      <c r="D87" s="282"/>
      <c r="E87" s="282"/>
      <c r="F87" s="305" t="s">
        <v>734</v>
      </c>
      <c r="G87" s="306"/>
      <c r="H87" s="282" t="s">
        <v>748</v>
      </c>
      <c r="I87" s="282" t="s">
        <v>730</v>
      </c>
      <c r="J87" s="282">
        <v>50</v>
      </c>
      <c r="K87" s="296"/>
    </row>
    <row r="88" s="1" customFormat="1" ht="15" customHeight="1">
      <c r="B88" s="307"/>
      <c r="C88" s="282" t="s">
        <v>749</v>
      </c>
      <c r="D88" s="282"/>
      <c r="E88" s="282"/>
      <c r="F88" s="305" t="s">
        <v>734</v>
      </c>
      <c r="G88" s="306"/>
      <c r="H88" s="282" t="s">
        <v>750</v>
      </c>
      <c r="I88" s="282" t="s">
        <v>730</v>
      </c>
      <c r="J88" s="282">
        <v>20</v>
      </c>
      <c r="K88" s="296"/>
    </row>
    <row r="89" s="1" customFormat="1" ht="15" customHeight="1">
      <c r="B89" s="307"/>
      <c r="C89" s="282" t="s">
        <v>751</v>
      </c>
      <c r="D89" s="282"/>
      <c r="E89" s="282"/>
      <c r="F89" s="305" t="s">
        <v>734</v>
      </c>
      <c r="G89" s="306"/>
      <c r="H89" s="282" t="s">
        <v>752</v>
      </c>
      <c r="I89" s="282" t="s">
        <v>730</v>
      </c>
      <c r="J89" s="282">
        <v>20</v>
      </c>
      <c r="K89" s="296"/>
    </row>
    <row r="90" s="1" customFormat="1" ht="15" customHeight="1">
      <c r="B90" s="307"/>
      <c r="C90" s="282" t="s">
        <v>753</v>
      </c>
      <c r="D90" s="282"/>
      <c r="E90" s="282"/>
      <c r="F90" s="305" t="s">
        <v>734</v>
      </c>
      <c r="G90" s="306"/>
      <c r="H90" s="282" t="s">
        <v>754</v>
      </c>
      <c r="I90" s="282" t="s">
        <v>730</v>
      </c>
      <c r="J90" s="282">
        <v>50</v>
      </c>
      <c r="K90" s="296"/>
    </row>
    <row r="91" s="1" customFormat="1" ht="15" customHeight="1">
      <c r="B91" s="307"/>
      <c r="C91" s="282" t="s">
        <v>755</v>
      </c>
      <c r="D91" s="282"/>
      <c r="E91" s="282"/>
      <c r="F91" s="305" t="s">
        <v>734</v>
      </c>
      <c r="G91" s="306"/>
      <c r="H91" s="282" t="s">
        <v>755</v>
      </c>
      <c r="I91" s="282" t="s">
        <v>730</v>
      </c>
      <c r="J91" s="282">
        <v>50</v>
      </c>
      <c r="K91" s="296"/>
    </row>
    <row r="92" s="1" customFormat="1" ht="15" customHeight="1">
      <c r="B92" s="307"/>
      <c r="C92" s="282" t="s">
        <v>756</v>
      </c>
      <c r="D92" s="282"/>
      <c r="E92" s="282"/>
      <c r="F92" s="305" t="s">
        <v>734</v>
      </c>
      <c r="G92" s="306"/>
      <c r="H92" s="282" t="s">
        <v>757</v>
      </c>
      <c r="I92" s="282" t="s">
        <v>730</v>
      </c>
      <c r="J92" s="282">
        <v>255</v>
      </c>
      <c r="K92" s="296"/>
    </row>
    <row r="93" s="1" customFormat="1" ht="15" customHeight="1">
      <c r="B93" s="307"/>
      <c r="C93" s="282" t="s">
        <v>758</v>
      </c>
      <c r="D93" s="282"/>
      <c r="E93" s="282"/>
      <c r="F93" s="305" t="s">
        <v>728</v>
      </c>
      <c r="G93" s="306"/>
      <c r="H93" s="282" t="s">
        <v>759</v>
      </c>
      <c r="I93" s="282" t="s">
        <v>760</v>
      </c>
      <c r="J93" s="282"/>
      <c r="K93" s="296"/>
    </row>
    <row r="94" s="1" customFormat="1" ht="15" customHeight="1">
      <c r="B94" s="307"/>
      <c r="C94" s="282" t="s">
        <v>761</v>
      </c>
      <c r="D94" s="282"/>
      <c r="E94" s="282"/>
      <c r="F94" s="305" t="s">
        <v>728</v>
      </c>
      <c r="G94" s="306"/>
      <c r="H94" s="282" t="s">
        <v>762</v>
      </c>
      <c r="I94" s="282" t="s">
        <v>763</v>
      </c>
      <c r="J94" s="282"/>
      <c r="K94" s="296"/>
    </row>
    <row r="95" s="1" customFormat="1" ht="15" customHeight="1">
      <c r="B95" s="307"/>
      <c r="C95" s="282" t="s">
        <v>764</v>
      </c>
      <c r="D95" s="282"/>
      <c r="E95" s="282"/>
      <c r="F95" s="305" t="s">
        <v>728</v>
      </c>
      <c r="G95" s="306"/>
      <c r="H95" s="282" t="s">
        <v>764</v>
      </c>
      <c r="I95" s="282" t="s">
        <v>763</v>
      </c>
      <c r="J95" s="282"/>
      <c r="K95" s="296"/>
    </row>
    <row r="96" s="1" customFormat="1" ht="15" customHeight="1">
      <c r="B96" s="307"/>
      <c r="C96" s="282" t="s">
        <v>37</v>
      </c>
      <c r="D96" s="282"/>
      <c r="E96" s="282"/>
      <c r="F96" s="305" t="s">
        <v>728</v>
      </c>
      <c r="G96" s="306"/>
      <c r="H96" s="282" t="s">
        <v>765</v>
      </c>
      <c r="I96" s="282" t="s">
        <v>763</v>
      </c>
      <c r="J96" s="282"/>
      <c r="K96" s="296"/>
    </row>
    <row r="97" s="1" customFormat="1" ht="15" customHeight="1">
      <c r="B97" s="307"/>
      <c r="C97" s="282" t="s">
        <v>47</v>
      </c>
      <c r="D97" s="282"/>
      <c r="E97" s="282"/>
      <c r="F97" s="305" t="s">
        <v>728</v>
      </c>
      <c r="G97" s="306"/>
      <c r="H97" s="282" t="s">
        <v>766</v>
      </c>
      <c r="I97" s="282" t="s">
        <v>763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767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722</v>
      </c>
      <c r="D103" s="297"/>
      <c r="E103" s="297"/>
      <c r="F103" s="297" t="s">
        <v>723</v>
      </c>
      <c r="G103" s="298"/>
      <c r="H103" s="297" t="s">
        <v>53</v>
      </c>
      <c r="I103" s="297" t="s">
        <v>56</v>
      </c>
      <c r="J103" s="297" t="s">
        <v>724</v>
      </c>
      <c r="K103" s="296"/>
    </row>
    <row r="104" s="1" customFormat="1" ht="17.25" customHeight="1">
      <c r="B104" s="294"/>
      <c r="C104" s="299" t="s">
        <v>725</v>
      </c>
      <c r="D104" s="299"/>
      <c r="E104" s="299"/>
      <c r="F104" s="300" t="s">
        <v>726</v>
      </c>
      <c r="G104" s="301"/>
      <c r="H104" s="299"/>
      <c r="I104" s="299"/>
      <c r="J104" s="299" t="s">
        <v>727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52</v>
      </c>
      <c r="D106" s="304"/>
      <c r="E106" s="304"/>
      <c r="F106" s="305" t="s">
        <v>728</v>
      </c>
      <c r="G106" s="282"/>
      <c r="H106" s="282" t="s">
        <v>768</v>
      </c>
      <c r="I106" s="282" t="s">
        <v>730</v>
      </c>
      <c r="J106" s="282">
        <v>20</v>
      </c>
      <c r="K106" s="296"/>
    </row>
    <row r="107" s="1" customFormat="1" ht="15" customHeight="1">
      <c r="B107" s="294"/>
      <c r="C107" s="282" t="s">
        <v>731</v>
      </c>
      <c r="D107" s="282"/>
      <c r="E107" s="282"/>
      <c r="F107" s="305" t="s">
        <v>728</v>
      </c>
      <c r="G107" s="282"/>
      <c r="H107" s="282" t="s">
        <v>768</v>
      </c>
      <c r="I107" s="282" t="s">
        <v>730</v>
      </c>
      <c r="J107" s="282">
        <v>120</v>
      </c>
      <c r="K107" s="296"/>
    </row>
    <row r="108" s="1" customFormat="1" ht="15" customHeight="1">
      <c r="B108" s="307"/>
      <c r="C108" s="282" t="s">
        <v>733</v>
      </c>
      <c r="D108" s="282"/>
      <c r="E108" s="282"/>
      <c r="F108" s="305" t="s">
        <v>734</v>
      </c>
      <c r="G108" s="282"/>
      <c r="H108" s="282" t="s">
        <v>768</v>
      </c>
      <c r="I108" s="282" t="s">
        <v>730</v>
      </c>
      <c r="J108" s="282">
        <v>50</v>
      </c>
      <c r="K108" s="296"/>
    </row>
    <row r="109" s="1" customFormat="1" ht="15" customHeight="1">
      <c r="B109" s="307"/>
      <c r="C109" s="282" t="s">
        <v>736</v>
      </c>
      <c r="D109" s="282"/>
      <c r="E109" s="282"/>
      <c r="F109" s="305" t="s">
        <v>728</v>
      </c>
      <c r="G109" s="282"/>
      <c r="H109" s="282" t="s">
        <v>768</v>
      </c>
      <c r="I109" s="282" t="s">
        <v>738</v>
      </c>
      <c r="J109" s="282"/>
      <c r="K109" s="296"/>
    </row>
    <row r="110" s="1" customFormat="1" ht="15" customHeight="1">
      <c r="B110" s="307"/>
      <c r="C110" s="282" t="s">
        <v>747</v>
      </c>
      <c r="D110" s="282"/>
      <c r="E110" s="282"/>
      <c r="F110" s="305" t="s">
        <v>734</v>
      </c>
      <c r="G110" s="282"/>
      <c r="H110" s="282" t="s">
        <v>768</v>
      </c>
      <c r="I110" s="282" t="s">
        <v>730</v>
      </c>
      <c r="J110" s="282">
        <v>50</v>
      </c>
      <c r="K110" s="296"/>
    </row>
    <row r="111" s="1" customFormat="1" ht="15" customHeight="1">
      <c r="B111" s="307"/>
      <c r="C111" s="282" t="s">
        <v>755</v>
      </c>
      <c r="D111" s="282"/>
      <c r="E111" s="282"/>
      <c r="F111" s="305" t="s">
        <v>734</v>
      </c>
      <c r="G111" s="282"/>
      <c r="H111" s="282" t="s">
        <v>768</v>
      </c>
      <c r="I111" s="282" t="s">
        <v>730</v>
      </c>
      <c r="J111" s="282">
        <v>50</v>
      </c>
      <c r="K111" s="296"/>
    </row>
    <row r="112" s="1" customFormat="1" ht="15" customHeight="1">
      <c r="B112" s="307"/>
      <c r="C112" s="282" t="s">
        <v>753</v>
      </c>
      <c r="D112" s="282"/>
      <c r="E112" s="282"/>
      <c r="F112" s="305" t="s">
        <v>734</v>
      </c>
      <c r="G112" s="282"/>
      <c r="H112" s="282" t="s">
        <v>768</v>
      </c>
      <c r="I112" s="282" t="s">
        <v>730</v>
      </c>
      <c r="J112" s="282">
        <v>50</v>
      </c>
      <c r="K112" s="296"/>
    </row>
    <row r="113" s="1" customFormat="1" ht="15" customHeight="1">
      <c r="B113" s="307"/>
      <c r="C113" s="282" t="s">
        <v>52</v>
      </c>
      <c r="D113" s="282"/>
      <c r="E113" s="282"/>
      <c r="F113" s="305" t="s">
        <v>728</v>
      </c>
      <c r="G113" s="282"/>
      <c r="H113" s="282" t="s">
        <v>769</v>
      </c>
      <c r="I113" s="282" t="s">
        <v>730</v>
      </c>
      <c r="J113" s="282">
        <v>20</v>
      </c>
      <c r="K113" s="296"/>
    </row>
    <row r="114" s="1" customFormat="1" ht="15" customHeight="1">
      <c r="B114" s="307"/>
      <c r="C114" s="282" t="s">
        <v>770</v>
      </c>
      <c r="D114" s="282"/>
      <c r="E114" s="282"/>
      <c r="F114" s="305" t="s">
        <v>728</v>
      </c>
      <c r="G114" s="282"/>
      <c r="H114" s="282" t="s">
        <v>771</v>
      </c>
      <c r="I114" s="282" t="s">
        <v>730</v>
      </c>
      <c r="J114" s="282">
        <v>120</v>
      </c>
      <c r="K114" s="296"/>
    </row>
    <row r="115" s="1" customFormat="1" ht="15" customHeight="1">
      <c r="B115" s="307"/>
      <c r="C115" s="282" t="s">
        <v>37</v>
      </c>
      <c r="D115" s="282"/>
      <c r="E115" s="282"/>
      <c r="F115" s="305" t="s">
        <v>728</v>
      </c>
      <c r="G115" s="282"/>
      <c r="H115" s="282" t="s">
        <v>772</v>
      </c>
      <c r="I115" s="282" t="s">
        <v>763</v>
      </c>
      <c r="J115" s="282"/>
      <c r="K115" s="296"/>
    </row>
    <row r="116" s="1" customFormat="1" ht="15" customHeight="1">
      <c r="B116" s="307"/>
      <c r="C116" s="282" t="s">
        <v>47</v>
      </c>
      <c r="D116" s="282"/>
      <c r="E116" s="282"/>
      <c r="F116" s="305" t="s">
        <v>728</v>
      </c>
      <c r="G116" s="282"/>
      <c r="H116" s="282" t="s">
        <v>773</v>
      </c>
      <c r="I116" s="282" t="s">
        <v>763</v>
      </c>
      <c r="J116" s="282"/>
      <c r="K116" s="296"/>
    </row>
    <row r="117" s="1" customFormat="1" ht="15" customHeight="1">
      <c r="B117" s="307"/>
      <c r="C117" s="282" t="s">
        <v>56</v>
      </c>
      <c r="D117" s="282"/>
      <c r="E117" s="282"/>
      <c r="F117" s="305" t="s">
        <v>728</v>
      </c>
      <c r="G117" s="282"/>
      <c r="H117" s="282" t="s">
        <v>774</v>
      </c>
      <c r="I117" s="282" t="s">
        <v>775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776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722</v>
      </c>
      <c r="D123" s="297"/>
      <c r="E123" s="297"/>
      <c r="F123" s="297" t="s">
        <v>723</v>
      </c>
      <c r="G123" s="298"/>
      <c r="H123" s="297" t="s">
        <v>53</v>
      </c>
      <c r="I123" s="297" t="s">
        <v>56</v>
      </c>
      <c r="J123" s="297" t="s">
        <v>724</v>
      </c>
      <c r="K123" s="326"/>
    </row>
    <row r="124" s="1" customFormat="1" ht="17.25" customHeight="1">
      <c r="B124" s="325"/>
      <c r="C124" s="299" t="s">
        <v>725</v>
      </c>
      <c r="D124" s="299"/>
      <c r="E124" s="299"/>
      <c r="F124" s="300" t="s">
        <v>726</v>
      </c>
      <c r="G124" s="301"/>
      <c r="H124" s="299"/>
      <c r="I124" s="299"/>
      <c r="J124" s="299" t="s">
        <v>727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731</v>
      </c>
      <c r="D126" s="304"/>
      <c r="E126" s="304"/>
      <c r="F126" s="305" t="s">
        <v>728</v>
      </c>
      <c r="G126" s="282"/>
      <c r="H126" s="282" t="s">
        <v>768</v>
      </c>
      <c r="I126" s="282" t="s">
        <v>730</v>
      </c>
      <c r="J126" s="282">
        <v>120</v>
      </c>
      <c r="K126" s="330"/>
    </row>
    <row r="127" s="1" customFormat="1" ht="15" customHeight="1">
      <c r="B127" s="327"/>
      <c r="C127" s="282" t="s">
        <v>777</v>
      </c>
      <c r="D127" s="282"/>
      <c r="E127" s="282"/>
      <c r="F127" s="305" t="s">
        <v>728</v>
      </c>
      <c r="G127" s="282"/>
      <c r="H127" s="282" t="s">
        <v>778</v>
      </c>
      <c r="I127" s="282" t="s">
        <v>730</v>
      </c>
      <c r="J127" s="282" t="s">
        <v>779</v>
      </c>
      <c r="K127" s="330"/>
    </row>
    <row r="128" s="1" customFormat="1" ht="15" customHeight="1">
      <c r="B128" s="327"/>
      <c r="C128" s="282" t="s">
        <v>676</v>
      </c>
      <c r="D128" s="282"/>
      <c r="E128" s="282"/>
      <c r="F128" s="305" t="s">
        <v>728</v>
      </c>
      <c r="G128" s="282"/>
      <c r="H128" s="282" t="s">
        <v>780</v>
      </c>
      <c r="I128" s="282" t="s">
        <v>730</v>
      </c>
      <c r="J128" s="282" t="s">
        <v>779</v>
      </c>
      <c r="K128" s="330"/>
    </row>
    <row r="129" s="1" customFormat="1" ht="15" customHeight="1">
      <c r="B129" s="327"/>
      <c r="C129" s="282" t="s">
        <v>739</v>
      </c>
      <c r="D129" s="282"/>
      <c r="E129" s="282"/>
      <c r="F129" s="305" t="s">
        <v>734</v>
      </c>
      <c r="G129" s="282"/>
      <c r="H129" s="282" t="s">
        <v>740</v>
      </c>
      <c r="I129" s="282" t="s">
        <v>730</v>
      </c>
      <c r="J129" s="282">
        <v>15</v>
      </c>
      <c r="K129" s="330"/>
    </row>
    <row r="130" s="1" customFormat="1" ht="15" customHeight="1">
      <c r="B130" s="327"/>
      <c r="C130" s="308" t="s">
        <v>741</v>
      </c>
      <c r="D130" s="308"/>
      <c r="E130" s="308"/>
      <c r="F130" s="309" t="s">
        <v>734</v>
      </c>
      <c r="G130" s="308"/>
      <c r="H130" s="308" t="s">
        <v>742</v>
      </c>
      <c r="I130" s="308" t="s">
        <v>730</v>
      </c>
      <c r="J130" s="308">
        <v>15</v>
      </c>
      <c r="K130" s="330"/>
    </row>
    <row r="131" s="1" customFormat="1" ht="15" customHeight="1">
      <c r="B131" s="327"/>
      <c r="C131" s="308" t="s">
        <v>743</v>
      </c>
      <c r="D131" s="308"/>
      <c r="E131" s="308"/>
      <c r="F131" s="309" t="s">
        <v>734</v>
      </c>
      <c r="G131" s="308"/>
      <c r="H131" s="308" t="s">
        <v>744</v>
      </c>
      <c r="I131" s="308" t="s">
        <v>730</v>
      </c>
      <c r="J131" s="308">
        <v>20</v>
      </c>
      <c r="K131" s="330"/>
    </row>
    <row r="132" s="1" customFormat="1" ht="15" customHeight="1">
      <c r="B132" s="327"/>
      <c r="C132" s="308" t="s">
        <v>745</v>
      </c>
      <c r="D132" s="308"/>
      <c r="E132" s="308"/>
      <c r="F132" s="309" t="s">
        <v>734</v>
      </c>
      <c r="G132" s="308"/>
      <c r="H132" s="308" t="s">
        <v>746</v>
      </c>
      <c r="I132" s="308" t="s">
        <v>730</v>
      </c>
      <c r="J132" s="308">
        <v>20</v>
      </c>
      <c r="K132" s="330"/>
    </row>
    <row r="133" s="1" customFormat="1" ht="15" customHeight="1">
      <c r="B133" s="327"/>
      <c r="C133" s="282" t="s">
        <v>733</v>
      </c>
      <c r="D133" s="282"/>
      <c r="E133" s="282"/>
      <c r="F133" s="305" t="s">
        <v>734</v>
      </c>
      <c r="G133" s="282"/>
      <c r="H133" s="282" t="s">
        <v>768</v>
      </c>
      <c r="I133" s="282" t="s">
        <v>730</v>
      </c>
      <c r="J133" s="282">
        <v>50</v>
      </c>
      <c r="K133" s="330"/>
    </row>
    <row r="134" s="1" customFormat="1" ht="15" customHeight="1">
      <c r="B134" s="327"/>
      <c r="C134" s="282" t="s">
        <v>747</v>
      </c>
      <c r="D134" s="282"/>
      <c r="E134" s="282"/>
      <c r="F134" s="305" t="s">
        <v>734</v>
      </c>
      <c r="G134" s="282"/>
      <c r="H134" s="282" t="s">
        <v>768</v>
      </c>
      <c r="I134" s="282" t="s">
        <v>730</v>
      </c>
      <c r="J134" s="282">
        <v>50</v>
      </c>
      <c r="K134" s="330"/>
    </row>
    <row r="135" s="1" customFormat="1" ht="15" customHeight="1">
      <c r="B135" s="327"/>
      <c r="C135" s="282" t="s">
        <v>753</v>
      </c>
      <c r="D135" s="282"/>
      <c r="E135" s="282"/>
      <c r="F135" s="305" t="s">
        <v>734</v>
      </c>
      <c r="G135" s="282"/>
      <c r="H135" s="282" t="s">
        <v>768</v>
      </c>
      <c r="I135" s="282" t="s">
        <v>730</v>
      </c>
      <c r="J135" s="282">
        <v>50</v>
      </c>
      <c r="K135" s="330"/>
    </row>
    <row r="136" s="1" customFormat="1" ht="15" customHeight="1">
      <c r="B136" s="327"/>
      <c r="C136" s="282" t="s">
        <v>755</v>
      </c>
      <c r="D136" s="282"/>
      <c r="E136" s="282"/>
      <c r="F136" s="305" t="s">
        <v>734</v>
      </c>
      <c r="G136" s="282"/>
      <c r="H136" s="282" t="s">
        <v>768</v>
      </c>
      <c r="I136" s="282" t="s">
        <v>730</v>
      </c>
      <c r="J136" s="282">
        <v>50</v>
      </c>
      <c r="K136" s="330"/>
    </row>
    <row r="137" s="1" customFormat="1" ht="15" customHeight="1">
      <c r="B137" s="327"/>
      <c r="C137" s="282" t="s">
        <v>756</v>
      </c>
      <c r="D137" s="282"/>
      <c r="E137" s="282"/>
      <c r="F137" s="305" t="s">
        <v>734</v>
      </c>
      <c r="G137" s="282"/>
      <c r="H137" s="282" t="s">
        <v>781</v>
      </c>
      <c r="I137" s="282" t="s">
        <v>730</v>
      </c>
      <c r="J137" s="282">
        <v>255</v>
      </c>
      <c r="K137" s="330"/>
    </row>
    <row r="138" s="1" customFormat="1" ht="15" customHeight="1">
      <c r="B138" s="327"/>
      <c r="C138" s="282" t="s">
        <v>758</v>
      </c>
      <c r="D138" s="282"/>
      <c r="E138" s="282"/>
      <c r="F138" s="305" t="s">
        <v>728</v>
      </c>
      <c r="G138" s="282"/>
      <c r="H138" s="282" t="s">
        <v>782</v>
      </c>
      <c r="I138" s="282" t="s">
        <v>760</v>
      </c>
      <c r="J138" s="282"/>
      <c r="K138" s="330"/>
    </row>
    <row r="139" s="1" customFormat="1" ht="15" customHeight="1">
      <c r="B139" s="327"/>
      <c r="C139" s="282" t="s">
        <v>761</v>
      </c>
      <c r="D139" s="282"/>
      <c r="E139" s="282"/>
      <c r="F139" s="305" t="s">
        <v>728</v>
      </c>
      <c r="G139" s="282"/>
      <c r="H139" s="282" t="s">
        <v>783</v>
      </c>
      <c r="I139" s="282" t="s">
        <v>763</v>
      </c>
      <c r="J139" s="282"/>
      <c r="K139" s="330"/>
    </row>
    <row r="140" s="1" customFormat="1" ht="15" customHeight="1">
      <c r="B140" s="327"/>
      <c r="C140" s="282" t="s">
        <v>764</v>
      </c>
      <c r="D140" s="282"/>
      <c r="E140" s="282"/>
      <c r="F140" s="305" t="s">
        <v>728</v>
      </c>
      <c r="G140" s="282"/>
      <c r="H140" s="282" t="s">
        <v>764</v>
      </c>
      <c r="I140" s="282" t="s">
        <v>763</v>
      </c>
      <c r="J140" s="282"/>
      <c r="K140" s="330"/>
    </row>
    <row r="141" s="1" customFormat="1" ht="15" customHeight="1">
      <c r="B141" s="327"/>
      <c r="C141" s="282" t="s">
        <v>37</v>
      </c>
      <c r="D141" s="282"/>
      <c r="E141" s="282"/>
      <c r="F141" s="305" t="s">
        <v>728</v>
      </c>
      <c r="G141" s="282"/>
      <c r="H141" s="282" t="s">
        <v>784</v>
      </c>
      <c r="I141" s="282" t="s">
        <v>763</v>
      </c>
      <c r="J141" s="282"/>
      <c r="K141" s="330"/>
    </row>
    <row r="142" s="1" customFormat="1" ht="15" customHeight="1">
      <c r="B142" s="327"/>
      <c r="C142" s="282" t="s">
        <v>785</v>
      </c>
      <c r="D142" s="282"/>
      <c r="E142" s="282"/>
      <c r="F142" s="305" t="s">
        <v>728</v>
      </c>
      <c r="G142" s="282"/>
      <c r="H142" s="282" t="s">
        <v>786</v>
      </c>
      <c r="I142" s="282" t="s">
        <v>763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787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722</v>
      </c>
      <c r="D148" s="297"/>
      <c r="E148" s="297"/>
      <c r="F148" s="297" t="s">
        <v>723</v>
      </c>
      <c r="G148" s="298"/>
      <c r="H148" s="297" t="s">
        <v>53</v>
      </c>
      <c r="I148" s="297" t="s">
        <v>56</v>
      </c>
      <c r="J148" s="297" t="s">
        <v>724</v>
      </c>
      <c r="K148" s="296"/>
    </row>
    <row r="149" s="1" customFormat="1" ht="17.25" customHeight="1">
      <c r="B149" s="294"/>
      <c r="C149" s="299" t="s">
        <v>725</v>
      </c>
      <c r="D149" s="299"/>
      <c r="E149" s="299"/>
      <c r="F149" s="300" t="s">
        <v>726</v>
      </c>
      <c r="G149" s="301"/>
      <c r="H149" s="299"/>
      <c r="I149" s="299"/>
      <c r="J149" s="299" t="s">
        <v>727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731</v>
      </c>
      <c r="D151" s="282"/>
      <c r="E151" s="282"/>
      <c r="F151" s="335" t="s">
        <v>728</v>
      </c>
      <c r="G151" s="282"/>
      <c r="H151" s="334" t="s">
        <v>768</v>
      </c>
      <c r="I151" s="334" t="s">
        <v>730</v>
      </c>
      <c r="J151" s="334">
        <v>120</v>
      </c>
      <c r="K151" s="330"/>
    </row>
    <row r="152" s="1" customFormat="1" ht="15" customHeight="1">
      <c r="B152" s="307"/>
      <c r="C152" s="334" t="s">
        <v>777</v>
      </c>
      <c r="D152" s="282"/>
      <c r="E152" s="282"/>
      <c r="F152" s="335" t="s">
        <v>728</v>
      </c>
      <c r="G152" s="282"/>
      <c r="H152" s="334" t="s">
        <v>788</v>
      </c>
      <c r="I152" s="334" t="s">
        <v>730</v>
      </c>
      <c r="J152" s="334" t="s">
        <v>779</v>
      </c>
      <c r="K152" s="330"/>
    </row>
    <row r="153" s="1" customFormat="1" ht="15" customHeight="1">
      <c r="B153" s="307"/>
      <c r="C153" s="334" t="s">
        <v>676</v>
      </c>
      <c r="D153" s="282"/>
      <c r="E153" s="282"/>
      <c r="F153" s="335" t="s">
        <v>728</v>
      </c>
      <c r="G153" s="282"/>
      <c r="H153" s="334" t="s">
        <v>789</v>
      </c>
      <c r="I153" s="334" t="s">
        <v>730</v>
      </c>
      <c r="J153" s="334" t="s">
        <v>779</v>
      </c>
      <c r="K153" s="330"/>
    </row>
    <row r="154" s="1" customFormat="1" ht="15" customHeight="1">
      <c r="B154" s="307"/>
      <c r="C154" s="334" t="s">
        <v>733</v>
      </c>
      <c r="D154" s="282"/>
      <c r="E154" s="282"/>
      <c r="F154" s="335" t="s">
        <v>734</v>
      </c>
      <c r="G154" s="282"/>
      <c r="H154" s="334" t="s">
        <v>768</v>
      </c>
      <c r="I154" s="334" t="s">
        <v>730</v>
      </c>
      <c r="J154" s="334">
        <v>50</v>
      </c>
      <c r="K154" s="330"/>
    </row>
    <row r="155" s="1" customFormat="1" ht="15" customHeight="1">
      <c r="B155" s="307"/>
      <c r="C155" s="334" t="s">
        <v>736</v>
      </c>
      <c r="D155" s="282"/>
      <c r="E155" s="282"/>
      <c r="F155" s="335" t="s">
        <v>728</v>
      </c>
      <c r="G155" s="282"/>
      <c r="H155" s="334" t="s">
        <v>768</v>
      </c>
      <c r="I155" s="334" t="s">
        <v>738</v>
      </c>
      <c r="J155" s="334"/>
      <c r="K155" s="330"/>
    </row>
    <row r="156" s="1" customFormat="1" ht="15" customHeight="1">
      <c r="B156" s="307"/>
      <c r="C156" s="334" t="s">
        <v>747</v>
      </c>
      <c r="D156" s="282"/>
      <c r="E156" s="282"/>
      <c r="F156" s="335" t="s">
        <v>734</v>
      </c>
      <c r="G156" s="282"/>
      <c r="H156" s="334" t="s">
        <v>768</v>
      </c>
      <c r="I156" s="334" t="s">
        <v>730</v>
      </c>
      <c r="J156" s="334">
        <v>50</v>
      </c>
      <c r="K156" s="330"/>
    </row>
    <row r="157" s="1" customFormat="1" ht="15" customHeight="1">
      <c r="B157" s="307"/>
      <c r="C157" s="334" t="s">
        <v>755</v>
      </c>
      <c r="D157" s="282"/>
      <c r="E157" s="282"/>
      <c r="F157" s="335" t="s">
        <v>734</v>
      </c>
      <c r="G157" s="282"/>
      <c r="H157" s="334" t="s">
        <v>768</v>
      </c>
      <c r="I157" s="334" t="s">
        <v>730</v>
      </c>
      <c r="J157" s="334">
        <v>50</v>
      </c>
      <c r="K157" s="330"/>
    </row>
    <row r="158" s="1" customFormat="1" ht="15" customHeight="1">
      <c r="B158" s="307"/>
      <c r="C158" s="334" t="s">
        <v>753</v>
      </c>
      <c r="D158" s="282"/>
      <c r="E158" s="282"/>
      <c r="F158" s="335" t="s">
        <v>734</v>
      </c>
      <c r="G158" s="282"/>
      <c r="H158" s="334" t="s">
        <v>768</v>
      </c>
      <c r="I158" s="334" t="s">
        <v>730</v>
      </c>
      <c r="J158" s="334">
        <v>50</v>
      </c>
      <c r="K158" s="330"/>
    </row>
    <row r="159" s="1" customFormat="1" ht="15" customHeight="1">
      <c r="B159" s="307"/>
      <c r="C159" s="334" t="s">
        <v>86</v>
      </c>
      <c r="D159" s="282"/>
      <c r="E159" s="282"/>
      <c r="F159" s="335" t="s">
        <v>728</v>
      </c>
      <c r="G159" s="282"/>
      <c r="H159" s="334" t="s">
        <v>790</v>
      </c>
      <c r="I159" s="334" t="s">
        <v>730</v>
      </c>
      <c r="J159" s="334" t="s">
        <v>791</v>
      </c>
      <c r="K159" s="330"/>
    </row>
    <row r="160" s="1" customFormat="1" ht="15" customHeight="1">
      <c r="B160" s="307"/>
      <c r="C160" s="334" t="s">
        <v>792</v>
      </c>
      <c r="D160" s="282"/>
      <c r="E160" s="282"/>
      <c r="F160" s="335" t="s">
        <v>728</v>
      </c>
      <c r="G160" s="282"/>
      <c r="H160" s="334" t="s">
        <v>793</v>
      </c>
      <c r="I160" s="334" t="s">
        <v>763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794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722</v>
      </c>
      <c r="D166" s="297"/>
      <c r="E166" s="297"/>
      <c r="F166" s="297" t="s">
        <v>723</v>
      </c>
      <c r="G166" s="339"/>
      <c r="H166" s="340" t="s">
        <v>53</v>
      </c>
      <c r="I166" s="340" t="s">
        <v>56</v>
      </c>
      <c r="J166" s="297" t="s">
        <v>724</v>
      </c>
      <c r="K166" s="274"/>
    </row>
    <row r="167" s="1" customFormat="1" ht="17.25" customHeight="1">
      <c r="B167" s="275"/>
      <c r="C167" s="299" t="s">
        <v>725</v>
      </c>
      <c r="D167" s="299"/>
      <c r="E167" s="299"/>
      <c r="F167" s="300" t="s">
        <v>726</v>
      </c>
      <c r="G167" s="341"/>
      <c r="H167" s="342"/>
      <c r="I167" s="342"/>
      <c r="J167" s="299" t="s">
        <v>727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731</v>
      </c>
      <c r="D169" s="282"/>
      <c r="E169" s="282"/>
      <c r="F169" s="305" t="s">
        <v>728</v>
      </c>
      <c r="G169" s="282"/>
      <c r="H169" s="282" t="s">
        <v>768</v>
      </c>
      <c r="I169" s="282" t="s">
        <v>730</v>
      </c>
      <c r="J169" s="282">
        <v>120</v>
      </c>
      <c r="K169" s="330"/>
    </row>
    <row r="170" s="1" customFormat="1" ht="15" customHeight="1">
      <c r="B170" s="307"/>
      <c r="C170" s="282" t="s">
        <v>777</v>
      </c>
      <c r="D170" s="282"/>
      <c r="E170" s="282"/>
      <c r="F170" s="305" t="s">
        <v>728</v>
      </c>
      <c r="G170" s="282"/>
      <c r="H170" s="282" t="s">
        <v>778</v>
      </c>
      <c r="I170" s="282" t="s">
        <v>730</v>
      </c>
      <c r="J170" s="282" t="s">
        <v>779</v>
      </c>
      <c r="K170" s="330"/>
    </row>
    <row r="171" s="1" customFormat="1" ht="15" customHeight="1">
      <c r="B171" s="307"/>
      <c r="C171" s="282" t="s">
        <v>676</v>
      </c>
      <c r="D171" s="282"/>
      <c r="E171" s="282"/>
      <c r="F171" s="305" t="s">
        <v>728</v>
      </c>
      <c r="G171" s="282"/>
      <c r="H171" s="282" t="s">
        <v>795</v>
      </c>
      <c r="I171" s="282" t="s">
        <v>730</v>
      </c>
      <c r="J171" s="282" t="s">
        <v>779</v>
      </c>
      <c r="K171" s="330"/>
    </row>
    <row r="172" s="1" customFormat="1" ht="15" customHeight="1">
      <c r="B172" s="307"/>
      <c r="C172" s="282" t="s">
        <v>733</v>
      </c>
      <c r="D172" s="282"/>
      <c r="E172" s="282"/>
      <c r="F172" s="305" t="s">
        <v>734</v>
      </c>
      <c r="G172" s="282"/>
      <c r="H172" s="282" t="s">
        <v>795</v>
      </c>
      <c r="I172" s="282" t="s">
        <v>730</v>
      </c>
      <c r="J172" s="282">
        <v>50</v>
      </c>
      <c r="K172" s="330"/>
    </row>
    <row r="173" s="1" customFormat="1" ht="15" customHeight="1">
      <c r="B173" s="307"/>
      <c r="C173" s="282" t="s">
        <v>736</v>
      </c>
      <c r="D173" s="282"/>
      <c r="E173" s="282"/>
      <c r="F173" s="305" t="s">
        <v>728</v>
      </c>
      <c r="G173" s="282"/>
      <c r="H173" s="282" t="s">
        <v>795</v>
      </c>
      <c r="I173" s="282" t="s">
        <v>738</v>
      </c>
      <c r="J173" s="282"/>
      <c r="K173" s="330"/>
    </row>
    <row r="174" s="1" customFormat="1" ht="15" customHeight="1">
      <c r="B174" s="307"/>
      <c r="C174" s="282" t="s">
        <v>747</v>
      </c>
      <c r="D174" s="282"/>
      <c r="E174" s="282"/>
      <c r="F174" s="305" t="s">
        <v>734</v>
      </c>
      <c r="G174" s="282"/>
      <c r="H174" s="282" t="s">
        <v>795</v>
      </c>
      <c r="I174" s="282" t="s">
        <v>730</v>
      </c>
      <c r="J174" s="282">
        <v>50</v>
      </c>
      <c r="K174" s="330"/>
    </row>
    <row r="175" s="1" customFormat="1" ht="15" customHeight="1">
      <c r="B175" s="307"/>
      <c r="C175" s="282" t="s">
        <v>755</v>
      </c>
      <c r="D175" s="282"/>
      <c r="E175" s="282"/>
      <c r="F175" s="305" t="s">
        <v>734</v>
      </c>
      <c r="G175" s="282"/>
      <c r="H175" s="282" t="s">
        <v>795</v>
      </c>
      <c r="I175" s="282" t="s">
        <v>730</v>
      </c>
      <c r="J175" s="282">
        <v>50</v>
      </c>
      <c r="K175" s="330"/>
    </row>
    <row r="176" s="1" customFormat="1" ht="15" customHeight="1">
      <c r="B176" s="307"/>
      <c r="C176" s="282" t="s">
        <v>753</v>
      </c>
      <c r="D176" s="282"/>
      <c r="E176" s="282"/>
      <c r="F176" s="305" t="s">
        <v>734</v>
      </c>
      <c r="G176" s="282"/>
      <c r="H176" s="282" t="s">
        <v>795</v>
      </c>
      <c r="I176" s="282" t="s">
        <v>730</v>
      </c>
      <c r="J176" s="282">
        <v>50</v>
      </c>
      <c r="K176" s="330"/>
    </row>
    <row r="177" s="1" customFormat="1" ht="15" customHeight="1">
      <c r="B177" s="307"/>
      <c r="C177" s="282" t="s">
        <v>107</v>
      </c>
      <c r="D177" s="282"/>
      <c r="E177" s="282"/>
      <c r="F177" s="305" t="s">
        <v>728</v>
      </c>
      <c r="G177" s="282"/>
      <c r="H177" s="282" t="s">
        <v>796</v>
      </c>
      <c r="I177" s="282" t="s">
        <v>797</v>
      </c>
      <c r="J177" s="282"/>
      <c r="K177" s="330"/>
    </row>
    <row r="178" s="1" customFormat="1" ht="15" customHeight="1">
      <c r="B178" s="307"/>
      <c r="C178" s="282" t="s">
        <v>56</v>
      </c>
      <c r="D178" s="282"/>
      <c r="E178" s="282"/>
      <c r="F178" s="305" t="s">
        <v>728</v>
      </c>
      <c r="G178" s="282"/>
      <c r="H178" s="282" t="s">
        <v>798</v>
      </c>
      <c r="I178" s="282" t="s">
        <v>799</v>
      </c>
      <c r="J178" s="282">
        <v>1</v>
      </c>
      <c r="K178" s="330"/>
    </row>
    <row r="179" s="1" customFormat="1" ht="15" customHeight="1">
      <c r="B179" s="307"/>
      <c r="C179" s="282" t="s">
        <v>52</v>
      </c>
      <c r="D179" s="282"/>
      <c r="E179" s="282"/>
      <c r="F179" s="305" t="s">
        <v>728</v>
      </c>
      <c r="G179" s="282"/>
      <c r="H179" s="282" t="s">
        <v>800</v>
      </c>
      <c r="I179" s="282" t="s">
        <v>730</v>
      </c>
      <c r="J179" s="282">
        <v>20</v>
      </c>
      <c r="K179" s="330"/>
    </row>
    <row r="180" s="1" customFormat="1" ht="15" customHeight="1">
      <c r="B180" s="307"/>
      <c r="C180" s="282" t="s">
        <v>53</v>
      </c>
      <c r="D180" s="282"/>
      <c r="E180" s="282"/>
      <c r="F180" s="305" t="s">
        <v>728</v>
      </c>
      <c r="G180" s="282"/>
      <c r="H180" s="282" t="s">
        <v>801</v>
      </c>
      <c r="I180" s="282" t="s">
        <v>730</v>
      </c>
      <c r="J180" s="282">
        <v>255</v>
      </c>
      <c r="K180" s="330"/>
    </row>
    <row r="181" s="1" customFormat="1" ht="15" customHeight="1">
      <c r="B181" s="307"/>
      <c r="C181" s="282" t="s">
        <v>108</v>
      </c>
      <c r="D181" s="282"/>
      <c r="E181" s="282"/>
      <c r="F181" s="305" t="s">
        <v>728</v>
      </c>
      <c r="G181" s="282"/>
      <c r="H181" s="282" t="s">
        <v>692</v>
      </c>
      <c r="I181" s="282" t="s">
        <v>730</v>
      </c>
      <c r="J181" s="282">
        <v>10</v>
      </c>
      <c r="K181" s="330"/>
    </row>
    <row r="182" s="1" customFormat="1" ht="15" customHeight="1">
      <c r="B182" s="307"/>
      <c r="C182" s="282" t="s">
        <v>109</v>
      </c>
      <c r="D182" s="282"/>
      <c r="E182" s="282"/>
      <c r="F182" s="305" t="s">
        <v>728</v>
      </c>
      <c r="G182" s="282"/>
      <c r="H182" s="282" t="s">
        <v>802</v>
      </c>
      <c r="I182" s="282" t="s">
        <v>763</v>
      </c>
      <c r="J182" s="282"/>
      <c r="K182" s="330"/>
    </row>
    <row r="183" s="1" customFormat="1" ht="15" customHeight="1">
      <c r="B183" s="307"/>
      <c r="C183" s="282" t="s">
        <v>803</v>
      </c>
      <c r="D183" s="282"/>
      <c r="E183" s="282"/>
      <c r="F183" s="305" t="s">
        <v>728</v>
      </c>
      <c r="G183" s="282"/>
      <c r="H183" s="282" t="s">
        <v>804</v>
      </c>
      <c r="I183" s="282" t="s">
        <v>763</v>
      </c>
      <c r="J183" s="282"/>
      <c r="K183" s="330"/>
    </row>
    <row r="184" s="1" customFormat="1" ht="15" customHeight="1">
      <c r="B184" s="307"/>
      <c r="C184" s="282" t="s">
        <v>792</v>
      </c>
      <c r="D184" s="282"/>
      <c r="E184" s="282"/>
      <c r="F184" s="305" t="s">
        <v>728</v>
      </c>
      <c r="G184" s="282"/>
      <c r="H184" s="282" t="s">
        <v>805</v>
      </c>
      <c r="I184" s="282" t="s">
        <v>763</v>
      </c>
      <c r="J184" s="282"/>
      <c r="K184" s="330"/>
    </row>
    <row r="185" s="1" customFormat="1" ht="15" customHeight="1">
      <c r="B185" s="307"/>
      <c r="C185" s="282" t="s">
        <v>111</v>
      </c>
      <c r="D185" s="282"/>
      <c r="E185" s="282"/>
      <c r="F185" s="305" t="s">
        <v>734</v>
      </c>
      <c r="G185" s="282"/>
      <c r="H185" s="282" t="s">
        <v>806</v>
      </c>
      <c r="I185" s="282" t="s">
        <v>730</v>
      </c>
      <c r="J185" s="282">
        <v>50</v>
      </c>
      <c r="K185" s="330"/>
    </row>
    <row r="186" s="1" customFormat="1" ht="15" customHeight="1">
      <c r="B186" s="307"/>
      <c r="C186" s="282" t="s">
        <v>807</v>
      </c>
      <c r="D186" s="282"/>
      <c r="E186" s="282"/>
      <c r="F186" s="305" t="s">
        <v>734</v>
      </c>
      <c r="G186" s="282"/>
      <c r="H186" s="282" t="s">
        <v>808</v>
      </c>
      <c r="I186" s="282" t="s">
        <v>809</v>
      </c>
      <c r="J186" s="282"/>
      <c r="K186" s="330"/>
    </row>
    <row r="187" s="1" customFormat="1" ht="15" customHeight="1">
      <c r="B187" s="307"/>
      <c r="C187" s="282" t="s">
        <v>810</v>
      </c>
      <c r="D187" s="282"/>
      <c r="E187" s="282"/>
      <c r="F187" s="305" t="s">
        <v>734</v>
      </c>
      <c r="G187" s="282"/>
      <c r="H187" s="282" t="s">
        <v>811</v>
      </c>
      <c r="I187" s="282" t="s">
        <v>809</v>
      </c>
      <c r="J187" s="282"/>
      <c r="K187" s="330"/>
    </row>
    <row r="188" s="1" customFormat="1" ht="15" customHeight="1">
      <c r="B188" s="307"/>
      <c r="C188" s="282" t="s">
        <v>812</v>
      </c>
      <c r="D188" s="282"/>
      <c r="E188" s="282"/>
      <c r="F188" s="305" t="s">
        <v>734</v>
      </c>
      <c r="G188" s="282"/>
      <c r="H188" s="282" t="s">
        <v>813</v>
      </c>
      <c r="I188" s="282" t="s">
        <v>809</v>
      </c>
      <c r="J188" s="282"/>
      <c r="K188" s="330"/>
    </row>
    <row r="189" s="1" customFormat="1" ht="15" customHeight="1">
      <c r="B189" s="307"/>
      <c r="C189" s="343" t="s">
        <v>814</v>
      </c>
      <c r="D189" s="282"/>
      <c r="E189" s="282"/>
      <c r="F189" s="305" t="s">
        <v>734</v>
      </c>
      <c r="G189" s="282"/>
      <c r="H189" s="282" t="s">
        <v>815</v>
      </c>
      <c r="I189" s="282" t="s">
        <v>816</v>
      </c>
      <c r="J189" s="344" t="s">
        <v>817</v>
      </c>
      <c r="K189" s="330"/>
    </row>
    <row r="190" s="1" customFormat="1" ht="15" customHeight="1">
      <c r="B190" s="307"/>
      <c r="C190" s="343" t="s">
        <v>41</v>
      </c>
      <c r="D190" s="282"/>
      <c r="E190" s="282"/>
      <c r="F190" s="305" t="s">
        <v>728</v>
      </c>
      <c r="G190" s="282"/>
      <c r="H190" s="279" t="s">
        <v>818</v>
      </c>
      <c r="I190" s="282" t="s">
        <v>819</v>
      </c>
      <c r="J190" s="282"/>
      <c r="K190" s="330"/>
    </row>
    <row r="191" s="1" customFormat="1" ht="15" customHeight="1">
      <c r="B191" s="307"/>
      <c r="C191" s="343" t="s">
        <v>820</v>
      </c>
      <c r="D191" s="282"/>
      <c r="E191" s="282"/>
      <c r="F191" s="305" t="s">
        <v>728</v>
      </c>
      <c r="G191" s="282"/>
      <c r="H191" s="282" t="s">
        <v>821</v>
      </c>
      <c r="I191" s="282" t="s">
        <v>763</v>
      </c>
      <c r="J191" s="282"/>
      <c r="K191" s="330"/>
    </row>
    <row r="192" s="1" customFormat="1" ht="15" customHeight="1">
      <c r="B192" s="307"/>
      <c r="C192" s="343" t="s">
        <v>822</v>
      </c>
      <c r="D192" s="282"/>
      <c r="E192" s="282"/>
      <c r="F192" s="305" t="s">
        <v>728</v>
      </c>
      <c r="G192" s="282"/>
      <c r="H192" s="282" t="s">
        <v>823</v>
      </c>
      <c r="I192" s="282" t="s">
        <v>763</v>
      </c>
      <c r="J192" s="282"/>
      <c r="K192" s="330"/>
    </row>
    <row r="193" s="1" customFormat="1" ht="15" customHeight="1">
      <c r="B193" s="307"/>
      <c r="C193" s="343" t="s">
        <v>824</v>
      </c>
      <c r="D193" s="282"/>
      <c r="E193" s="282"/>
      <c r="F193" s="305" t="s">
        <v>734</v>
      </c>
      <c r="G193" s="282"/>
      <c r="H193" s="282" t="s">
        <v>825</v>
      </c>
      <c r="I193" s="282" t="s">
        <v>763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826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827</v>
      </c>
      <c r="D200" s="346"/>
      <c r="E200" s="346"/>
      <c r="F200" s="346" t="s">
        <v>828</v>
      </c>
      <c r="G200" s="347"/>
      <c r="H200" s="346" t="s">
        <v>829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819</v>
      </c>
      <c r="D202" s="282"/>
      <c r="E202" s="282"/>
      <c r="F202" s="305" t="s">
        <v>42</v>
      </c>
      <c r="G202" s="282"/>
      <c r="H202" s="282" t="s">
        <v>830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43</v>
      </c>
      <c r="G203" s="282"/>
      <c r="H203" s="282" t="s">
        <v>831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46</v>
      </c>
      <c r="G204" s="282"/>
      <c r="H204" s="282" t="s">
        <v>832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44</v>
      </c>
      <c r="G205" s="282"/>
      <c r="H205" s="282" t="s">
        <v>833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45</v>
      </c>
      <c r="G206" s="282"/>
      <c r="H206" s="282" t="s">
        <v>834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775</v>
      </c>
      <c r="D208" s="282"/>
      <c r="E208" s="282"/>
      <c r="F208" s="305" t="s">
        <v>78</v>
      </c>
      <c r="G208" s="282"/>
      <c r="H208" s="282" t="s">
        <v>835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670</v>
      </c>
      <c r="G209" s="282"/>
      <c r="H209" s="282" t="s">
        <v>671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668</v>
      </c>
      <c r="G210" s="282"/>
      <c r="H210" s="282" t="s">
        <v>836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672</v>
      </c>
      <c r="G211" s="343"/>
      <c r="H211" s="334" t="s">
        <v>673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674</v>
      </c>
      <c r="G212" s="343"/>
      <c r="H212" s="334" t="s">
        <v>837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799</v>
      </c>
      <c r="D214" s="282"/>
      <c r="E214" s="282"/>
      <c r="F214" s="305">
        <v>1</v>
      </c>
      <c r="G214" s="343"/>
      <c r="H214" s="334" t="s">
        <v>838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839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840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841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2021-08-18T12:23:39Z</dcterms:created>
  <dcterms:modified xsi:type="dcterms:W3CDTF">2021-08-18T12:23:44Z</dcterms:modified>
</cp:coreProperties>
</file>