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2021 - projekty\Město Frenštát\"/>
    </mc:Choice>
  </mc:AlternateContent>
  <bookViews>
    <workbookView xWindow="0" yWindow="0" windowWidth="0" windowHeight="0"/>
  </bookViews>
  <sheets>
    <sheet name="Rekapitulace stavby" sheetId="1" r:id="rId1"/>
    <sheet name="06 - Oprava komunikace na..." sheetId="2" r:id="rId2"/>
    <sheet name="07 - Oprava místní komuni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'06 - Oprava komunikace na...'!$C$120:$K$149</definedName>
    <definedName name="_xlnm.Print_Area" localSheetId="1">'06 - Oprava komunikace na...'!$C$4:$J$76,'06 - Oprava komunikace na...'!$C$82:$J$102,'06 - Oprava komunikace na...'!$C$108:$K$149</definedName>
    <definedName name="_xlnm.Print_Titles" localSheetId="1">'06 - Oprava komunikace na...'!$120:$120</definedName>
    <definedName name="_xlnm._FilterDatabase" localSheetId="2" hidden="1">'07 - Oprava místní komuni...'!$C$122:$K$158</definedName>
    <definedName name="_xlnm.Print_Area" localSheetId="2">'07 - Oprava místní komuni...'!$C$4:$J$76,'07 - Oprava místní komuni...'!$C$82:$J$104,'07 - Oprava místní komuni...'!$C$110:$K$158</definedName>
    <definedName name="_xlnm.Print_Titles" localSheetId="2">'07 - Oprava místní komuni...'!$122:$122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20"/>
  <c r="F117"/>
  <c r="E115"/>
  <c r="J92"/>
  <c r="F89"/>
  <c r="E87"/>
  <c r="J21"/>
  <c r="E21"/>
  <c r="J119"/>
  <c r="J20"/>
  <c r="J18"/>
  <c r="E18"/>
  <c r="F120"/>
  <c r="J17"/>
  <c r="J15"/>
  <c r="E15"/>
  <c r="F91"/>
  <c r="J14"/>
  <c r="J12"/>
  <c r="J89"/>
  <c r="E7"/>
  <c r="E85"/>
  <c i="2" r="J37"/>
  <c r="J36"/>
  <c i="1" r="AY95"/>
  <c i="2" r="J35"/>
  <c i="1" r="AX95"/>
  <c i="2"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F115"/>
  <c r="E113"/>
  <c r="J92"/>
  <c r="F89"/>
  <c r="E87"/>
  <c r="J21"/>
  <c r="E21"/>
  <c r="J117"/>
  <c r="J20"/>
  <c r="J18"/>
  <c r="E18"/>
  <c r="F92"/>
  <c r="J17"/>
  <c r="J15"/>
  <c r="E15"/>
  <c r="F117"/>
  <c r="J14"/>
  <c r="J12"/>
  <c r="J115"/>
  <c r="E7"/>
  <c r="E85"/>
  <c i="1" r="L90"/>
  <c r="AM90"/>
  <c r="AM89"/>
  <c r="L89"/>
  <c r="AM87"/>
  <c r="L87"/>
  <c r="L85"/>
  <c r="L84"/>
  <c i="3" r="BK157"/>
  <c r="J148"/>
  <c r="J143"/>
  <c r="J138"/>
  <c r="J135"/>
  <c r="J133"/>
  <c r="BK126"/>
  <c i="2" r="BK148"/>
  <c r="BK146"/>
  <c r="J144"/>
  <c r="BK139"/>
  <c r="J137"/>
  <c r="BK132"/>
  <c r="J129"/>
  <c r="J128"/>
  <c r="J126"/>
  <c r="J124"/>
  <c i="1" r="AS94"/>
  <c i="3" r="BK158"/>
  <c r="BK155"/>
  <c r="J155"/>
  <c r="BK153"/>
  <c r="J153"/>
  <c r="BK152"/>
  <c r="J152"/>
  <c r="J149"/>
  <c r="BK146"/>
  <c r="BK144"/>
  <c r="BK141"/>
  <c r="J137"/>
  <c r="BK136"/>
  <c r="BK135"/>
  <c r="J132"/>
  <c r="BK130"/>
  <c r="BK129"/>
  <c i="2" r="J149"/>
  <c r="J146"/>
  <c r="J143"/>
  <c r="J140"/>
  <c r="J139"/>
  <c r="BK137"/>
  <c r="J135"/>
  <c r="J134"/>
  <c r="J132"/>
  <c r="BK124"/>
  <c i="3" r="J157"/>
  <c r="J144"/>
  <c r="BK143"/>
  <c r="J141"/>
  <c r="BK139"/>
  <c r="BK133"/>
  <c r="BK132"/>
  <c r="J130"/>
  <c r="J129"/>
  <c i="2" r="BK144"/>
  <c r="BK143"/>
  <c r="BK140"/>
  <c r="BK134"/>
  <c r="BK129"/>
  <c i="3" r="J158"/>
  <c r="BK149"/>
  <c r="BK148"/>
  <c r="J146"/>
  <c r="J139"/>
  <c r="BK138"/>
  <c r="BK137"/>
  <c r="J136"/>
  <c r="J126"/>
  <c i="2" r="BK149"/>
  <c r="J148"/>
  <c r="BK135"/>
  <c r="BK128"/>
  <c r="BK126"/>
  <c l="1" r="P123"/>
  <c r="BK131"/>
  <c r="J131"/>
  <c r="J99"/>
  <c r="BK142"/>
  <c r="J142"/>
  <c r="J100"/>
  <c r="T142"/>
  <c r="R147"/>
  <c i="3" r="P156"/>
  <c i="2" r="R123"/>
  <c r="P131"/>
  <c r="P142"/>
  <c r="BK147"/>
  <c r="J147"/>
  <c r="J101"/>
  <c r="T147"/>
  <c i="3" r="R128"/>
  <c r="R124"/>
  <c r="R123"/>
  <c r="BK134"/>
  <c r="J134"/>
  <c r="J100"/>
  <c r="P134"/>
  <c r="T134"/>
  <c r="P142"/>
  <c r="T142"/>
  <c r="R151"/>
  <c r="BK156"/>
  <c r="J156"/>
  <c r="J103"/>
  <c i="2" r="BK123"/>
  <c r="J123"/>
  <c r="J98"/>
  <c r="T123"/>
  <c r="T131"/>
  <c r="R142"/>
  <c r="P147"/>
  <c i="3" r="R156"/>
  <c i="2" r="R131"/>
  <c i="3" r="BK128"/>
  <c r="J128"/>
  <c r="J99"/>
  <c r="P128"/>
  <c r="P124"/>
  <c r="P123"/>
  <c i="1" r="AU96"/>
  <c i="3" r="T128"/>
  <c r="T124"/>
  <c r="T123"/>
  <c r="R134"/>
  <c r="BK142"/>
  <c r="J142"/>
  <c r="J101"/>
  <c r="R142"/>
  <c r="BK151"/>
  <c r="J151"/>
  <c r="J102"/>
  <c r="P151"/>
  <c r="T151"/>
  <c r="T156"/>
  <c i="2" r="J89"/>
  <c r="E111"/>
  <c r="F118"/>
  <c r="BE132"/>
  <c r="BE137"/>
  <c r="BE140"/>
  <c r="BE143"/>
  <c r="BE144"/>
  <c i="3" r="J91"/>
  <c r="E113"/>
  <c r="F119"/>
  <c r="BE130"/>
  <c r="BE132"/>
  <c r="BE141"/>
  <c i="2" r="J91"/>
  <c r="BE124"/>
  <c r="BE126"/>
  <c r="BE135"/>
  <c r="BE139"/>
  <c r="BE146"/>
  <c r="BE148"/>
  <c i="3" r="J117"/>
  <c r="BE133"/>
  <c r="BE135"/>
  <c r="BE137"/>
  <c r="BE143"/>
  <c r="BE146"/>
  <c r="BK125"/>
  <c r="J125"/>
  <c r="J98"/>
  <c i="2" r="F91"/>
  <c r="BE128"/>
  <c r="BE129"/>
  <c i="3" r="F92"/>
  <c r="BE139"/>
  <c r="BE148"/>
  <c r="BE149"/>
  <c r="BE152"/>
  <c r="BE153"/>
  <c r="BE155"/>
  <c r="BE158"/>
  <c i="2" r="BE134"/>
  <c r="BE149"/>
  <c i="3" r="BE126"/>
  <c r="BE129"/>
  <c r="BE136"/>
  <c r="BE138"/>
  <c r="BE144"/>
  <c r="BE157"/>
  <c i="2" r="F36"/>
  <c i="1" r="BC95"/>
  <c i="2" r="F34"/>
  <c i="1" r="BA95"/>
  <c i="3" r="F36"/>
  <c i="1" r="BC96"/>
  <c i="2" r="F35"/>
  <c i="1" r="BB95"/>
  <c i="3" r="F34"/>
  <c i="1" r="BA96"/>
  <c i="3" r="J34"/>
  <c i="1" r="AW96"/>
  <c i="3" r="F37"/>
  <c i="1" r="BD96"/>
  <c i="3" r="F35"/>
  <c i="1" r="BB96"/>
  <c i="2" r="F37"/>
  <c i="1" r="BD95"/>
  <c i="2" r="J34"/>
  <c i="1" r="AW95"/>
  <c i="2" l="1" r="R122"/>
  <c r="R121"/>
  <c r="T122"/>
  <c r="T121"/>
  <c r="P122"/>
  <c r="P121"/>
  <c i="1" r="AU95"/>
  <c i="2" r="BK122"/>
  <c r="J122"/>
  <c r="J97"/>
  <c i="3" r="BK124"/>
  <c r="BK123"/>
  <c r="J123"/>
  <c r="J96"/>
  <c i="1" r="BC94"/>
  <c r="W32"/>
  <c r="AU94"/>
  <c i="3" r="J33"/>
  <c i="1" r="AV96"/>
  <c r="AT96"/>
  <c r="BB94"/>
  <c r="AX94"/>
  <c r="BA94"/>
  <c r="AW94"/>
  <c r="AK30"/>
  <c r="BD94"/>
  <c r="W33"/>
  <c i="3" r="F33"/>
  <c i="1" r="AZ96"/>
  <c i="2" r="F33"/>
  <c i="1" r="AZ95"/>
  <c i="2" r="J33"/>
  <c i="1" r="AV95"/>
  <c r="AT95"/>
  <c i="2" l="1" r="BK121"/>
  <c r="J121"/>
  <c r="J96"/>
  <c i="3" r="J124"/>
  <c r="J97"/>
  <c i="1" r="AZ94"/>
  <c r="AV94"/>
  <c r="AK29"/>
  <c r="AY94"/>
  <c i="3" r="J30"/>
  <c i="1" r="AG96"/>
  <c r="AN96"/>
  <c r="W31"/>
  <c r="W30"/>
  <c i="3" l="1" r="J39"/>
  <c i="1" r="W29"/>
  <c i="2" r="J30"/>
  <c i="1" r="AG95"/>
  <c r="AN95"/>
  <c r="AT94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<sst xmlns="http://schemas.openxmlformats.org/spreadsheetml/2006/main">
  <si>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</si>
  <si>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</si>
  <si>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</si>
  <si>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</si>
  <si>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</si>
  <si>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{6ae5cfde-69cd-4625-b741-c8c4a7afc7b3}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</si>
  <si>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</si>
  <si>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</si>
  <si>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</si>
  <si>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</si>
  <si>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</si>
  <si>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</si>
  <si>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</si>
  <si>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</si>
  <si>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</si>
  <si>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</si>
  <si>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</si>
  <si>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místních komunikací ve Frenštátě p.R.</t>
  </si>
  <si>
    <t>KSO:</t>
  </si>
  <si>
    <t>CC-CZ:</t>
  </si>
  <si>
    <t>Místo:</t>
  </si>
  <si>
    <t>Frenštát pod Radhoštěm</t>
  </si>
  <si>
    <t>Datum:</t>
  </si>
  <si>
    <t>7. 12. 2020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</si>
  <si>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</si>
  <si>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</si>
  <si>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</si>
  <si>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</si>
  <si>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</si>
  <si>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</si>
  <si>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</si>
  <si>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</si>
  <si>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</si>
  <si>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41391730</t>
  </si>
  <si>
    <t>Ing.Marie Zapletalová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</si>
  <si>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</si>
  <si>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</si>
  <si>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</si>
  <si>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</si>
  <si>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</si>
  <si>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</si>
  <si>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</si>
  <si>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</si>
  <si>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</si>
  <si>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</si>
  <si>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</si>
  <si>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</si>
  <si>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</si>
  <si>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</si>
  <si>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</si>
  <si>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</si>
  <si>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</si>
  <si>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</si>
  <si>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</si>
  <si>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</si>
  <si>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</si>
  <si>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</si>
  <si>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</si>
  <si>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</si>
  <si>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</si>
  <si>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</si>
  <si>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</si>
  <si>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</si>
  <si>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</si>
  <si>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</si>
  <si>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</si>
  <si>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</si>
  <si>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</si>
  <si>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</si>
  <si>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</si>
  <si>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</si>
  <si>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</si>
  <si>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</si>
  <si>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</si>
  <si>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</si>
  <si>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</si>
  <si>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</si>
  <si>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</si>
  <si>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</si>
  <si>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</si>
  <si>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</si>
  <si>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06</t>
  </si>
  <si>
    <t>Oprava komunikace na Planiskách na parc.č.4350/3 a parc.č.1643/5</t>
  </si>
  <si>
    <t>STA</t>
  </si>
  <si>
    <t>1</t>
  </si>
  <si>
    <t>{13b1027b-9a49-4b29-9788-624c471becb2}</t>
  </si>
  <si>
    <t>2</t>
  </si>
  <si>
    <t>Oprava místní komunikace od železničního přejezdu k tankové cestě</t>
  </si>
  <si>
    <t>{825858f5-fba5-491f-9734-870a197dff55}</t>
  </si>
  <si>
    <t>KRYCÍ LIST SOUPISU PRACÍ</t>
  </si>
  <si>
    <t>Objekt:</t>
  </si>
  <si>
    <t>06 - Oprava komunikace na Planiskách na parc.č.4350/3 a parc.č.1643/5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</si>
  <si>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</si>
  <si>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</si>
  <si>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</si>
  <si>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</si>
  <si>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</si>
  <si>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</si>
  <si>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</si>
  <si>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</si>
  <si>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</si>
  <si>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</si>
  <si>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</si>
  <si>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</si>
  <si>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</si>
  <si>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</si>
  <si>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</si>
  <si>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</si>
  <si>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</si>
  <si>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</si>
  <si>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</si>
  <si>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</si>
  <si>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</si>
  <si>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</si>
  <si>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</si>
  <si>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</si>
  <si>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</si>
  <si>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</si>
  <si>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</si>
  <si>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</si>
  <si>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</si>
  <si>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569951133</t>
  </si>
  <si>
    <t xml:space="preserve">Zpevnění krajnic nebo komunikací pro pěší  s rozprostřením a zhutněním, po zhutnění asfaltovým recyklátem tl. 150 mm</t>
  </si>
  <si>
    <t>m2</t>
  </si>
  <si>
    <t>CS ÚRS 2020 02</t>
  </si>
  <si>
    <t>4</t>
  </si>
  <si>
    <t>1850066790</t>
  </si>
  <si>
    <t>VV</t>
  </si>
  <si>
    <t>(70,0+33,0+126,0)*0,3*2-0,3*4,0+0,8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</si>
  <si>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</si>
  <si>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</si>
  <si>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1116856950</t>
  </si>
  <si>
    <t>701,0*0,1</t>
  </si>
  <si>
    <t>3</t>
  </si>
  <si>
    <t>573111115</t>
  </si>
  <si>
    <t>Postřik infiltrační PI z asfaltu silničního s posypem kamenivem, v množství 2,50 kg/m2</t>
  </si>
  <si>
    <t>1267066853</t>
  </si>
  <si>
    <t>577154131</t>
  </si>
  <si>
    <t xml:space="preserve">Asfaltový beton vrstva obrusná ACO 11 (ABS)  s rozprostřením a se zhutněním z modifikovaného asfaltu v pruhu šířky přes do 1,5 do 3 m, po zhutnění tl. 60 mm</t>
  </si>
  <si>
    <t>-1489523573</t>
  </si>
  <si>
    <t>3,2*70,0+3,0*33,0+3,0*126,0</t>
  </si>
  <si>
    <t>9</t>
  </si>
  <si>
    <t>Ostatní konstrukce a práce, bourání</t>
  </si>
  <si>
    <t>919731122</t>
  </si>
  <si>
    <t xml:space="preserve">Zarovnání styčné plochy podkladu nebo krytu podél vybourané části komunikace nebo zpevněné plochy  živičné tl. přes 50 do 100 mm</t>
  </si>
  <si>
    <t>m</t>
  </si>
  <si>
    <t>-585766140</t>
  </si>
  <si>
    <t>6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</si>
  <si>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</si>
  <si>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</si>
  <si>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-1956817716</t>
  </si>
  <si>
    <t>7</t>
  </si>
  <si>
    <t>919735111</t>
  </si>
  <si>
    <t xml:space="preserve">Řezání stávajícího živičného krytu nebo podkladu  hloubky do 50 mm</t>
  </si>
  <si>
    <t>928860455</t>
  </si>
  <si>
    <t>3,2</t>
  </si>
  <si>
    <t>8</t>
  </si>
  <si>
    <t>9197391119.R</t>
  </si>
  <si>
    <t>Příplatek za ztížené práce při řezánífrézování a položení asfaltu kolem podezdívky plotu, betonových obrub a betonových ploch</t>
  </si>
  <si>
    <t>-1526503438</t>
  </si>
  <si>
    <t>4,0</t>
  </si>
  <si>
    <t>938908411</t>
  </si>
  <si>
    <t>Čištění vozovek splachováním vodou povrchu podkladu nebo krytu živičného, betonového nebo dlážděného</t>
  </si>
  <si>
    <t>300520532</t>
  </si>
  <si>
    <t>10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</si>
  <si>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</si>
  <si>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</si>
  <si>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-1072276779</t>
  </si>
  <si>
    <t>997</t>
  </si>
  <si>
    <t>Přesun sutě</t>
  </si>
  <si>
    <t>11</t>
  </si>
  <si>
    <t>997221551</t>
  </si>
  <si>
    <t xml:space="preserve">Vodorovná doprava suti  bez naložení, ale se složením a s hrubým urovnáním ze sypkých materiálů, na vzdálenost do 1 km</t>
  </si>
  <si>
    <t>t</t>
  </si>
  <si>
    <t>1515053873</t>
  </si>
  <si>
    <t>12</t>
  </si>
  <si>
    <t>997221559</t>
  </si>
  <si>
    <t xml:space="preserve">Vodorovná doprava suti  bez naložení, ale se složením a s hrubým urovnáním Příplatek k ceně za každý další i započatý 1 km přes 1 km</t>
  </si>
  <si>
    <t>100639755</t>
  </si>
  <si>
    <t>41,534*39 'Přepočtené koeficientem množství</t>
  </si>
  <si>
    <t>13</t>
  </si>
  <si>
    <t>997221645</t>
  </si>
  <si>
    <t>Poplatek za uložení stavebního odpadu na skládce (skládkovné) asfaltového bez obsahu dehtu zatříděného do Katalogu odpadů pod kódem 17 03 02</t>
  </si>
  <si>
    <t>628763029</t>
  </si>
  <si>
    <t>998</t>
  </si>
  <si>
    <t>Přesun hmot</t>
  </si>
  <si>
    <t>998225111</t>
  </si>
  <si>
    <t xml:space="preserve">Přesun hmot pro komunikace s krytem z kameniva, monolitickým betonovým nebo živičným  dopravní vzdálenost do 200 m jakékoliv délky objektu</t>
  </si>
  <si>
    <t>748232359</t>
  </si>
  <si>
    <t>16</t>
  </si>
  <si>
    <t>998225191</t>
  </si>
  <si>
    <t xml:space="preserve">Přesun hmot pro komunikace s krytem z kameniva, monolitickým betonovým nebo živičným  Příplatek k ceně za zvětšený přesun přes vymezenou největší dopravní vzdálenost do 1000 m</t>
  </si>
  <si>
    <t>716957507</t>
  </si>
  <si>
    <t>07 - Oprava místní komunikace od železničního přejezdu k tankové cestě</t>
  </si>
  <si>
    <t xml:space="preserve">    1 - Zemní práce</t>
  </si>
  <si>
    <t xml:space="preserve">    8 - Trubní vedení</t>
  </si>
  <si>
    <t>Zemní práce</t>
  </si>
  <si>
    <t>113154333</t>
  </si>
  <si>
    <t xml:space="preserve">Frézování živičného podkladu nebo krytu  s naložením na dopravní prostředek plochy přes 1 000 do 10 000 m2 bez překážek v trase pruhu šířky přes 1 m do 2 m, tloušťky vrstvy 50 mm</t>
  </si>
  <si>
    <t>-14864813</t>
  </si>
  <si>
    <t>8,0*25,0+7,5*25,0+7,5*30,0+6,5*33,0+5,5*40,0+6,0*25,0+6,5*67,0+6,0*28,0+0,5</t>
  </si>
  <si>
    <t>1277962814</t>
  </si>
  <si>
    <t>572241122</t>
  </si>
  <si>
    <t>Vyspravení výtluků materiálem na bázi asfaltu s řezáním, vysekáním, očištěním, zaplněním směsí a zhutněním asfaltovým betonem ACO (AB) při vyspravované ploše na 1 km komunikace přes 10 % tl. přes 40 do 60 mm</t>
  </si>
  <si>
    <t>145042154</t>
  </si>
  <si>
    <t xml:space="preserve">"výtluky"   1801,0*0,2-0,2</t>
  </si>
  <si>
    <t>-1599314785</t>
  </si>
  <si>
    <t>577144131</t>
  </si>
  <si>
    <t xml:space="preserve">Asfaltový beton vrstva obrusná ACO 11 (ABS)  s rozprostřením a se zhutněním z modifikovaného asfaltu v pruhu šířky do 3 m, po zhutnění tl. 50 mm</t>
  </si>
  <si>
    <t>-1910603228</t>
  </si>
  <si>
    <t>Trubní vedení</t>
  </si>
  <si>
    <t>899104112</t>
  </si>
  <si>
    <t>Osazení poklopů litinových a ocelových včetně rámů pro třídu zatížení D400, E600</t>
  </si>
  <si>
    <t>kus</t>
  </si>
  <si>
    <t>399094468</t>
  </si>
  <si>
    <t>M</t>
  </si>
  <si>
    <t>28661935</t>
  </si>
  <si>
    <t>poklop šachtový litinový dno DN 600 pro třídu zatížení D400</t>
  </si>
  <si>
    <t>365913999</t>
  </si>
  <si>
    <t>899204112</t>
  </si>
  <si>
    <t>Osazení mříží litinových včetně rámů a košů na bahno pro třídu zatížení D400, E600</t>
  </si>
  <si>
    <t>1420178895</t>
  </si>
  <si>
    <t>55242320</t>
  </si>
  <si>
    <t>mříž vtoková litinová plochá 500x500mm</t>
  </si>
  <si>
    <t>-893080580</t>
  </si>
  <si>
    <t>899231111</t>
  </si>
  <si>
    <t xml:space="preserve">Výšková úprava uličního vstupu nebo vpusti do 200 mm  zvýšením mříže</t>
  </si>
  <si>
    <t>1552324271</t>
  </si>
  <si>
    <t xml:space="preserve">"vpust "   1</t>
  </si>
  <si>
    <t>899331111</t>
  </si>
  <si>
    <t xml:space="preserve">Výšková úprava uličního vstupu nebo vpusti do 200 mm  zvýšením poklopu</t>
  </si>
  <si>
    <t>-870689304</t>
  </si>
  <si>
    <t>-190546075</t>
  </si>
  <si>
    <t>1202185390</t>
  </si>
  <si>
    <t>10,0+47,0+9,0+20,0+21,0+14,0+85,0+10,0</t>
  </si>
  <si>
    <t>14</t>
  </si>
  <si>
    <t>-349773687</t>
  </si>
  <si>
    <t>12,0+77,0+10,0+42,0</t>
  </si>
  <si>
    <t>-1047541832</t>
  </si>
  <si>
    <t>1844132717</t>
  </si>
  <si>
    <t>0,3*(50,0+41,0+8,0+18,0+35,0+8,0+47,0)</t>
  </si>
  <si>
    <t>17</t>
  </si>
  <si>
    <t>-676376964</t>
  </si>
  <si>
    <t>18</t>
  </si>
  <si>
    <t>-447058004</t>
  </si>
  <si>
    <t>240,774*39 'Přepočtené koeficientem množství</t>
  </si>
  <si>
    <t>19</t>
  </si>
  <si>
    <t>28911563</t>
  </si>
  <si>
    <t>20</t>
  </si>
  <si>
    <t>1459437275</t>
  </si>
  <si>
    <t>-1842415916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</si>
</sst>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07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Oprava místních komunikací ve Frenštátě p.R.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Frenštát pod Radhoštěm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7. 12. 2020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>Ing.Marie Zapletalová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24.7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'06 - Oprava komunikace na...'!J30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'06 - Oprava komunikace na...'!P121</f>
        <v>0</v>
      </c>
      <c r="AV95" s="126">
        <f>'06 - Oprava komunikace na...'!J33</f>
        <v>0</v>
      </c>
      <c r="AW95" s="126">
        <f>'06 - Oprava komunikace na...'!J34</f>
        <v>0</v>
      </c>
      <c r="AX95" s="126">
        <f>'06 - Oprava komunikace na...'!J35</f>
        <v>0</v>
      </c>
      <c r="AY95" s="126">
        <f>'06 - Oprava komunikace na...'!J36</f>
        <v>0</v>
      </c>
      <c r="AZ95" s="126">
        <f>'06 - Oprava komunikace na...'!F33</f>
        <v>0</v>
      </c>
      <c r="BA95" s="126">
        <f>'06 - Oprava komunikace na...'!F34</f>
        <v>0</v>
      </c>
      <c r="BB95" s="126">
        <f>'06 - Oprava komunikace na...'!F35</f>
        <v>0</v>
      </c>
      <c r="BC95" s="126">
        <f>'06 - Oprava komunikace na...'!F36</f>
        <v>0</v>
      </c>
      <c r="BD95" s="128">
        <f>'06 - Oprava komunikace na...'!F37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7" customFormat="1" ht="24.75" customHeight="1">
      <c r="A96" s="117" t="s">
        <v>80</v>
      </c>
      <c r="B96" s="118"/>
      <c r="C96" s="119"/>
      <c r="D96" s="120" t="s">
        <v>14</v>
      </c>
      <c r="E96" s="120"/>
      <c r="F96" s="120"/>
      <c r="G96" s="120"/>
      <c r="H96" s="120"/>
      <c r="I96" s="121"/>
      <c r="J96" s="120" t="s">
        <v>87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'07 - Oprava místní komuni...'!J30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83</v>
      </c>
      <c r="AR96" s="124"/>
      <c r="AS96" s="130">
        <v>0</v>
      </c>
      <c r="AT96" s="131">
        <f>ROUND(SUM(AV96:AW96),2)</f>
        <v>0</v>
      </c>
      <c r="AU96" s="132">
        <f>'07 - Oprava místní komuni...'!P123</f>
        <v>0</v>
      </c>
      <c r="AV96" s="131">
        <f>'07 - Oprava místní komuni...'!J33</f>
        <v>0</v>
      </c>
      <c r="AW96" s="131">
        <f>'07 - Oprava místní komuni...'!J34</f>
        <v>0</v>
      </c>
      <c r="AX96" s="131">
        <f>'07 - Oprava místní komuni...'!J35</f>
        <v>0</v>
      </c>
      <c r="AY96" s="131">
        <f>'07 - Oprava místní komuni...'!J36</f>
        <v>0</v>
      </c>
      <c r="AZ96" s="131">
        <f>'07 - Oprava místní komuni...'!F33</f>
        <v>0</v>
      </c>
      <c r="BA96" s="131">
        <f>'07 - Oprava místní komuni...'!F34</f>
        <v>0</v>
      </c>
      <c r="BB96" s="131">
        <f>'07 - Oprava místní komuni...'!F35</f>
        <v>0</v>
      </c>
      <c r="BC96" s="131">
        <f>'07 - Oprava místní komuni...'!F36</f>
        <v>0</v>
      </c>
      <c r="BD96" s="133">
        <f>'07 - Oprava místní komuni...'!F37</f>
        <v>0</v>
      </c>
      <c r="BE96" s="7"/>
      <c r="BT96" s="129" t="s">
        <v>84</v>
      </c>
      <c r="BV96" s="129" t="s">
        <v>78</v>
      </c>
      <c r="BW96" s="129" t="s">
        <v>88</v>
      </c>
      <c r="BX96" s="129" t="s">
        <v>5</v>
      </c>
      <c r="CL96" s="129" t="s">
        <v>1</v>
      </c>
      <c r="CM96" s="129" t="s">
        <v>86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q2CNCtKEYNXeBc+JULfKqgGQW4rqR/VSqBNvjp8dW26PYyTtX9kGoSnw+HTV5zwyA6QLFJrmV7Bx+vNZwDNzFg==" hashValue="ceCglI1AdL12lAF/bM4UQJbdDkWCMGbJ2R4GNlLxm9boJ9P+kanzxX8sgHY2Yh0LPNK66QzjBmJhs/uWmmti3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6 - Oprava komunikace na...'!C2" display="/"/>
    <hyperlink ref="A96" location="'07 - Oprava místní komun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místních komunikací ve Frenštátě p.R.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42"/>
      <c r="C9" s="36"/>
      <c r="D9" s="36"/>
      <c r="E9" s="140" t="s">
        <v>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7. 12. 2020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ROUND((SUM(BE121:BE149)),  2)</f>
        <v>0</v>
      </c>
      <c r="G33" s="36"/>
      <c r="H33" s="36"/>
      <c r="I33" s="153">
        <v>0.20999999999999999</v>
      </c>
      <c r="J33" s="152">
        <f>ROUND(((SUM(BE121:BE149))*I33),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ROUND((SUM(BF121:BF149)),  2)</f>
        <v>0</v>
      </c>
      <c r="G34" s="36"/>
      <c r="H34" s="36"/>
      <c r="I34" s="153">
        <v>0.14999999999999999</v>
      </c>
      <c r="J34" s="152">
        <f>ROUND(((SUM(BF121:BF149))*I34),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ROUND((SUM(BG121:BG149)),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ROUND((SUM(BH121:BH149)),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ROUND((SUM(BI121:BI149)),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místních komunikací ve Frenštátě p.R.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06 - Oprava komunikace na Planiskách na parc.č.4350/3 a parc.č.1643/5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Frenštát pod Radhoštěm</v>
      </c>
      <c r="G89" s="38"/>
      <c r="H89" s="38"/>
      <c r="I89" s="30" t="s">
        <v>22</v>
      </c>
      <c r="J89" s="77" t="str">
        <f>IF(J12="","",J12)</f>
        <v>7. 12. 2020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>Ing.Marie Zapletalová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J131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J142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J147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102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Oprava místních komunikací ve Frenštátě p.R.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90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30" customHeight="1">
      <c r="A113" s="36"/>
      <c r="B113" s="37"/>
      <c r="C113" s="38"/>
      <c r="D113" s="38"/>
      <c r="E113" s="74" t="str">
        <f>E9</f>
        <v>06 - Oprava komunikace na Planiskách na parc.č.4350/3 a parc.č.1643/5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Frenštát pod Radhoštěm</v>
      </c>
      <c r="G115" s="38"/>
      <c r="H115" s="38"/>
      <c r="I115" s="30" t="s">
        <v>22</v>
      </c>
      <c r="J115" s="77" t="str">
        <f>IF(J12="","",J12)</f>
        <v>7. 12. 2020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 xml:space="preserve"> </v>
      </c>
      <c r="G117" s="38"/>
      <c r="H117" s="38"/>
      <c r="I117" s="30" t="s">
        <v>30</v>
      </c>
      <c r="J117" s="34" t="str">
        <f>E21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32</v>
      </c>
      <c r="J118" s="34" t="str">
        <f>E24</f>
        <v>Ing.Marie Zapletalová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103</v>
      </c>
      <c r="D120" s="192" t="s">
        <v>61</v>
      </c>
      <c r="E120" s="192" t="s">
        <v>57</v>
      </c>
      <c r="F120" s="192" t="s">
        <v>58</v>
      </c>
      <c r="G120" s="192" t="s">
        <v>104</v>
      </c>
      <c r="H120" s="192" t="s">
        <v>105</v>
      </c>
      <c r="I120" s="192" t="s">
        <v>106</v>
      </c>
      <c r="J120" s="192" t="s">
        <v>94</v>
      </c>
      <c r="K120" s="193" t="s">
        <v>107</v>
      </c>
      <c r="L120" s="194"/>
      <c r="M120" s="98" t="s">
        <v>1</v>
      </c>
      <c r="N120" s="99" t="s">
        <v>40</v>
      </c>
      <c r="O120" s="99" t="s">
        <v>108</v>
      </c>
      <c r="P120" s="99" t="s">
        <v>109</v>
      </c>
      <c r="Q120" s="99" t="s">
        <v>110</v>
      </c>
      <c r="R120" s="99" t="s">
        <v>111</v>
      </c>
      <c r="S120" s="99" t="s">
        <v>112</v>
      </c>
      <c r="T120" s="100" t="s">
        <v>113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114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61.441744999999997</v>
      </c>
      <c r="S121" s="102"/>
      <c r="T121" s="198">
        <f>T122</f>
        <v>41.533999999999999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75</v>
      </c>
      <c r="AU121" s="15" t="s">
        <v>96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115</v>
      </c>
      <c r="F122" s="203" t="s">
        <v>116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P123+P131+P142+P147</f>
        <v>0</v>
      </c>
      <c r="Q122" s="208"/>
      <c r="R122" s="209">
        <f>R123+R131+R142+R147</f>
        <v>61.441744999999997</v>
      </c>
      <c r="S122" s="208"/>
      <c r="T122" s="210">
        <f>T123+T131+T142+T147</f>
        <v>41.533999999999999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84</v>
      </c>
      <c r="AT122" s="212" t="s">
        <v>75</v>
      </c>
      <c r="AU122" s="212" t="s">
        <v>76</v>
      </c>
      <c r="AY122" s="211" t="s">
        <v>117</v>
      </c>
      <c r="BK122" s="213">
        <f>BK123+BK131+BK142+BK147</f>
        <v>0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118</v>
      </c>
      <c r="F123" s="214" t="s">
        <v>119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SUM(P124:P130)</f>
        <v>0</v>
      </c>
      <c r="Q123" s="208"/>
      <c r="R123" s="209">
        <f>SUM(R124:R130)</f>
        <v>61.439824999999999</v>
      </c>
      <c r="S123" s="208"/>
      <c r="T123" s="210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84</v>
      </c>
      <c r="AT123" s="212" t="s">
        <v>75</v>
      </c>
      <c r="AU123" s="212" t="s">
        <v>84</v>
      </c>
      <c r="AY123" s="211" t="s">
        <v>117</v>
      </c>
      <c r="BK123" s="213">
        <f>SUM(BK124:BK130)</f>
        <v>0</v>
      </c>
    </row>
    <row r="124" s="2" customFormat="1">
      <c r="A124" s="36"/>
      <c r="B124" s="37"/>
      <c r="C124" s="216" t="s">
        <v>84</v>
      </c>
      <c r="D124" s="216" t="s">
        <v>120</v>
      </c>
      <c r="E124" s="217" t="s">
        <v>121</v>
      </c>
      <c r="F124" s="218" t="s">
        <v>122</v>
      </c>
      <c r="G124" s="219" t="s">
        <v>123</v>
      </c>
      <c r="H124" s="220">
        <v>137</v>
      </c>
      <c r="I124" s="221"/>
      <c r="J124" s="222">
        <f>ROUND(I124*H124,2)</f>
        <v>0</v>
      </c>
      <c r="K124" s="218" t="s">
        <v>124</v>
      </c>
      <c r="L124" s="42"/>
      <c r="M124" s="223" t="s">
        <v>1</v>
      </c>
      <c r="N124" s="224" t="s">
        <v>41</v>
      </c>
      <c r="O124" s="89"/>
      <c r="P124" s="225">
        <f>O124*H124</f>
        <v>0</v>
      </c>
      <c r="Q124" s="225">
        <v>0.32400000000000001</v>
      </c>
      <c r="R124" s="225">
        <f>Q124*H124</f>
        <v>44.387999999999998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125</v>
      </c>
      <c r="AT124" s="227" t="s">
        <v>120</v>
      </c>
      <c r="AU124" s="227" t="s">
        <v>86</v>
      </c>
      <c r="AY124" s="15" t="s">
        <v>117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84</v>
      </c>
      <c r="BK124" s="228">
        <f>ROUND(I124*H124,2)</f>
        <v>0</v>
      </c>
      <c r="BL124" s="15" t="s">
        <v>125</v>
      </c>
      <c r="BM124" s="227" t="s">
        <v>126</v>
      </c>
    </row>
    <row r="125" s="13" customFormat="1">
      <c r="A125" s="13"/>
      <c r="B125" s="229"/>
      <c r="C125" s="230"/>
      <c r="D125" s="231" t="s">
        <v>127</v>
      </c>
      <c r="E125" s="232" t="s">
        <v>1</v>
      </c>
      <c r="F125" s="233" t="s">
        <v>128</v>
      </c>
      <c r="G125" s="230"/>
      <c r="H125" s="234">
        <v>137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127</v>
      </c>
      <c r="AU125" s="240" t="s">
        <v>86</v>
      </c>
      <c r="AV125" s="13" t="s">
        <v>86</v>
      </c>
      <c r="AW125" s="13" t="s">
        <v>31</v>
      </c>
      <c r="AX125" s="13" t="s">
        <v>84</v>
      </c>
      <c r="AY125" s="240" t="s">
        <v>117</v>
      </c>
    </row>
    <row r="126" s="2" customFormat="1">
      <c r="A126" s="36"/>
      <c r="B126" s="37"/>
      <c r="C126" s="216" t="s">
        <v>86</v>
      </c>
      <c r="D126" s="216" t="s">
        <v>120</v>
      </c>
      <c r="E126" s="217" t="s">
        <v>129</v>
      </c>
      <c r="F126" s="218" t="s">
        <v>130</v>
      </c>
      <c r="G126" s="219" t="s">
        <v>123</v>
      </c>
      <c r="H126" s="220">
        <v>70.099999999999994</v>
      </c>
      <c r="I126" s="221"/>
      <c r="J126" s="222">
        <f>ROUND(I126*H126,2)</f>
        <v>0</v>
      </c>
      <c r="K126" s="218" t="s">
        <v>124</v>
      </c>
      <c r="L126" s="42"/>
      <c r="M126" s="223" t="s">
        <v>1</v>
      </c>
      <c r="N126" s="224" t="s">
        <v>41</v>
      </c>
      <c r="O126" s="89"/>
      <c r="P126" s="225">
        <f>O126*H126</f>
        <v>0</v>
      </c>
      <c r="Q126" s="225">
        <v>0.16794999999999999</v>
      </c>
      <c r="R126" s="225">
        <f>Q126*H126</f>
        <v>11.773294999999997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125</v>
      </c>
      <c r="AT126" s="227" t="s">
        <v>120</v>
      </c>
      <c r="AU126" s="227" t="s">
        <v>86</v>
      </c>
      <c r="AY126" s="15" t="s">
        <v>117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84</v>
      </c>
      <c r="BK126" s="228">
        <f>ROUND(I126*H126,2)</f>
        <v>0</v>
      </c>
      <c r="BL126" s="15" t="s">
        <v>125</v>
      </c>
      <c r="BM126" s="227" t="s">
        <v>131</v>
      </c>
    </row>
    <row r="127" s="13" customFormat="1">
      <c r="A127" s="13"/>
      <c r="B127" s="229"/>
      <c r="C127" s="230"/>
      <c r="D127" s="231" t="s">
        <v>127</v>
      </c>
      <c r="E127" s="232" t="s">
        <v>1</v>
      </c>
      <c r="F127" s="233" t="s">
        <v>132</v>
      </c>
      <c r="G127" s="230"/>
      <c r="H127" s="234">
        <v>70.099999999999994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127</v>
      </c>
      <c r="AU127" s="240" t="s">
        <v>86</v>
      </c>
      <c r="AV127" s="13" t="s">
        <v>86</v>
      </c>
      <c r="AW127" s="13" t="s">
        <v>31</v>
      </c>
      <c r="AX127" s="13" t="s">
        <v>84</v>
      </c>
      <c r="AY127" s="240" t="s">
        <v>117</v>
      </c>
    </row>
    <row r="128" s="2" customFormat="1">
      <c r="A128" s="36"/>
      <c r="B128" s="37"/>
      <c r="C128" s="216" t="s">
        <v>133</v>
      </c>
      <c r="D128" s="216" t="s">
        <v>120</v>
      </c>
      <c r="E128" s="217" t="s">
        <v>134</v>
      </c>
      <c r="F128" s="218" t="s">
        <v>135</v>
      </c>
      <c r="G128" s="219" t="s">
        <v>123</v>
      </c>
      <c r="H128" s="220">
        <v>701</v>
      </c>
      <c r="I128" s="221"/>
      <c r="J128" s="222">
        <f>ROUND(I128*H128,2)</f>
        <v>0</v>
      </c>
      <c r="K128" s="218" t="s">
        <v>124</v>
      </c>
      <c r="L128" s="42"/>
      <c r="M128" s="223" t="s">
        <v>1</v>
      </c>
      <c r="N128" s="224" t="s">
        <v>41</v>
      </c>
      <c r="O128" s="89"/>
      <c r="P128" s="225">
        <f>O128*H128</f>
        <v>0</v>
      </c>
      <c r="Q128" s="225">
        <v>0.0075300000000000002</v>
      </c>
      <c r="R128" s="225">
        <f>Q128*H128</f>
        <v>5.2785299999999999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125</v>
      </c>
      <c r="AT128" s="227" t="s">
        <v>120</v>
      </c>
      <c r="AU128" s="227" t="s">
        <v>86</v>
      </c>
      <c r="AY128" s="15" t="s">
        <v>117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84</v>
      </c>
      <c r="BK128" s="228">
        <f>ROUND(I128*H128,2)</f>
        <v>0</v>
      </c>
      <c r="BL128" s="15" t="s">
        <v>125</v>
      </c>
      <c r="BM128" s="227" t="s">
        <v>136</v>
      </c>
    </row>
    <row r="129" s="2" customFormat="1" ht="44.25" customHeight="1">
      <c r="A129" s="36"/>
      <c r="B129" s="37"/>
      <c r="C129" s="216" t="s">
        <v>125</v>
      </c>
      <c r="D129" s="216" t="s">
        <v>120</v>
      </c>
      <c r="E129" s="217" t="s">
        <v>137</v>
      </c>
      <c r="F129" s="218" t="s">
        <v>138</v>
      </c>
      <c r="G129" s="219" t="s">
        <v>123</v>
      </c>
      <c r="H129" s="220">
        <v>701</v>
      </c>
      <c r="I129" s="221"/>
      <c r="J129" s="222">
        <f>ROUND(I129*H129,2)</f>
        <v>0</v>
      </c>
      <c r="K129" s="218" t="s">
        <v>124</v>
      </c>
      <c r="L129" s="42"/>
      <c r="M129" s="223" t="s">
        <v>1</v>
      </c>
      <c r="N129" s="224" t="s">
        <v>41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125</v>
      </c>
      <c r="AT129" s="227" t="s">
        <v>120</v>
      </c>
      <c r="AU129" s="227" t="s">
        <v>86</v>
      </c>
      <c r="AY129" s="15" t="s">
        <v>117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84</v>
      </c>
      <c r="BK129" s="228">
        <f>ROUND(I129*H129,2)</f>
        <v>0</v>
      </c>
      <c r="BL129" s="15" t="s">
        <v>125</v>
      </c>
      <c r="BM129" s="227" t="s">
        <v>139</v>
      </c>
    </row>
    <row r="130" s="13" customFormat="1">
      <c r="A130" s="13"/>
      <c r="B130" s="229"/>
      <c r="C130" s="230"/>
      <c r="D130" s="231" t="s">
        <v>127</v>
      </c>
      <c r="E130" s="232" t="s">
        <v>1</v>
      </c>
      <c r="F130" s="233" t="s">
        <v>140</v>
      </c>
      <c r="G130" s="230"/>
      <c r="H130" s="234">
        <v>701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127</v>
      </c>
      <c r="AU130" s="240" t="s">
        <v>86</v>
      </c>
      <c r="AV130" s="13" t="s">
        <v>86</v>
      </c>
      <c r="AW130" s="13" t="s">
        <v>31</v>
      </c>
      <c r="AX130" s="13" t="s">
        <v>84</v>
      </c>
      <c r="AY130" s="240" t="s">
        <v>117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141</v>
      </c>
      <c r="F131" s="214" t="s">
        <v>142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SUM(P132:P141)</f>
        <v>0</v>
      </c>
      <c r="Q131" s="208"/>
      <c r="R131" s="209">
        <f>SUM(R132:R141)</f>
        <v>0.0019199999999999998</v>
      </c>
      <c r="S131" s="208"/>
      <c r="T131" s="210">
        <f>SUM(T132:T141)</f>
        <v>41.533999999999999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84</v>
      </c>
      <c r="AT131" s="212" t="s">
        <v>75</v>
      </c>
      <c r="AU131" s="212" t="s">
        <v>84</v>
      </c>
      <c r="AY131" s="211" t="s">
        <v>117</v>
      </c>
      <c r="BK131" s="213">
        <f>SUM(BK132:BK141)</f>
        <v>0</v>
      </c>
    </row>
    <row r="132" s="2" customFormat="1" ht="44.25" customHeight="1">
      <c r="A132" s="36"/>
      <c r="B132" s="37"/>
      <c r="C132" s="216" t="s">
        <v>118</v>
      </c>
      <c r="D132" s="216" t="s">
        <v>120</v>
      </c>
      <c r="E132" s="217" t="s">
        <v>143</v>
      </c>
      <c r="F132" s="218" t="s">
        <v>144</v>
      </c>
      <c r="G132" s="219" t="s">
        <v>145</v>
      </c>
      <c r="H132" s="220">
        <v>701</v>
      </c>
      <c r="I132" s="221"/>
      <c r="J132" s="222">
        <f>ROUND(I132*H132,2)</f>
        <v>0</v>
      </c>
      <c r="K132" s="218" t="s">
        <v>124</v>
      </c>
      <c r="L132" s="42"/>
      <c r="M132" s="223" t="s">
        <v>1</v>
      </c>
      <c r="N132" s="224" t="s">
        <v>41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125</v>
      </c>
      <c r="AT132" s="227" t="s">
        <v>120</v>
      </c>
      <c r="AU132" s="227" t="s">
        <v>86</v>
      </c>
      <c r="AY132" s="15" t="s">
        <v>117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84</v>
      </c>
      <c r="BK132" s="228">
        <f>ROUND(I132*H132,2)</f>
        <v>0</v>
      </c>
      <c r="BL132" s="15" t="s">
        <v>125</v>
      </c>
      <c r="BM132" s="227" t="s">
        <v>146</v>
      </c>
    </row>
    <row r="133" s="13" customFormat="1">
      <c r="A133" s="13"/>
      <c r="B133" s="229"/>
      <c r="C133" s="230"/>
      <c r="D133" s="231" t="s">
        <v>127</v>
      </c>
      <c r="E133" s="232" t="s">
        <v>1</v>
      </c>
      <c r="F133" s="233" t="s">
        <v>140</v>
      </c>
      <c r="G133" s="230"/>
      <c r="H133" s="234">
        <v>701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127</v>
      </c>
      <c r="AU133" s="240" t="s">
        <v>86</v>
      </c>
      <c r="AV133" s="13" t="s">
        <v>86</v>
      </c>
      <c r="AW133" s="13" t="s">
        <v>31</v>
      </c>
      <c r="AX133" s="13" t="s">
        <v>84</v>
      </c>
      <c r="AY133" s="240" t="s">
        <v>117</v>
      </c>
    </row>
    <row r="134" s="2" customFormat="1" ht="55.5" customHeight="1">
      <c r="A134" s="36"/>
      <c r="B134" s="37"/>
      <c r="C134" s="216" t="s">
        <v>147</v>
      </c>
      <c r="D134" s="216" t="s">
        <v>120</v>
      </c>
      <c r="E134" s="217" t="s">
        <v>148</v>
      </c>
      <c r="F134" s="218" t="s">
        <v>149</v>
      </c>
      <c r="G134" s="219" t="s">
        <v>145</v>
      </c>
      <c r="H134" s="220">
        <v>3.2000000000000002</v>
      </c>
      <c r="I134" s="221"/>
      <c r="J134" s="222">
        <f>ROUND(I134*H134,2)</f>
        <v>0</v>
      </c>
      <c r="K134" s="218" t="s">
        <v>124</v>
      </c>
      <c r="L134" s="42"/>
      <c r="M134" s="223" t="s">
        <v>1</v>
      </c>
      <c r="N134" s="224" t="s">
        <v>41</v>
      </c>
      <c r="O134" s="89"/>
      <c r="P134" s="225">
        <f>O134*H134</f>
        <v>0</v>
      </c>
      <c r="Q134" s="225">
        <v>0.00059999999999999995</v>
      </c>
      <c r="R134" s="225">
        <f>Q134*H134</f>
        <v>0.0019199999999999998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125</v>
      </c>
      <c r="AT134" s="227" t="s">
        <v>120</v>
      </c>
      <c r="AU134" s="227" t="s">
        <v>86</v>
      </c>
      <c r="AY134" s="15" t="s">
        <v>117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84</v>
      </c>
      <c r="BK134" s="228">
        <f>ROUND(I134*H134,2)</f>
        <v>0</v>
      </c>
      <c r="BL134" s="15" t="s">
        <v>125</v>
      </c>
      <c r="BM134" s="227" t="s">
        <v>150</v>
      </c>
    </row>
    <row r="135" s="2" customFormat="1">
      <c r="A135" s="36"/>
      <c r="B135" s="37"/>
      <c r="C135" s="216" t="s">
        <v>151</v>
      </c>
      <c r="D135" s="216" t="s">
        <v>120</v>
      </c>
      <c r="E135" s="217" t="s">
        <v>152</v>
      </c>
      <c r="F135" s="218" t="s">
        <v>153</v>
      </c>
      <c r="G135" s="219" t="s">
        <v>145</v>
      </c>
      <c r="H135" s="220">
        <v>3.2000000000000002</v>
      </c>
      <c r="I135" s="221"/>
      <c r="J135" s="222">
        <f>ROUND(I135*H135,2)</f>
        <v>0</v>
      </c>
      <c r="K135" s="218" t="s">
        <v>124</v>
      </c>
      <c r="L135" s="42"/>
      <c r="M135" s="223" t="s">
        <v>1</v>
      </c>
      <c r="N135" s="224" t="s">
        <v>41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125</v>
      </c>
      <c r="AT135" s="227" t="s">
        <v>120</v>
      </c>
      <c r="AU135" s="227" t="s">
        <v>86</v>
      </c>
      <c r="AY135" s="15" t="s">
        <v>117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84</v>
      </c>
      <c r="BK135" s="228">
        <f>ROUND(I135*H135,2)</f>
        <v>0</v>
      </c>
      <c r="BL135" s="15" t="s">
        <v>125</v>
      </c>
      <c r="BM135" s="227" t="s">
        <v>154</v>
      </c>
    </row>
    <row r="136" s="13" customFormat="1">
      <c r="A136" s="13"/>
      <c r="B136" s="229"/>
      <c r="C136" s="230"/>
      <c r="D136" s="231" t="s">
        <v>127</v>
      </c>
      <c r="E136" s="232" t="s">
        <v>1</v>
      </c>
      <c r="F136" s="233" t="s">
        <v>155</v>
      </c>
      <c r="G136" s="230"/>
      <c r="H136" s="234">
        <v>3.2000000000000002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127</v>
      </c>
      <c r="AU136" s="240" t="s">
        <v>86</v>
      </c>
      <c r="AV136" s="13" t="s">
        <v>86</v>
      </c>
      <c r="AW136" s="13" t="s">
        <v>31</v>
      </c>
      <c r="AX136" s="13" t="s">
        <v>84</v>
      </c>
      <c r="AY136" s="240" t="s">
        <v>117</v>
      </c>
    </row>
    <row r="137" s="2" customFormat="1">
      <c r="A137" s="36"/>
      <c r="B137" s="37"/>
      <c r="C137" s="216" t="s">
        <v>156</v>
      </c>
      <c r="D137" s="216" t="s">
        <v>120</v>
      </c>
      <c r="E137" s="217" t="s">
        <v>157</v>
      </c>
      <c r="F137" s="218" t="s">
        <v>158</v>
      </c>
      <c r="G137" s="219" t="s">
        <v>145</v>
      </c>
      <c r="H137" s="220">
        <v>4</v>
      </c>
      <c r="I137" s="221"/>
      <c r="J137" s="222">
        <f>ROUND(I137*H137,2)</f>
        <v>0</v>
      </c>
      <c r="K137" s="218" t="s">
        <v>1</v>
      </c>
      <c r="L137" s="42"/>
      <c r="M137" s="223" t="s">
        <v>1</v>
      </c>
      <c r="N137" s="224" t="s">
        <v>41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125</v>
      </c>
      <c r="AT137" s="227" t="s">
        <v>120</v>
      </c>
      <c r="AU137" s="227" t="s">
        <v>86</v>
      </c>
      <c r="AY137" s="15" t="s">
        <v>117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84</v>
      </c>
      <c r="BK137" s="228">
        <f>ROUND(I137*H137,2)</f>
        <v>0</v>
      </c>
      <c r="BL137" s="15" t="s">
        <v>125</v>
      </c>
      <c r="BM137" s="227" t="s">
        <v>159</v>
      </c>
    </row>
    <row r="138" s="13" customFormat="1">
      <c r="A138" s="13"/>
      <c r="B138" s="229"/>
      <c r="C138" s="230"/>
      <c r="D138" s="231" t="s">
        <v>127</v>
      </c>
      <c r="E138" s="232" t="s">
        <v>1</v>
      </c>
      <c r="F138" s="233" t="s">
        <v>160</v>
      </c>
      <c r="G138" s="230"/>
      <c r="H138" s="234">
        <v>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127</v>
      </c>
      <c r="AU138" s="240" t="s">
        <v>86</v>
      </c>
      <c r="AV138" s="13" t="s">
        <v>86</v>
      </c>
      <c r="AW138" s="13" t="s">
        <v>31</v>
      </c>
      <c r="AX138" s="13" t="s">
        <v>84</v>
      </c>
      <c r="AY138" s="240" t="s">
        <v>117</v>
      </c>
    </row>
    <row r="139" s="2" customFormat="1" ht="33" customHeight="1">
      <c r="A139" s="36"/>
      <c r="B139" s="37"/>
      <c r="C139" s="216" t="s">
        <v>141</v>
      </c>
      <c r="D139" s="216" t="s">
        <v>120</v>
      </c>
      <c r="E139" s="217" t="s">
        <v>161</v>
      </c>
      <c r="F139" s="218" t="s">
        <v>162</v>
      </c>
      <c r="G139" s="219" t="s">
        <v>123</v>
      </c>
      <c r="H139" s="220">
        <v>701</v>
      </c>
      <c r="I139" s="221"/>
      <c r="J139" s="222">
        <f>ROUND(I139*H139,2)</f>
        <v>0</v>
      </c>
      <c r="K139" s="218" t="s">
        <v>124</v>
      </c>
      <c r="L139" s="42"/>
      <c r="M139" s="223" t="s">
        <v>1</v>
      </c>
      <c r="N139" s="224" t="s">
        <v>41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0.01</v>
      </c>
      <c r="T139" s="226">
        <f>S139*H139</f>
        <v>7.0099999999999998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125</v>
      </c>
      <c r="AT139" s="227" t="s">
        <v>120</v>
      </c>
      <c r="AU139" s="227" t="s">
        <v>86</v>
      </c>
      <c r="AY139" s="15" t="s">
        <v>117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84</v>
      </c>
      <c r="BK139" s="228">
        <f>ROUND(I139*H139,2)</f>
        <v>0</v>
      </c>
      <c r="BL139" s="15" t="s">
        <v>125</v>
      </c>
      <c r="BM139" s="227" t="s">
        <v>163</v>
      </c>
    </row>
    <row r="140" s="2" customFormat="1" ht="66.75" customHeight="1">
      <c r="A140" s="36"/>
      <c r="B140" s="37"/>
      <c r="C140" s="216" t="s">
        <v>164</v>
      </c>
      <c r="D140" s="216" t="s">
        <v>120</v>
      </c>
      <c r="E140" s="217" t="s">
        <v>165</v>
      </c>
      <c r="F140" s="218" t="s">
        <v>166</v>
      </c>
      <c r="G140" s="219" t="s">
        <v>123</v>
      </c>
      <c r="H140" s="220">
        <v>137</v>
      </c>
      <c r="I140" s="221"/>
      <c r="J140" s="222">
        <f>ROUND(I140*H140,2)</f>
        <v>0</v>
      </c>
      <c r="K140" s="218" t="s">
        <v>124</v>
      </c>
      <c r="L140" s="42"/>
      <c r="M140" s="223" t="s">
        <v>1</v>
      </c>
      <c r="N140" s="224" t="s">
        <v>41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0.252</v>
      </c>
      <c r="T140" s="226">
        <f>S140*H140</f>
        <v>34.524000000000001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125</v>
      </c>
      <c r="AT140" s="227" t="s">
        <v>120</v>
      </c>
      <c r="AU140" s="227" t="s">
        <v>86</v>
      </c>
      <c r="AY140" s="15" t="s">
        <v>117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84</v>
      </c>
      <c r="BK140" s="228">
        <f>ROUND(I140*H140,2)</f>
        <v>0</v>
      </c>
      <c r="BL140" s="15" t="s">
        <v>125</v>
      </c>
      <c r="BM140" s="227" t="s">
        <v>167</v>
      </c>
    </row>
    <row r="141" s="13" customFormat="1">
      <c r="A141" s="13"/>
      <c r="B141" s="229"/>
      <c r="C141" s="230"/>
      <c r="D141" s="231" t="s">
        <v>127</v>
      </c>
      <c r="E141" s="232" t="s">
        <v>1</v>
      </c>
      <c r="F141" s="233" t="s">
        <v>128</v>
      </c>
      <c r="G141" s="230"/>
      <c r="H141" s="234">
        <v>137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127</v>
      </c>
      <c r="AU141" s="240" t="s">
        <v>86</v>
      </c>
      <c r="AV141" s="13" t="s">
        <v>86</v>
      </c>
      <c r="AW141" s="13" t="s">
        <v>31</v>
      </c>
      <c r="AX141" s="13" t="s">
        <v>84</v>
      </c>
      <c r="AY141" s="240" t="s">
        <v>117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168</v>
      </c>
      <c r="F142" s="214" t="s">
        <v>169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84</v>
      </c>
      <c r="AT142" s="212" t="s">
        <v>75</v>
      </c>
      <c r="AU142" s="212" t="s">
        <v>84</v>
      </c>
      <c r="AY142" s="211" t="s">
        <v>117</v>
      </c>
      <c r="BK142" s="213">
        <f>SUM(BK143:BK146)</f>
        <v>0</v>
      </c>
    </row>
    <row r="143" s="2" customFormat="1">
      <c r="A143" s="36"/>
      <c r="B143" s="37"/>
      <c r="C143" s="216" t="s">
        <v>170</v>
      </c>
      <c r="D143" s="216" t="s">
        <v>120</v>
      </c>
      <c r="E143" s="217" t="s">
        <v>171</v>
      </c>
      <c r="F143" s="218" t="s">
        <v>172</v>
      </c>
      <c r="G143" s="219" t="s">
        <v>173</v>
      </c>
      <c r="H143" s="220">
        <v>41.533999999999999</v>
      </c>
      <c r="I143" s="221"/>
      <c r="J143" s="222">
        <f>ROUND(I143*H143,2)</f>
        <v>0</v>
      </c>
      <c r="K143" s="218" t="s">
        <v>124</v>
      </c>
      <c r="L143" s="42"/>
      <c r="M143" s="223" t="s">
        <v>1</v>
      </c>
      <c r="N143" s="224" t="s">
        <v>41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125</v>
      </c>
      <c r="AT143" s="227" t="s">
        <v>120</v>
      </c>
      <c r="AU143" s="227" t="s">
        <v>86</v>
      </c>
      <c r="AY143" s="15" t="s">
        <v>117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84</v>
      </c>
      <c r="BK143" s="228">
        <f>ROUND(I143*H143,2)</f>
        <v>0</v>
      </c>
      <c r="BL143" s="15" t="s">
        <v>125</v>
      </c>
      <c r="BM143" s="227" t="s">
        <v>174</v>
      </c>
    </row>
    <row r="144" s="2" customFormat="1">
      <c r="A144" s="36"/>
      <c r="B144" s="37"/>
      <c r="C144" s="216" t="s">
        <v>175</v>
      </c>
      <c r="D144" s="216" t="s">
        <v>120</v>
      </c>
      <c r="E144" s="217" t="s">
        <v>176</v>
      </c>
      <c r="F144" s="218" t="s">
        <v>177</v>
      </c>
      <c r="G144" s="219" t="s">
        <v>173</v>
      </c>
      <c r="H144" s="220">
        <v>1619.826</v>
      </c>
      <c r="I144" s="221"/>
      <c r="J144" s="222">
        <f>ROUND(I144*H144,2)</f>
        <v>0</v>
      </c>
      <c r="K144" s="218" t="s">
        <v>124</v>
      </c>
      <c r="L144" s="42"/>
      <c r="M144" s="223" t="s">
        <v>1</v>
      </c>
      <c r="N144" s="224" t="s">
        <v>41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125</v>
      </c>
      <c r="AT144" s="227" t="s">
        <v>120</v>
      </c>
      <c r="AU144" s="227" t="s">
        <v>86</v>
      </c>
      <c r="AY144" s="15" t="s">
        <v>117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84</v>
      </c>
      <c r="BK144" s="228">
        <f>ROUND(I144*H144,2)</f>
        <v>0</v>
      </c>
      <c r="BL144" s="15" t="s">
        <v>125</v>
      </c>
      <c r="BM144" s="227" t="s">
        <v>178</v>
      </c>
    </row>
    <row r="145" s="13" customFormat="1">
      <c r="A145" s="13"/>
      <c r="B145" s="229"/>
      <c r="C145" s="230"/>
      <c r="D145" s="231" t="s">
        <v>127</v>
      </c>
      <c r="E145" s="230"/>
      <c r="F145" s="233" t="s">
        <v>179</v>
      </c>
      <c r="G145" s="230"/>
      <c r="H145" s="234">
        <v>1619.826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127</v>
      </c>
      <c r="AU145" s="240" t="s">
        <v>86</v>
      </c>
      <c r="AV145" s="13" t="s">
        <v>86</v>
      </c>
      <c r="AW145" s="13" t="s">
        <v>4</v>
      </c>
      <c r="AX145" s="13" t="s">
        <v>84</v>
      </c>
      <c r="AY145" s="240" t="s">
        <v>117</v>
      </c>
    </row>
    <row r="146" s="2" customFormat="1" ht="44.25" customHeight="1">
      <c r="A146" s="36"/>
      <c r="B146" s="37"/>
      <c r="C146" s="216" t="s">
        <v>180</v>
      </c>
      <c r="D146" s="216" t="s">
        <v>120</v>
      </c>
      <c r="E146" s="217" t="s">
        <v>181</v>
      </c>
      <c r="F146" s="218" t="s">
        <v>182</v>
      </c>
      <c r="G146" s="219" t="s">
        <v>173</v>
      </c>
      <c r="H146" s="220">
        <v>41.533999999999999</v>
      </c>
      <c r="I146" s="221"/>
      <c r="J146" s="222">
        <f>ROUND(I146*H146,2)</f>
        <v>0</v>
      </c>
      <c r="K146" s="218" t="s">
        <v>124</v>
      </c>
      <c r="L146" s="42"/>
      <c r="M146" s="223" t="s">
        <v>1</v>
      </c>
      <c r="N146" s="224" t="s">
        <v>41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125</v>
      </c>
      <c r="AT146" s="227" t="s">
        <v>120</v>
      </c>
      <c r="AU146" s="227" t="s">
        <v>86</v>
      </c>
      <c r="AY146" s="15" t="s">
        <v>117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84</v>
      </c>
      <c r="BK146" s="228">
        <f>ROUND(I146*H146,2)</f>
        <v>0</v>
      </c>
      <c r="BL146" s="15" t="s">
        <v>125</v>
      </c>
      <c r="BM146" s="227" t="s">
        <v>183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184</v>
      </c>
      <c r="F147" s="214" t="s">
        <v>185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SUM(P148:P149)</f>
        <v>0</v>
      </c>
      <c r="Q147" s="208"/>
      <c r="R147" s="209">
        <f>SUM(R148:R149)</f>
        <v>0</v>
      </c>
      <c r="S147" s="208"/>
      <c r="T147" s="21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84</v>
      </c>
      <c r="AT147" s="212" t="s">
        <v>75</v>
      </c>
      <c r="AU147" s="212" t="s">
        <v>84</v>
      </c>
      <c r="AY147" s="211" t="s">
        <v>117</v>
      </c>
      <c r="BK147" s="213">
        <f>SUM(BK148:BK149)</f>
        <v>0</v>
      </c>
    </row>
    <row r="148" s="2" customFormat="1" ht="44.25" customHeight="1">
      <c r="A148" s="36"/>
      <c r="B148" s="37"/>
      <c r="C148" s="216" t="s">
        <v>8</v>
      </c>
      <c r="D148" s="216" t="s">
        <v>120</v>
      </c>
      <c r="E148" s="217" t="s">
        <v>186</v>
      </c>
      <c r="F148" s="218" t="s">
        <v>187</v>
      </c>
      <c r="G148" s="219" t="s">
        <v>173</v>
      </c>
      <c r="H148" s="220">
        <v>61.442</v>
      </c>
      <c r="I148" s="221"/>
      <c r="J148" s="222">
        <f>ROUND(I148*H148,2)</f>
        <v>0</v>
      </c>
      <c r="K148" s="218" t="s">
        <v>124</v>
      </c>
      <c r="L148" s="42"/>
      <c r="M148" s="223" t="s">
        <v>1</v>
      </c>
      <c r="N148" s="224" t="s">
        <v>41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125</v>
      </c>
      <c r="AT148" s="227" t="s">
        <v>120</v>
      </c>
      <c r="AU148" s="227" t="s">
        <v>86</v>
      </c>
      <c r="AY148" s="15" t="s">
        <v>117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84</v>
      </c>
      <c r="BK148" s="228">
        <f>ROUND(I148*H148,2)</f>
        <v>0</v>
      </c>
      <c r="BL148" s="15" t="s">
        <v>125</v>
      </c>
      <c r="BM148" s="227" t="s">
        <v>188</v>
      </c>
    </row>
    <row r="149" s="2" customFormat="1" ht="55.5" customHeight="1">
      <c r="A149" s="36"/>
      <c r="B149" s="37"/>
      <c r="C149" s="216" t="s">
        <v>189</v>
      </c>
      <c r="D149" s="216" t="s">
        <v>120</v>
      </c>
      <c r="E149" s="217" t="s">
        <v>190</v>
      </c>
      <c r="F149" s="218" t="s">
        <v>191</v>
      </c>
      <c r="G149" s="219" t="s">
        <v>173</v>
      </c>
      <c r="H149" s="220">
        <v>61.442</v>
      </c>
      <c r="I149" s="221"/>
      <c r="J149" s="222">
        <f>ROUND(I149*H149,2)</f>
        <v>0</v>
      </c>
      <c r="K149" s="218" t="s">
        <v>124</v>
      </c>
      <c r="L149" s="42"/>
      <c r="M149" s="241" t="s">
        <v>1</v>
      </c>
      <c r="N149" s="242" t="s">
        <v>41</v>
      </c>
      <c r="O149" s="243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125</v>
      </c>
      <c r="AT149" s="227" t="s">
        <v>120</v>
      </c>
      <c r="AU149" s="227" t="s">
        <v>86</v>
      </c>
      <c r="AY149" s="15" t="s">
        <v>117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84</v>
      </c>
      <c r="BK149" s="228">
        <f>ROUND(I149*H149,2)</f>
        <v>0</v>
      </c>
      <c r="BL149" s="15" t="s">
        <v>125</v>
      </c>
      <c r="BM149" s="227" t="s">
        <v>192</v>
      </c>
    </row>
    <row r="150" s="2" customFormat="1" ht="6.96" customHeight="1">
      <c r="A150" s="36"/>
      <c r="B150" s="64"/>
      <c r="C150" s="65"/>
      <c r="D150" s="65"/>
      <c r="E150" s="65"/>
      <c r="F150" s="65"/>
      <c r="G150" s="65"/>
      <c r="H150" s="65"/>
      <c r="I150" s="65"/>
      <c r="J150" s="65"/>
      <c r="K150" s="65"/>
      <c r="L150" s="42"/>
      <c r="M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</sheetData>
  <sheetProtection sheet="1" autoFilter="0" formatColumns="0" formatRows="0" objects="1" scenarios="1" spinCount="100000" saltValue="1gFMm4+dh/4j9mGp2XpbExQRxbNCy88Og2gcjfEtVgzDEuMQIc9nBj+AX8O+bi8WbogUTLIXhc2sKtuIhgFXtQ==" hashValue="gZjbENwc2tVM1JAxl4mrK79Wjg5OO0//qumTG2YurJSOFFMtdNWLOUeX8r7cyeYZWoTDilTK9xCVVds3Etnd4w==" algorithmName="SHA-512" password="CC35"/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místních komunikací ve Frenštátě p.R.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42"/>
      <c r="C9" s="36"/>
      <c r="D9" s="36"/>
      <c r="E9" s="140" t="s">
        <v>193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7. 12. 2020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ROUND((SUM(BE123:BE158)),  2)</f>
        <v>0</v>
      </c>
      <c r="G33" s="36"/>
      <c r="H33" s="36"/>
      <c r="I33" s="153">
        <v>0.20999999999999999</v>
      </c>
      <c r="J33" s="152">
        <f>ROUND(((SUM(BE123:BE158))*I33),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ROUND((SUM(BF123:BF158)),  2)</f>
        <v>0</v>
      </c>
      <c r="G34" s="36"/>
      <c r="H34" s="36"/>
      <c r="I34" s="153">
        <v>0.14999999999999999</v>
      </c>
      <c r="J34" s="152">
        <f>ROUND(((SUM(BF123:BF158))*I34),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ROUND((SUM(BG123:BG158)),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ROUND((SUM(BH123:BH158)),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ROUND((SUM(BI123:BI158)),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místních komunikací ve Frenštátě p.R.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07 - Oprava místní komunikace od železničního přejezdu k tankové cestě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Frenštát pod Radhoštěm</v>
      </c>
      <c r="G89" s="38"/>
      <c r="H89" s="38"/>
      <c r="I89" s="30" t="s">
        <v>22</v>
      </c>
      <c r="J89" s="77" t="str">
        <f>IF(J12="","",J12)</f>
        <v>7. 12. 2020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>Ing.Marie Zapletalová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194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98</v>
      </c>
      <c r="E99" s="186"/>
      <c r="F99" s="186"/>
      <c r="G99" s="186"/>
      <c r="H99" s="186"/>
      <c r="I99" s="186"/>
      <c r="J99" s="187">
        <f>J128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195</v>
      </c>
      <c r="E100" s="186"/>
      <c r="F100" s="186"/>
      <c r="G100" s="186"/>
      <c r="H100" s="186"/>
      <c r="I100" s="186"/>
      <c r="J100" s="187">
        <f>J134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99</v>
      </c>
      <c r="E101" s="186"/>
      <c r="F101" s="186"/>
      <c r="G101" s="186"/>
      <c r="H101" s="186"/>
      <c r="I101" s="186"/>
      <c r="J101" s="187">
        <f>J142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100</v>
      </c>
      <c r="E102" s="186"/>
      <c r="F102" s="186"/>
      <c r="G102" s="186"/>
      <c r="H102" s="186"/>
      <c r="I102" s="186"/>
      <c r="J102" s="187">
        <f>J151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101</v>
      </c>
      <c r="E103" s="186"/>
      <c r="F103" s="186"/>
      <c r="G103" s="186"/>
      <c r="H103" s="186"/>
      <c r="I103" s="186"/>
      <c r="J103" s="187">
        <f>J156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102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72" t="str">
        <f>E7</f>
        <v>Oprava místních komunikací ve Frenštátě p.R.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90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30" customHeight="1">
      <c r="A115" s="36"/>
      <c r="B115" s="37"/>
      <c r="C115" s="38"/>
      <c r="D115" s="38"/>
      <c r="E115" s="74" t="str">
        <f>E9</f>
        <v>07 - Oprava místní komunikace od železničního přejezdu k tankové cestě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Frenštát pod Radhoštěm</v>
      </c>
      <c r="G117" s="38"/>
      <c r="H117" s="38"/>
      <c r="I117" s="30" t="s">
        <v>22</v>
      </c>
      <c r="J117" s="77" t="str">
        <f>IF(J12="","",J12)</f>
        <v>7. 12. 2020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30" t="s">
        <v>30</v>
      </c>
      <c r="J119" s="34" t="str">
        <f>E21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30" t="s">
        <v>32</v>
      </c>
      <c r="J120" s="34" t="str">
        <f>E24</f>
        <v>Ing.Marie Zapletalová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103</v>
      </c>
      <c r="D122" s="192" t="s">
        <v>61</v>
      </c>
      <c r="E122" s="192" t="s">
        <v>57</v>
      </c>
      <c r="F122" s="192" t="s">
        <v>58</v>
      </c>
      <c r="G122" s="192" t="s">
        <v>104</v>
      </c>
      <c r="H122" s="192" t="s">
        <v>105</v>
      </c>
      <c r="I122" s="192" t="s">
        <v>106</v>
      </c>
      <c r="J122" s="192" t="s">
        <v>94</v>
      </c>
      <c r="K122" s="193" t="s">
        <v>107</v>
      </c>
      <c r="L122" s="194"/>
      <c r="M122" s="98" t="s">
        <v>1</v>
      </c>
      <c r="N122" s="99" t="s">
        <v>40</v>
      </c>
      <c r="O122" s="99" t="s">
        <v>108</v>
      </c>
      <c r="P122" s="99" t="s">
        <v>109</v>
      </c>
      <c r="Q122" s="99" t="s">
        <v>110</v>
      </c>
      <c r="R122" s="99" t="s">
        <v>111</v>
      </c>
      <c r="S122" s="99" t="s">
        <v>112</v>
      </c>
      <c r="T122" s="100" t="s">
        <v>113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114</v>
      </c>
      <c r="D123" s="38"/>
      <c r="E123" s="38"/>
      <c r="F123" s="38"/>
      <c r="G123" s="38"/>
      <c r="H123" s="38"/>
      <c r="I123" s="38"/>
      <c r="J123" s="195">
        <f>BK123</f>
        <v>0</v>
      </c>
      <c r="K123" s="38"/>
      <c r="L123" s="42"/>
      <c r="M123" s="101"/>
      <c r="N123" s="196"/>
      <c r="O123" s="102"/>
      <c r="P123" s="197">
        <f>P124</f>
        <v>0</v>
      </c>
      <c r="Q123" s="102"/>
      <c r="R123" s="197">
        <f>R124</f>
        <v>96.026160000000004</v>
      </c>
      <c r="S123" s="102"/>
      <c r="T123" s="198">
        <f>T124</f>
        <v>240.77420000000001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75</v>
      </c>
      <c r="AU123" s="15" t="s">
        <v>96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115</v>
      </c>
      <c r="F124" s="203" t="s">
        <v>116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P125+P128+P134+P142+P151+P156</f>
        <v>0</v>
      </c>
      <c r="Q124" s="208"/>
      <c r="R124" s="209">
        <f>R125+R128+R134+R142+R151+R156</f>
        <v>96.026160000000004</v>
      </c>
      <c r="S124" s="208"/>
      <c r="T124" s="210">
        <f>T125+T128+T134+T142+T151+T156</f>
        <v>240.77420000000001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84</v>
      </c>
      <c r="AT124" s="212" t="s">
        <v>75</v>
      </c>
      <c r="AU124" s="212" t="s">
        <v>76</v>
      </c>
      <c r="AY124" s="211" t="s">
        <v>117</v>
      </c>
      <c r="BK124" s="213">
        <f>BK125+BK128+BK134+BK142+BK151+BK156</f>
        <v>0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84</v>
      </c>
      <c r="F125" s="214" t="s">
        <v>196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0.12606999999999999</v>
      </c>
      <c r="S125" s="208"/>
      <c r="T125" s="210">
        <f>SUM(T126:T127)</f>
        <v>207.11500000000001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75</v>
      </c>
      <c r="AU125" s="212" t="s">
        <v>84</v>
      </c>
      <c r="AY125" s="211" t="s">
        <v>117</v>
      </c>
      <c r="BK125" s="213">
        <f>SUM(BK126:BK127)</f>
        <v>0</v>
      </c>
    </row>
    <row r="126" s="2" customFormat="1">
      <c r="A126" s="36"/>
      <c r="B126" s="37"/>
      <c r="C126" s="216" t="s">
        <v>84</v>
      </c>
      <c r="D126" s="216" t="s">
        <v>120</v>
      </c>
      <c r="E126" s="217" t="s">
        <v>197</v>
      </c>
      <c r="F126" s="218" t="s">
        <v>198</v>
      </c>
      <c r="G126" s="219" t="s">
        <v>123</v>
      </c>
      <c r="H126" s="220">
        <v>1801</v>
      </c>
      <c r="I126" s="221"/>
      <c r="J126" s="222">
        <f>ROUND(I126*H126,2)</f>
        <v>0</v>
      </c>
      <c r="K126" s="218" t="s">
        <v>124</v>
      </c>
      <c r="L126" s="42"/>
      <c r="M126" s="223" t="s">
        <v>1</v>
      </c>
      <c r="N126" s="224" t="s">
        <v>41</v>
      </c>
      <c r="O126" s="89"/>
      <c r="P126" s="225">
        <f>O126*H126</f>
        <v>0</v>
      </c>
      <c r="Q126" s="225">
        <v>6.9999999999999994E-05</v>
      </c>
      <c r="R126" s="225">
        <f>Q126*H126</f>
        <v>0.12606999999999999</v>
      </c>
      <c r="S126" s="225">
        <v>0.11500000000000001</v>
      </c>
      <c r="T126" s="226">
        <f>S126*H126</f>
        <v>207.11500000000001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125</v>
      </c>
      <c r="AT126" s="227" t="s">
        <v>120</v>
      </c>
      <c r="AU126" s="227" t="s">
        <v>86</v>
      </c>
      <c r="AY126" s="15" t="s">
        <v>117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84</v>
      </c>
      <c r="BK126" s="228">
        <f>ROUND(I126*H126,2)</f>
        <v>0</v>
      </c>
      <c r="BL126" s="15" t="s">
        <v>125</v>
      </c>
      <c r="BM126" s="227" t="s">
        <v>199</v>
      </c>
    </row>
    <row r="127" s="13" customFormat="1">
      <c r="A127" s="13"/>
      <c r="B127" s="229"/>
      <c r="C127" s="230"/>
      <c r="D127" s="231" t="s">
        <v>127</v>
      </c>
      <c r="E127" s="232" t="s">
        <v>1</v>
      </c>
      <c r="F127" s="233" t="s">
        <v>200</v>
      </c>
      <c r="G127" s="230"/>
      <c r="H127" s="234">
        <v>1801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127</v>
      </c>
      <c r="AU127" s="240" t="s">
        <v>86</v>
      </c>
      <c r="AV127" s="13" t="s">
        <v>86</v>
      </c>
      <c r="AW127" s="13" t="s">
        <v>31</v>
      </c>
      <c r="AX127" s="13" t="s">
        <v>84</v>
      </c>
      <c r="AY127" s="240" t="s">
        <v>117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118</v>
      </c>
      <c r="F128" s="214" t="s">
        <v>119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SUM(P129:P133)</f>
        <v>0</v>
      </c>
      <c r="Q128" s="208"/>
      <c r="R128" s="209">
        <f>SUM(R129:R133)</f>
        <v>94.143929999999997</v>
      </c>
      <c r="S128" s="208"/>
      <c r="T128" s="210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84</v>
      </c>
      <c r="AT128" s="212" t="s">
        <v>75</v>
      </c>
      <c r="AU128" s="212" t="s">
        <v>84</v>
      </c>
      <c r="AY128" s="211" t="s">
        <v>117</v>
      </c>
      <c r="BK128" s="213">
        <f>SUM(BK129:BK133)</f>
        <v>0</v>
      </c>
    </row>
    <row r="129" s="2" customFormat="1">
      <c r="A129" s="36"/>
      <c r="B129" s="37"/>
      <c r="C129" s="216" t="s">
        <v>86</v>
      </c>
      <c r="D129" s="216" t="s">
        <v>120</v>
      </c>
      <c r="E129" s="217" t="s">
        <v>121</v>
      </c>
      <c r="F129" s="218" t="s">
        <v>122</v>
      </c>
      <c r="G129" s="219" t="s">
        <v>123</v>
      </c>
      <c r="H129" s="220">
        <v>62.100000000000001</v>
      </c>
      <c r="I129" s="221"/>
      <c r="J129" s="222">
        <f>ROUND(I129*H129,2)</f>
        <v>0</v>
      </c>
      <c r="K129" s="218" t="s">
        <v>124</v>
      </c>
      <c r="L129" s="42"/>
      <c r="M129" s="223" t="s">
        <v>1</v>
      </c>
      <c r="N129" s="224" t="s">
        <v>41</v>
      </c>
      <c r="O129" s="89"/>
      <c r="P129" s="225">
        <f>O129*H129</f>
        <v>0</v>
      </c>
      <c r="Q129" s="225">
        <v>0.32400000000000001</v>
      </c>
      <c r="R129" s="225">
        <f>Q129*H129</f>
        <v>20.1204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125</v>
      </c>
      <c r="AT129" s="227" t="s">
        <v>120</v>
      </c>
      <c r="AU129" s="227" t="s">
        <v>86</v>
      </c>
      <c r="AY129" s="15" t="s">
        <v>117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84</v>
      </c>
      <c r="BK129" s="228">
        <f>ROUND(I129*H129,2)</f>
        <v>0</v>
      </c>
      <c r="BL129" s="15" t="s">
        <v>125</v>
      </c>
      <c r="BM129" s="227" t="s">
        <v>201</v>
      </c>
    </row>
    <row r="130" s="2" customFormat="1">
      <c r="A130" s="36"/>
      <c r="B130" s="37"/>
      <c r="C130" s="216" t="s">
        <v>133</v>
      </c>
      <c r="D130" s="216" t="s">
        <v>120</v>
      </c>
      <c r="E130" s="217" t="s">
        <v>202</v>
      </c>
      <c r="F130" s="218" t="s">
        <v>203</v>
      </c>
      <c r="G130" s="219" t="s">
        <v>123</v>
      </c>
      <c r="H130" s="220">
        <v>360</v>
      </c>
      <c r="I130" s="221"/>
      <c r="J130" s="222">
        <f>ROUND(I130*H130,2)</f>
        <v>0</v>
      </c>
      <c r="K130" s="218" t="s">
        <v>124</v>
      </c>
      <c r="L130" s="42"/>
      <c r="M130" s="223" t="s">
        <v>1</v>
      </c>
      <c r="N130" s="224" t="s">
        <v>41</v>
      </c>
      <c r="O130" s="89"/>
      <c r="P130" s="225">
        <f>O130*H130</f>
        <v>0</v>
      </c>
      <c r="Q130" s="225">
        <v>0.16794999999999999</v>
      </c>
      <c r="R130" s="225">
        <f>Q130*H130</f>
        <v>60.461999999999996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125</v>
      </c>
      <c r="AT130" s="227" t="s">
        <v>120</v>
      </c>
      <c r="AU130" s="227" t="s">
        <v>86</v>
      </c>
      <c r="AY130" s="15" t="s">
        <v>117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84</v>
      </c>
      <c r="BK130" s="228">
        <f>ROUND(I130*H130,2)</f>
        <v>0</v>
      </c>
      <c r="BL130" s="15" t="s">
        <v>125</v>
      </c>
      <c r="BM130" s="227" t="s">
        <v>204</v>
      </c>
    </row>
    <row r="131" s="13" customFormat="1">
      <c r="A131" s="13"/>
      <c r="B131" s="229"/>
      <c r="C131" s="230"/>
      <c r="D131" s="231" t="s">
        <v>127</v>
      </c>
      <c r="E131" s="232" t="s">
        <v>1</v>
      </c>
      <c r="F131" s="233" t="s">
        <v>205</v>
      </c>
      <c r="G131" s="230"/>
      <c r="H131" s="234">
        <v>360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127</v>
      </c>
      <c r="AU131" s="240" t="s">
        <v>86</v>
      </c>
      <c r="AV131" s="13" t="s">
        <v>86</v>
      </c>
      <c r="AW131" s="13" t="s">
        <v>31</v>
      </c>
      <c r="AX131" s="13" t="s">
        <v>84</v>
      </c>
      <c r="AY131" s="240" t="s">
        <v>117</v>
      </c>
    </row>
    <row r="132" s="2" customFormat="1">
      <c r="A132" s="36"/>
      <c r="B132" s="37"/>
      <c r="C132" s="216" t="s">
        <v>125</v>
      </c>
      <c r="D132" s="216" t="s">
        <v>120</v>
      </c>
      <c r="E132" s="217" t="s">
        <v>134</v>
      </c>
      <c r="F132" s="218" t="s">
        <v>135</v>
      </c>
      <c r="G132" s="219" t="s">
        <v>123</v>
      </c>
      <c r="H132" s="220">
        <v>1801</v>
      </c>
      <c r="I132" s="221"/>
      <c r="J132" s="222">
        <f>ROUND(I132*H132,2)</f>
        <v>0</v>
      </c>
      <c r="K132" s="218" t="s">
        <v>124</v>
      </c>
      <c r="L132" s="42"/>
      <c r="M132" s="223" t="s">
        <v>1</v>
      </c>
      <c r="N132" s="224" t="s">
        <v>41</v>
      </c>
      <c r="O132" s="89"/>
      <c r="P132" s="225">
        <f>O132*H132</f>
        <v>0</v>
      </c>
      <c r="Q132" s="225">
        <v>0.0075300000000000002</v>
      </c>
      <c r="R132" s="225">
        <f>Q132*H132</f>
        <v>13.561530000000001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125</v>
      </c>
      <c r="AT132" s="227" t="s">
        <v>120</v>
      </c>
      <c r="AU132" s="227" t="s">
        <v>86</v>
      </c>
      <c r="AY132" s="15" t="s">
        <v>117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84</v>
      </c>
      <c r="BK132" s="228">
        <f>ROUND(I132*H132,2)</f>
        <v>0</v>
      </c>
      <c r="BL132" s="15" t="s">
        <v>125</v>
      </c>
      <c r="BM132" s="227" t="s">
        <v>206</v>
      </c>
    </row>
    <row r="133" s="2" customFormat="1" ht="44.25" customHeight="1">
      <c r="A133" s="36"/>
      <c r="B133" s="37"/>
      <c r="C133" s="216" t="s">
        <v>118</v>
      </c>
      <c r="D133" s="216" t="s">
        <v>120</v>
      </c>
      <c r="E133" s="217" t="s">
        <v>207</v>
      </c>
      <c r="F133" s="218" t="s">
        <v>208</v>
      </c>
      <c r="G133" s="219" t="s">
        <v>123</v>
      </c>
      <c r="H133" s="220">
        <v>1801</v>
      </c>
      <c r="I133" s="221"/>
      <c r="J133" s="222">
        <f>ROUND(I133*H133,2)</f>
        <v>0</v>
      </c>
      <c r="K133" s="218" t="s">
        <v>124</v>
      </c>
      <c r="L133" s="42"/>
      <c r="M133" s="223" t="s">
        <v>1</v>
      </c>
      <c r="N133" s="224" t="s">
        <v>41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125</v>
      </c>
      <c r="AT133" s="227" t="s">
        <v>120</v>
      </c>
      <c r="AU133" s="227" t="s">
        <v>86</v>
      </c>
      <c r="AY133" s="15" t="s">
        <v>117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84</v>
      </c>
      <c r="BK133" s="228">
        <f>ROUND(I133*H133,2)</f>
        <v>0</v>
      </c>
      <c r="BL133" s="15" t="s">
        <v>125</v>
      </c>
      <c r="BM133" s="227" t="s">
        <v>209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156</v>
      </c>
      <c r="F134" s="214" t="s">
        <v>210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SUM(P135:P141)</f>
        <v>0</v>
      </c>
      <c r="Q134" s="208"/>
      <c r="R134" s="209">
        <f>SUM(R135:R141)</f>
        <v>1.52576</v>
      </c>
      <c r="S134" s="208"/>
      <c r="T134" s="210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84</v>
      </c>
      <c r="AT134" s="212" t="s">
        <v>75</v>
      </c>
      <c r="AU134" s="212" t="s">
        <v>84</v>
      </c>
      <c r="AY134" s="211" t="s">
        <v>117</v>
      </c>
      <c r="BK134" s="213">
        <f>SUM(BK135:BK141)</f>
        <v>0</v>
      </c>
    </row>
    <row r="135" s="2" customFormat="1">
      <c r="A135" s="36"/>
      <c r="B135" s="37"/>
      <c r="C135" s="216" t="s">
        <v>147</v>
      </c>
      <c r="D135" s="216" t="s">
        <v>120</v>
      </c>
      <c r="E135" s="217" t="s">
        <v>211</v>
      </c>
      <c r="F135" s="218" t="s">
        <v>212</v>
      </c>
      <c r="G135" s="219" t="s">
        <v>213</v>
      </c>
      <c r="H135" s="220">
        <v>1</v>
      </c>
      <c r="I135" s="221"/>
      <c r="J135" s="222">
        <f>ROUND(I135*H135,2)</f>
        <v>0</v>
      </c>
      <c r="K135" s="218" t="s">
        <v>124</v>
      </c>
      <c r="L135" s="42"/>
      <c r="M135" s="223" t="s">
        <v>1</v>
      </c>
      <c r="N135" s="224" t="s">
        <v>41</v>
      </c>
      <c r="O135" s="89"/>
      <c r="P135" s="225">
        <f>O135*H135</f>
        <v>0</v>
      </c>
      <c r="Q135" s="225">
        <v>0.21734000000000001</v>
      </c>
      <c r="R135" s="225">
        <f>Q135*H135</f>
        <v>0.21734000000000001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125</v>
      </c>
      <c r="AT135" s="227" t="s">
        <v>120</v>
      </c>
      <c r="AU135" s="227" t="s">
        <v>86</v>
      </c>
      <c r="AY135" s="15" t="s">
        <v>117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84</v>
      </c>
      <c r="BK135" s="228">
        <f>ROUND(I135*H135,2)</f>
        <v>0</v>
      </c>
      <c r="BL135" s="15" t="s">
        <v>125</v>
      </c>
      <c r="BM135" s="227" t="s">
        <v>214</v>
      </c>
    </row>
    <row r="136" s="2" customFormat="1">
      <c r="A136" s="36"/>
      <c r="B136" s="37"/>
      <c r="C136" s="246" t="s">
        <v>151</v>
      </c>
      <c r="D136" s="246" t="s">
        <v>215</v>
      </c>
      <c r="E136" s="247" t="s">
        <v>216</v>
      </c>
      <c r="F136" s="248" t="s">
        <v>217</v>
      </c>
      <c r="G136" s="249" t="s">
        <v>213</v>
      </c>
      <c r="H136" s="250">
        <v>1</v>
      </c>
      <c r="I136" s="251"/>
      <c r="J136" s="252">
        <f>ROUND(I136*H136,2)</f>
        <v>0</v>
      </c>
      <c r="K136" s="248" t="s">
        <v>124</v>
      </c>
      <c r="L136" s="253"/>
      <c r="M136" s="254" t="s">
        <v>1</v>
      </c>
      <c r="N136" s="255" t="s">
        <v>41</v>
      </c>
      <c r="O136" s="89"/>
      <c r="P136" s="225">
        <f>O136*H136</f>
        <v>0</v>
      </c>
      <c r="Q136" s="225">
        <v>0.19600000000000001</v>
      </c>
      <c r="R136" s="225">
        <f>Q136*H136</f>
        <v>0.19600000000000001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156</v>
      </c>
      <c r="AT136" s="227" t="s">
        <v>215</v>
      </c>
      <c r="AU136" s="227" t="s">
        <v>86</v>
      </c>
      <c r="AY136" s="15" t="s">
        <v>117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84</v>
      </c>
      <c r="BK136" s="228">
        <f>ROUND(I136*H136,2)</f>
        <v>0</v>
      </c>
      <c r="BL136" s="15" t="s">
        <v>125</v>
      </c>
      <c r="BM136" s="227" t="s">
        <v>218</v>
      </c>
    </row>
    <row r="137" s="2" customFormat="1">
      <c r="A137" s="36"/>
      <c r="B137" s="37"/>
      <c r="C137" s="216" t="s">
        <v>156</v>
      </c>
      <c r="D137" s="216" t="s">
        <v>120</v>
      </c>
      <c r="E137" s="217" t="s">
        <v>219</v>
      </c>
      <c r="F137" s="218" t="s">
        <v>220</v>
      </c>
      <c r="G137" s="219" t="s">
        <v>213</v>
      </c>
      <c r="H137" s="220">
        <v>1</v>
      </c>
      <c r="I137" s="221"/>
      <c r="J137" s="222">
        <f>ROUND(I137*H137,2)</f>
        <v>0</v>
      </c>
      <c r="K137" s="218" t="s">
        <v>124</v>
      </c>
      <c r="L137" s="42"/>
      <c r="M137" s="223" t="s">
        <v>1</v>
      </c>
      <c r="N137" s="224" t="s">
        <v>41</v>
      </c>
      <c r="O137" s="89"/>
      <c r="P137" s="225">
        <f>O137*H137</f>
        <v>0</v>
      </c>
      <c r="Q137" s="225">
        <v>0.21734000000000001</v>
      </c>
      <c r="R137" s="225">
        <f>Q137*H137</f>
        <v>0.21734000000000001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125</v>
      </c>
      <c r="AT137" s="227" t="s">
        <v>120</v>
      </c>
      <c r="AU137" s="227" t="s">
        <v>86</v>
      </c>
      <c r="AY137" s="15" t="s">
        <v>117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84</v>
      </c>
      <c r="BK137" s="228">
        <f>ROUND(I137*H137,2)</f>
        <v>0</v>
      </c>
      <c r="BL137" s="15" t="s">
        <v>125</v>
      </c>
      <c r="BM137" s="227" t="s">
        <v>221</v>
      </c>
    </row>
    <row r="138" s="2" customFormat="1" ht="16.5" customHeight="1">
      <c r="A138" s="36"/>
      <c r="B138" s="37"/>
      <c r="C138" s="246" t="s">
        <v>141</v>
      </c>
      <c r="D138" s="246" t="s">
        <v>215</v>
      </c>
      <c r="E138" s="247" t="s">
        <v>222</v>
      </c>
      <c r="F138" s="248" t="s">
        <v>223</v>
      </c>
      <c r="G138" s="249" t="s">
        <v>213</v>
      </c>
      <c r="H138" s="250">
        <v>1</v>
      </c>
      <c r="I138" s="251"/>
      <c r="J138" s="252">
        <f>ROUND(I138*H138,2)</f>
        <v>0</v>
      </c>
      <c r="K138" s="248" t="s">
        <v>124</v>
      </c>
      <c r="L138" s="253"/>
      <c r="M138" s="254" t="s">
        <v>1</v>
      </c>
      <c r="N138" s="255" t="s">
        <v>41</v>
      </c>
      <c r="O138" s="89"/>
      <c r="P138" s="225">
        <f>O138*H138</f>
        <v>0</v>
      </c>
      <c r="Q138" s="225">
        <v>0.050599999999999999</v>
      </c>
      <c r="R138" s="225">
        <f>Q138*H138</f>
        <v>0.050599999999999999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156</v>
      </c>
      <c r="AT138" s="227" t="s">
        <v>215</v>
      </c>
      <c r="AU138" s="227" t="s">
        <v>86</v>
      </c>
      <c r="AY138" s="15" t="s">
        <v>117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84</v>
      </c>
      <c r="BK138" s="228">
        <f>ROUND(I138*H138,2)</f>
        <v>0</v>
      </c>
      <c r="BL138" s="15" t="s">
        <v>125</v>
      </c>
      <c r="BM138" s="227" t="s">
        <v>224</v>
      </c>
    </row>
    <row r="139" s="2" customFormat="1">
      <c r="A139" s="36"/>
      <c r="B139" s="37"/>
      <c r="C139" s="216" t="s">
        <v>164</v>
      </c>
      <c r="D139" s="216" t="s">
        <v>120</v>
      </c>
      <c r="E139" s="217" t="s">
        <v>225</v>
      </c>
      <c r="F139" s="218" t="s">
        <v>226</v>
      </c>
      <c r="G139" s="219" t="s">
        <v>213</v>
      </c>
      <c r="H139" s="220">
        <v>1</v>
      </c>
      <c r="I139" s="221"/>
      <c r="J139" s="222">
        <f>ROUND(I139*H139,2)</f>
        <v>0</v>
      </c>
      <c r="K139" s="218" t="s">
        <v>124</v>
      </c>
      <c r="L139" s="42"/>
      <c r="M139" s="223" t="s">
        <v>1</v>
      </c>
      <c r="N139" s="224" t="s">
        <v>41</v>
      </c>
      <c r="O139" s="89"/>
      <c r="P139" s="225">
        <f>O139*H139</f>
        <v>0</v>
      </c>
      <c r="Q139" s="225">
        <v>0.42368</v>
      </c>
      <c r="R139" s="225">
        <f>Q139*H139</f>
        <v>0.42368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125</v>
      </c>
      <c r="AT139" s="227" t="s">
        <v>120</v>
      </c>
      <c r="AU139" s="227" t="s">
        <v>86</v>
      </c>
      <c r="AY139" s="15" t="s">
        <v>117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84</v>
      </c>
      <c r="BK139" s="228">
        <f>ROUND(I139*H139,2)</f>
        <v>0</v>
      </c>
      <c r="BL139" s="15" t="s">
        <v>125</v>
      </c>
      <c r="BM139" s="227" t="s">
        <v>227</v>
      </c>
    </row>
    <row r="140" s="13" customFormat="1">
      <c r="A140" s="13"/>
      <c r="B140" s="229"/>
      <c r="C140" s="230"/>
      <c r="D140" s="231" t="s">
        <v>127</v>
      </c>
      <c r="E140" s="232" t="s">
        <v>1</v>
      </c>
      <c r="F140" s="233" t="s">
        <v>228</v>
      </c>
      <c r="G140" s="230"/>
      <c r="H140" s="234">
        <v>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127</v>
      </c>
      <c r="AU140" s="240" t="s">
        <v>86</v>
      </c>
      <c r="AV140" s="13" t="s">
        <v>86</v>
      </c>
      <c r="AW140" s="13" t="s">
        <v>31</v>
      </c>
      <c r="AX140" s="13" t="s">
        <v>84</v>
      </c>
      <c r="AY140" s="240" t="s">
        <v>117</v>
      </c>
    </row>
    <row r="141" s="2" customFormat="1">
      <c r="A141" s="36"/>
      <c r="B141" s="37"/>
      <c r="C141" s="216" t="s">
        <v>170</v>
      </c>
      <c r="D141" s="216" t="s">
        <v>120</v>
      </c>
      <c r="E141" s="217" t="s">
        <v>229</v>
      </c>
      <c r="F141" s="218" t="s">
        <v>230</v>
      </c>
      <c r="G141" s="219" t="s">
        <v>213</v>
      </c>
      <c r="H141" s="220">
        <v>1</v>
      </c>
      <c r="I141" s="221"/>
      <c r="J141" s="222">
        <f>ROUND(I141*H141,2)</f>
        <v>0</v>
      </c>
      <c r="K141" s="218" t="s">
        <v>124</v>
      </c>
      <c r="L141" s="42"/>
      <c r="M141" s="223" t="s">
        <v>1</v>
      </c>
      <c r="N141" s="224" t="s">
        <v>41</v>
      </c>
      <c r="O141" s="89"/>
      <c r="P141" s="225">
        <f>O141*H141</f>
        <v>0</v>
      </c>
      <c r="Q141" s="225">
        <v>0.42080000000000001</v>
      </c>
      <c r="R141" s="225">
        <f>Q141*H141</f>
        <v>0.42080000000000001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125</v>
      </c>
      <c r="AT141" s="227" t="s">
        <v>120</v>
      </c>
      <c r="AU141" s="227" t="s">
        <v>86</v>
      </c>
      <c r="AY141" s="15" t="s">
        <v>117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84</v>
      </c>
      <c r="BK141" s="228">
        <f>ROUND(I141*H141,2)</f>
        <v>0</v>
      </c>
      <c r="BL141" s="15" t="s">
        <v>125</v>
      </c>
      <c r="BM141" s="227" t="s">
        <v>231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141</v>
      </c>
      <c r="F142" s="214" t="s">
        <v>142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SUM(P143:P150)</f>
        <v>0</v>
      </c>
      <c r="Q142" s="208"/>
      <c r="R142" s="209">
        <f>SUM(R143:R150)</f>
        <v>0.23039999999999999</v>
      </c>
      <c r="S142" s="208"/>
      <c r="T142" s="210">
        <f>SUM(T143:T150)</f>
        <v>33.659199999999998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84</v>
      </c>
      <c r="AT142" s="212" t="s">
        <v>75</v>
      </c>
      <c r="AU142" s="212" t="s">
        <v>84</v>
      </c>
      <c r="AY142" s="211" t="s">
        <v>117</v>
      </c>
      <c r="BK142" s="213">
        <f>SUM(BK143:BK150)</f>
        <v>0</v>
      </c>
    </row>
    <row r="143" s="2" customFormat="1" ht="55.5" customHeight="1">
      <c r="A143" s="36"/>
      <c r="B143" s="37"/>
      <c r="C143" s="216" t="s">
        <v>175</v>
      </c>
      <c r="D143" s="216" t="s">
        <v>120</v>
      </c>
      <c r="E143" s="217" t="s">
        <v>148</v>
      </c>
      <c r="F143" s="218" t="s">
        <v>149</v>
      </c>
      <c r="G143" s="219" t="s">
        <v>145</v>
      </c>
      <c r="H143" s="220">
        <v>384</v>
      </c>
      <c r="I143" s="221"/>
      <c r="J143" s="222">
        <f>ROUND(I143*H143,2)</f>
        <v>0</v>
      </c>
      <c r="K143" s="218" t="s">
        <v>124</v>
      </c>
      <c r="L143" s="42"/>
      <c r="M143" s="223" t="s">
        <v>1</v>
      </c>
      <c r="N143" s="224" t="s">
        <v>41</v>
      </c>
      <c r="O143" s="89"/>
      <c r="P143" s="225">
        <f>O143*H143</f>
        <v>0</v>
      </c>
      <c r="Q143" s="225">
        <v>0.00059999999999999995</v>
      </c>
      <c r="R143" s="225">
        <f>Q143*H143</f>
        <v>0.23039999999999999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125</v>
      </c>
      <c r="AT143" s="227" t="s">
        <v>120</v>
      </c>
      <c r="AU143" s="227" t="s">
        <v>86</v>
      </c>
      <c r="AY143" s="15" t="s">
        <v>117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84</v>
      </c>
      <c r="BK143" s="228">
        <f>ROUND(I143*H143,2)</f>
        <v>0</v>
      </c>
      <c r="BL143" s="15" t="s">
        <v>125</v>
      </c>
      <c r="BM143" s="227" t="s">
        <v>232</v>
      </c>
    </row>
    <row r="144" s="2" customFormat="1">
      <c r="A144" s="36"/>
      <c r="B144" s="37"/>
      <c r="C144" s="216" t="s">
        <v>180</v>
      </c>
      <c r="D144" s="216" t="s">
        <v>120</v>
      </c>
      <c r="E144" s="217" t="s">
        <v>152</v>
      </c>
      <c r="F144" s="218" t="s">
        <v>153</v>
      </c>
      <c r="G144" s="219" t="s">
        <v>145</v>
      </c>
      <c r="H144" s="220">
        <v>216</v>
      </c>
      <c r="I144" s="221"/>
      <c r="J144" s="222">
        <f>ROUND(I144*H144,2)</f>
        <v>0</v>
      </c>
      <c r="K144" s="218" t="s">
        <v>124</v>
      </c>
      <c r="L144" s="42"/>
      <c r="M144" s="223" t="s">
        <v>1</v>
      </c>
      <c r="N144" s="224" t="s">
        <v>41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125</v>
      </c>
      <c r="AT144" s="227" t="s">
        <v>120</v>
      </c>
      <c r="AU144" s="227" t="s">
        <v>86</v>
      </c>
      <c r="AY144" s="15" t="s">
        <v>117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84</v>
      </c>
      <c r="BK144" s="228">
        <f>ROUND(I144*H144,2)</f>
        <v>0</v>
      </c>
      <c r="BL144" s="15" t="s">
        <v>125</v>
      </c>
      <c r="BM144" s="227" t="s">
        <v>233</v>
      </c>
    </row>
    <row r="145" s="13" customFormat="1">
      <c r="A145" s="13"/>
      <c r="B145" s="229"/>
      <c r="C145" s="230"/>
      <c r="D145" s="231" t="s">
        <v>127</v>
      </c>
      <c r="E145" s="232" t="s">
        <v>1</v>
      </c>
      <c r="F145" s="233" t="s">
        <v>234</v>
      </c>
      <c r="G145" s="230"/>
      <c r="H145" s="234">
        <v>216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127</v>
      </c>
      <c r="AU145" s="240" t="s">
        <v>86</v>
      </c>
      <c r="AV145" s="13" t="s">
        <v>86</v>
      </c>
      <c r="AW145" s="13" t="s">
        <v>31</v>
      </c>
      <c r="AX145" s="13" t="s">
        <v>84</v>
      </c>
      <c r="AY145" s="240" t="s">
        <v>117</v>
      </c>
    </row>
    <row r="146" s="2" customFormat="1">
      <c r="A146" s="36"/>
      <c r="B146" s="37"/>
      <c r="C146" s="216" t="s">
        <v>235</v>
      </c>
      <c r="D146" s="216" t="s">
        <v>120</v>
      </c>
      <c r="E146" s="217" t="s">
        <v>157</v>
      </c>
      <c r="F146" s="218" t="s">
        <v>158</v>
      </c>
      <c r="G146" s="219" t="s">
        <v>145</v>
      </c>
      <c r="H146" s="220">
        <v>141</v>
      </c>
      <c r="I146" s="221"/>
      <c r="J146" s="222">
        <f>ROUND(I146*H146,2)</f>
        <v>0</v>
      </c>
      <c r="K146" s="218" t="s">
        <v>1</v>
      </c>
      <c r="L146" s="42"/>
      <c r="M146" s="223" t="s">
        <v>1</v>
      </c>
      <c r="N146" s="224" t="s">
        <v>41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125</v>
      </c>
      <c r="AT146" s="227" t="s">
        <v>120</v>
      </c>
      <c r="AU146" s="227" t="s">
        <v>86</v>
      </c>
      <c r="AY146" s="15" t="s">
        <v>117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84</v>
      </c>
      <c r="BK146" s="228">
        <f>ROUND(I146*H146,2)</f>
        <v>0</v>
      </c>
      <c r="BL146" s="15" t="s">
        <v>125</v>
      </c>
      <c r="BM146" s="227" t="s">
        <v>236</v>
      </c>
    </row>
    <row r="147" s="13" customFormat="1">
      <c r="A147" s="13"/>
      <c r="B147" s="229"/>
      <c r="C147" s="230"/>
      <c r="D147" s="231" t="s">
        <v>127</v>
      </c>
      <c r="E147" s="232" t="s">
        <v>1</v>
      </c>
      <c r="F147" s="233" t="s">
        <v>237</v>
      </c>
      <c r="G147" s="230"/>
      <c r="H147" s="234">
        <v>141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127</v>
      </c>
      <c r="AU147" s="240" t="s">
        <v>86</v>
      </c>
      <c r="AV147" s="13" t="s">
        <v>86</v>
      </c>
      <c r="AW147" s="13" t="s">
        <v>31</v>
      </c>
      <c r="AX147" s="13" t="s">
        <v>84</v>
      </c>
      <c r="AY147" s="240" t="s">
        <v>117</v>
      </c>
    </row>
    <row r="148" s="2" customFormat="1" ht="33" customHeight="1">
      <c r="A148" s="36"/>
      <c r="B148" s="37"/>
      <c r="C148" s="216" t="s">
        <v>8</v>
      </c>
      <c r="D148" s="216" t="s">
        <v>120</v>
      </c>
      <c r="E148" s="217" t="s">
        <v>161</v>
      </c>
      <c r="F148" s="218" t="s">
        <v>162</v>
      </c>
      <c r="G148" s="219" t="s">
        <v>123</v>
      </c>
      <c r="H148" s="220">
        <v>1801</v>
      </c>
      <c r="I148" s="221"/>
      <c r="J148" s="222">
        <f>ROUND(I148*H148,2)</f>
        <v>0</v>
      </c>
      <c r="K148" s="218" t="s">
        <v>124</v>
      </c>
      <c r="L148" s="42"/>
      <c r="M148" s="223" t="s">
        <v>1</v>
      </c>
      <c r="N148" s="224" t="s">
        <v>41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0.01</v>
      </c>
      <c r="T148" s="226">
        <f>S148*H148</f>
        <v>18.010000000000002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125</v>
      </c>
      <c r="AT148" s="227" t="s">
        <v>120</v>
      </c>
      <c r="AU148" s="227" t="s">
        <v>86</v>
      </c>
      <c r="AY148" s="15" t="s">
        <v>117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84</v>
      </c>
      <c r="BK148" s="228">
        <f>ROUND(I148*H148,2)</f>
        <v>0</v>
      </c>
      <c r="BL148" s="15" t="s">
        <v>125</v>
      </c>
      <c r="BM148" s="227" t="s">
        <v>238</v>
      </c>
    </row>
    <row r="149" s="2" customFormat="1" ht="66.75" customHeight="1">
      <c r="A149" s="36"/>
      <c r="B149" s="37"/>
      <c r="C149" s="216" t="s">
        <v>189</v>
      </c>
      <c r="D149" s="216" t="s">
        <v>120</v>
      </c>
      <c r="E149" s="217" t="s">
        <v>165</v>
      </c>
      <c r="F149" s="218" t="s">
        <v>166</v>
      </c>
      <c r="G149" s="219" t="s">
        <v>123</v>
      </c>
      <c r="H149" s="220">
        <v>62.100000000000001</v>
      </c>
      <c r="I149" s="221"/>
      <c r="J149" s="222">
        <f>ROUND(I149*H149,2)</f>
        <v>0</v>
      </c>
      <c r="K149" s="218" t="s">
        <v>124</v>
      </c>
      <c r="L149" s="42"/>
      <c r="M149" s="223" t="s">
        <v>1</v>
      </c>
      <c r="N149" s="224" t="s">
        <v>41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0.252</v>
      </c>
      <c r="T149" s="226">
        <f>S149*H149</f>
        <v>15.6492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125</v>
      </c>
      <c r="AT149" s="227" t="s">
        <v>120</v>
      </c>
      <c r="AU149" s="227" t="s">
        <v>86</v>
      </c>
      <c r="AY149" s="15" t="s">
        <v>117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84</v>
      </c>
      <c r="BK149" s="228">
        <f>ROUND(I149*H149,2)</f>
        <v>0</v>
      </c>
      <c r="BL149" s="15" t="s">
        <v>125</v>
      </c>
      <c r="BM149" s="227" t="s">
        <v>239</v>
      </c>
    </row>
    <row r="150" s="13" customFormat="1">
      <c r="A150" s="13"/>
      <c r="B150" s="229"/>
      <c r="C150" s="230"/>
      <c r="D150" s="231" t="s">
        <v>127</v>
      </c>
      <c r="E150" s="232" t="s">
        <v>1</v>
      </c>
      <c r="F150" s="233" t="s">
        <v>240</v>
      </c>
      <c r="G150" s="230"/>
      <c r="H150" s="234">
        <v>62.100000000000001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127</v>
      </c>
      <c r="AU150" s="240" t="s">
        <v>86</v>
      </c>
      <c r="AV150" s="13" t="s">
        <v>86</v>
      </c>
      <c r="AW150" s="13" t="s">
        <v>31</v>
      </c>
      <c r="AX150" s="13" t="s">
        <v>84</v>
      </c>
      <c r="AY150" s="240" t="s">
        <v>117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168</v>
      </c>
      <c r="F151" s="214" t="s">
        <v>169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84</v>
      </c>
      <c r="AT151" s="212" t="s">
        <v>75</v>
      </c>
      <c r="AU151" s="212" t="s">
        <v>84</v>
      </c>
      <c r="AY151" s="211" t="s">
        <v>117</v>
      </c>
      <c r="BK151" s="213">
        <f>SUM(BK152:BK155)</f>
        <v>0</v>
      </c>
    </row>
    <row r="152" s="2" customFormat="1">
      <c r="A152" s="36"/>
      <c r="B152" s="37"/>
      <c r="C152" s="216" t="s">
        <v>241</v>
      </c>
      <c r="D152" s="216" t="s">
        <v>120</v>
      </c>
      <c r="E152" s="217" t="s">
        <v>171</v>
      </c>
      <c r="F152" s="218" t="s">
        <v>172</v>
      </c>
      <c r="G152" s="219" t="s">
        <v>173</v>
      </c>
      <c r="H152" s="220">
        <v>240.774</v>
      </c>
      <c r="I152" s="221"/>
      <c r="J152" s="222">
        <f>ROUND(I152*H152,2)</f>
        <v>0</v>
      </c>
      <c r="K152" s="218" t="s">
        <v>124</v>
      </c>
      <c r="L152" s="42"/>
      <c r="M152" s="223" t="s">
        <v>1</v>
      </c>
      <c r="N152" s="224" t="s">
        <v>41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125</v>
      </c>
      <c r="AT152" s="227" t="s">
        <v>120</v>
      </c>
      <c r="AU152" s="227" t="s">
        <v>86</v>
      </c>
      <c r="AY152" s="15" t="s">
        <v>117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84</v>
      </c>
      <c r="BK152" s="228">
        <f>ROUND(I152*H152,2)</f>
        <v>0</v>
      </c>
      <c r="BL152" s="15" t="s">
        <v>125</v>
      </c>
      <c r="BM152" s="227" t="s">
        <v>242</v>
      </c>
    </row>
    <row r="153" s="2" customFormat="1">
      <c r="A153" s="36"/>
      <c r="B153" s="37"/>
      <c r="C153" s="216" t="s">
        <v>243</v>
      </c>
      <c r="D153" s="216" t="s">
        <v>120</v>
      </c>
      <c r="E153" s="217" t="s">
        <v>176</v>
      </c>
      <c r="F153" s="218" t="s">
        <v>177</v>
      </c>
      <c r="G153" s="219" t="s">
        <v>173</v>
      </c>
      <c r="H153" s="220">
        <v>9390.1859999999997</v>
      </c>
      <c r="I153" s="221"/>
      <c r="J153" s="222">
        <f>ROUND(I153*H153,2)</f>
        <v>0</v>
      </c>
      <c r="K153" s="218" t="s">
        <v>124</v>
      </c>
      <c r="L153" s="42"/>
      <c r="M153" s="223" t="s">
        <v>1</v>
      </c>
      <c r="N153" s="224" t="s">
        <v>41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125</v>
      </c>
      <c r="AT153" s="227" t="s">
        <v>120</v>
      </c>
      <c r="AU153" s="227" t="s">
        <v>86</v>
      </c>
      <c r="AY153" s="15" t="s">
        <v>117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84</v>
      </c>
      <c r="BK153" s="228">
        <f>ROUND(I153*H153,2)</f>
        <v>0</v>
      </c>
      <c r="BL153" s="15" t="s">
        <v>125</v>
      </c>
      <c r="BM153" s="227" t="s">
        <v>244</v>
      </c>
    </row>
    <row r="154" s="13" customFormat="1">
      <c r="A154" s="13"/>
      <c r="B154" s="229"/>
      <c r="C154" s="230"/>
      <c r="D154" s="231" t="s">
        <v>127</v>
      </c>
      <c r="E154" s="230"/>
      <c r="F154" s="233" t="s">
        <v>245</v>
      </c>
      <c r="G154" s="230"/>
      <c r="H154" s="234">
        <v>9390.1859999999997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127</v>
      </c>
      <c r="AU154" s="240" t="s">
        <v>86</v>
      </c>
      <c r="AV154" s="13" t="s">
        <v>86</v>
      </c>
      <c r="AW154" s="13" t="s">
        <v>4</v>
      </c>
      <c r="AX154" s="13" t="s">
        <v>84</v>
      </c>
      <c r="AY154" s="240" t="s">
        <v>117</v>
      </c>
    </row>
    <row r="155" s="2" customFormat="1" ht="44.25" customHeight="1">
      <c r="A155" s="36"/>
      <c r="B155" s="37"/>
      <c r="C155" s="216" t="s">
        <v>246</v>
      </c>
      <c r="D155" s="216" t="s">
        <v>120</v>
      </c>
      <c r="E155" s="217" t="s">
        <v>181</v>
      </c>
      <c r="F155" s="218" t="s">
        <v>182</v>
      </c>
      <c r="G155" s="219" t="s">
        <v>173</v>
      </c>
      <c r="H155" s="220">
        <v>240.774</v>
      </c>
      <c r="I155" s="221"/>
      <c r="J155" s="222">
        <f>ROUND(I155*H155,2)</f>
        <v>0</v>
      </c>
      <c r="K155" s="218" t="s">
        <v>124</v>
      </c>
      <c r="L155" s="42"/>
      <c r="M155" s="223" t="s">
        <v>1</v>
      </c>
      <c r="N155" s="224" t="s">
        <v>41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125</v>
      </c>
      <c r="AT155" s="227" t="s">
        <v>120</v>
      </c>
      <c r="AU155" s="227" t="s">
        <v>86</v>
      </c>
      <c r="AY155" s="15" t="s">
        <v>117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84</v>
      </c>
      <c r="BK155" s="228">
        <f>ROUND(I155*H155,2)</f>
        <v>0</v>
      </c>
      <c r="BL155" s="15" t="s">
        <v>125</v>
      </c>
      <c r="BM155" s="227" t="s">
        <v>247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184</v>
      </c>
      <c r="F156" s="214" t="s">
        <v>185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84</v>
      </c>
      <c r="AT156" s="212" t="s">
        <v>75</v>
      </c>
      <c r="AU156" s="212" t="s">
        <v>84</v>
      </c>
      <c r="AY156" s="211" t="s">
        <v>117</v>
      </c>
      <c r="BK156" s="213">
        <f>SUM(BK157:BK158)</f>
        <v>0</v>
      </c>
    </row>
    <row r="157" s="2" customFormat="1" ht="44.25" customHeight="1">
      <c r="A157" s="36"/>
      <c r="B157" s="37"/>
      <c r="C157" s="216" t="s">
        <v>248</v>
      </c>
      <c r="D157" s="216" t="s">
        <v>120</v>
      </c>
      <c r="E157" s="217" t="s">
        <v>186</v>
      </c>
      <c r="F157" s="218" t="s">
        <v>187</v>
      </c>
      <c r="G157" s="219" t="s">
        <v>173</v>
      </c>
      <c r="H157" s="220">
        <v>96.025999999999996</v>
      </c>
      <c r="I157" s="221"/>
      <c r="J157" s="222">
        <f>ROUND(I157*H157,2)</f>
        <v>0</v>
      </c>
      <c r="K157" s="218" t="s">
        <v>124</v>
      </c>
      <c r="L157" s="42"/>
      <c r="M157" s="223" t="s">
        <v>1</v>
      </c>
      <c r="N157" s="224" t="s">
        <v>41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125</v>
      </c>
      <c r="AT157" s="227" t="s">
        <v>120</v>
      </c>
      <c r="AU157" s="227" t="s">
        <v>86</v>
      </c>
      <c r="AY157" s="15" t="s">
        <v>117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84</v>
      </c>
      <c r="BK157" s="228">
        <f>ROUND(I157*H157,2)</f>
        <v>0</v>
      </c>
      <c r="BL157" s="15" t="s">
        <v>125</v>
      </c>
      <c r="BM157" s="227" t="s">
        <v>249</v>
      </c>
    </row>
    <row r="158" s="2" customFormat="1" ht="55.5" customHeight="1">
      <c r="A158" s="36"/>
      <c r="B158" s="37"/>
      <c r="C158" s="216" t="s">
        <v>7</v>
      </c>
      <c r="D158" s="216" t="s">
        <v>120</v>
      </c>
      <c r="E158" s="217" t="s">
        <v>190</v>
      </c>
      <c r="F158" s="218" t="s">
        <v>191</v>
      </c>
      <c r="G158" s="219" t="s">
        <v>173</v>
      </c>
      <c r="H158" s="220">
        <v>96.025999999999996</v>
      </c>
      <c r="I158" s="221"/>
      <c r="J158" s="222">
        <f>ROUND(I158*H158,2)</f>
        <v>0</v>
      </c>
      <c r="K158" s="218" t="s">
        <v>124</v>
      </c>
      <c r="L158" s="42"/>
      <c r="M158" s="241" t="s">
        <v>1</v>
      </c>
      <c r="N158" s="242" t="s">
        <v>41</v>
      </c>
      <c r="O158" s="243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125</v>
      </c>
      <c r="AT158" s="227" t="s">
        <v>120</v>
      </c>
      <c r="AU158" s="227" t="s">
        <v>86</v>
      </c>
      <c r="AY158" s="15" t="s">
        <v>117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84</v>
      </c>
      <c r="BK158" s="228">
        <f>ROUND(I158*H158,2)</f>
        <v>0</v>
      </c>
      <c r="BL158" s="15" t="s">
        <v>125</v>
      </c>
      <c r="BM158" s="227" t="s">
        <v>250</v>
      </c>
    </row>
    <row r="159" s="2" customFormat="1" ht="6.96" customHeight="1">
      <c r="A159" s="36"/>
      <c r="B159" s="64"/>
      <c r="C159" s="65"/>
      <c r="D159" s="65"/>
      <c r="E159" s="65"/>
      <c r="F159" s="65"/>
      <c r="G159" s="65"/>
      <c r="H159" s="65"/>
      <c r="I159" s="65"/>
      <c r="J159" s="65"/>
      <c r="K159" s="65"/>
      <c r="L159" s="42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sheet="1" autoFilter="0" formatColumns="0" formatRows="0" objects="1" scenarios="1" spinCount="100000" saltValue="GG39Ugraa5X/MIaBnAbmC+zTH8FOMsYpdn9RWijTIjKrhUBGpqjLzjq2Nm0vTfen7JYgJrJsCwwRQPP/P95q9w==" hashValue="+qquao9xpaEcTkTTf+ni3w08Lce31u5EsKIo8LfuNvRegPa267ePP1gLo2vparAdUVW02II2h/Tl7kaPH1RqCg==" algorithmName="SHA-512" password="CC35"/>
  <autoFilter ref="C122:K15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2021-07-19T07:51:14Z</dcterms:created>
  <dcterms:modified xsi:type="dcterms:W3CDTF">2021-07-19T07:51:24Z</dcterms:modified>
</cp:coreProperties>
</file>