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1840" windowHeight="13140" activeTab="0"/>
  </bookViews>
  <sheets>
    <sheet name="Rekapitulace stavby" sheetId="1" r:id="rId1"/>
    <sheet name="01 - Oprava komunikace - ..." sheetId="2" r:id="rId2"/>
    <sheet name="02 - Oprava chodníku - Ši..." sheetId="3" r:id="rId3"/>
  </sheets>
  <definedNames>
    <definedName name="_xlnm._FilterDatabase" localSheetId="1" hidden="1">'01 - Oprava komunikace - ...'!$C$125:$K$166</definedName>
    <definedName name="_xlnm._FilterDatabase" localSheetId="2" hidden="1">'02 - Oprava chodníku - Ši...'!$C$125:$K$183</definedName>
    <definedName name="_xlnm.Print_Area" localSheetId="1">'01 - Oprava komunikace - ...'!$C$4:$J$76,'01 - Oprava komunikace - ...'!$C$82:$J$107,'01 - Oprava komunikace - ...'!$C$113:$K$166</definedName>
    <definedName name="_xlnm.Print_Area" localSheetId="2">'02 - Oprava chodníku - Ši...'!$C$4:$J$76,'02 - Oprava chodníku - Ši...'!$C$82:$J$107,'02 - Oprava chodníku - Ši...'!$C$113:$K$183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Oprava komunikace - ...'!$125:$125</definedName>
    <definedName name="_xlnm.Print_Titles" localSheetId="2">'02 - Oprava chodníku - Ši...'!$125:$125</definedName>
  </definedNames>
  <calcPr calcId="191029"/>
  <extLst/>
</workbook>
</file>

<file path=xl/sharedStrings.xml><?xml version="1.0" encoding="utf-8"?>
<sst xmlns="http://schemas.openxmlformats.org/spreadsheetml/2006/main" count="1496" uniqueCount="336">
  <si>
    <t>Export Komplet</t>
  </si>
  <si>
    <t/>
  </si>
  <si>
    <t>2.0</t>
  </si>
  <si>
    <t>ZAMOK</t>
  </si>
  <si>
    <t>False</t>
  </si>
  <si>
    <t>{073d3e7d-d669-4e92-b2db-0d9779d3f580}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</si>
  <si>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</si>
  <si>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</si>
  <si>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</si>
  <si>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</si>
  <si>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</si>
  <si>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</si>
  <si>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</si>
  <si>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</si>
  <si>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</si>
  <si>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</si>
  <si>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</si>
  <si>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komunikace a chodníku - Šibenky</t>
  </si>
  <si>
    <t>KSO:</t>
  </si>
  <si>
    <t>CC-CZ:</t>
  </si>
  <si>
    <t>Místo:</t>
  </si>
  <si>
    <t>Frenštát pod Radhoštěm</t>
  </si>
  <si>
    <t>Datum:</t>
  </si>
  <si>
    <t>21. 6. 2021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</si>
  <si>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</si>
  <si>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</si>
  <si>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</si>
  <si>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</si>
  <si>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</si>
  <si>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</si>
  <si>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</si>
  <si>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</si>
  <si>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</si>
  <si>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</si>
  <si>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</si>
  <si>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</si>
  <si>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</si>
  <si>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</si>
  <si>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</si>
  <si>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</si>
  <si>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</si>
  <si>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</si>
  <si>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</si>
  <si>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</si>
  <si>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</si>
  <si>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</si>
  <si>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</si>
  <si>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</si>
  <si>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</si>
  <si>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</si>
  <si>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</si>
  <si>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</si>
  <si>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</si>
  <si>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</si>
  <si>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</si>
  <si>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</si>
  <si>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</si>
  <si>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</si>
  <si>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</si>
  <si>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</si>
  <si>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</si>
  <si>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</si>
  <si>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</si>
  <si>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</si>
  <si>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</si>
  <si>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</si>
  <si>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</si>
  <si>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</si>
  <si>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</si>
  <si>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</si>
  <si>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</si>
  <si>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</si>
  <si>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</si>
  <si>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</si>
  <si>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</si>
  <si>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</si>
  <si>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</si>
  <si>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</si>
  <si>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</si>
  <si>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</si>
  <si>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komunikace - Šibenky</t>
  </si>
  <si>
    <t>STA</t>
  </si>
  <si>
    <t>1</t>
  </si>
  <si>
    <t>{dd1b0d55-95e7-4219-86bf-ac92f0aa08f7}</t>
  </si>
  <si>
    <t>2</t>
  </si>
  <si>
    <t>02</t>
  </si>
  <si>
    <t>Oprava chodníku - Šibenky</t>
  </si>
  <si>
    <t>{6955dc83-9f58-4c1b-be1b-9cafe806f57f}</t>
  </si>
  <si>
    <t>KRYCÍ LIST SOUPISU PRACÍ</t>
  </si>
  <si>
    <t>Objekt:</t>
  </si>
  <si>
    <t>01 - Oprava komunikace - Šibenky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</si>
  <si>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</si>
  <si>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</si>
  <si>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</si>
  <si>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</si>
  <si>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</si>
  <si>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</si>
  <si>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</si>
  <si>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</si>
  <si>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</si>
  <si>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</si>
  <si>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</si>
  <si>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</si>
  <si>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</si>
  <si>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</si>
  <si>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</si>
  <si>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</si>
  <si>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</si>
  <si>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</si>
  <si>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</si>
  <si>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</si>
  <si>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</si>
  <si>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</si>
  <si>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</si>
  <si>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</si>
  <si>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</si>
  <si>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</si>
  <si>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</si>
  <si>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</si>
  <si>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</si>
  <si>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</si>
  <si>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</si>
  <si>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</si>
  <si>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</si>
  <si>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</si>
  <si>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</si>
  <si>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m2</t>
  </si>
  <si>
    <t>CS ÚRS 2021 01</t>
  </si>
  <si>
    <t>4</t>
  </si>
  <si>
    <t>-46909188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</si>
  <si>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</si>
  <si>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</si>
  <si>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658249693</t>
  </si>
  <si>
    <t>VV</t>
  </si>
  <si>
    <t>12,5*3,2*0,5</t>
  </si>
  <si>
    <t>3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</si>
  <si>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</si>
  <si>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</si>
  <si>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-100477523</t>
  </si>
  <si>
    <t>113154122</t>
  </si>
  <si>
    <t>Frézování živičného podkladu nebo krytu  s naložením na dopravní prostředek plochy do 500 m2 bez překážek v trase pruhu šířky přes 0,5 m do 1 m, tloušťky vrstvy 40 mm</t>
  </si>
  <si>
    <t>693026068</t>
  </si>
  <si>
    <t>8,0*6,5+57,5*3,5+12,5*3,1</t>
  </si>
  <si>
    <t>5</t>
  </si>
  <si>
    <t>119009015.R</t>
  </si>
  <si>
    <t>Ztížené práce  při uložení asfaltu kolem uličních vpustí a kanalizačních šachet</t>
  </si>
  <si>
    <t>kus</t>
  </si>
  <si>
    <t>-982746085</t>
  </si>
  <si>
    <t>Komunikace pozemní</t>
  </si>
  <si>
    <t>6</t>
  </si>
  <si>
    <t>564730111</t>
  </si>
  <si>
    <t>Podklad nebo kryt z kameniva hrubého drceného  vel. 16-32 mm s rozprostřením a zhutněním, po zhutnění tl. 100 mm</t>
  </si>
  <si>
    <t>-956060025</t>
  </si>
  <si>
    <t>12,5*3,2</t>
  </si>
  <si>
    <t>7</t>
  </si>
  <si>
    <t>565145101</t>
  </si>
  <si>
    <t>Asfaltový beton vrstva podkladní ACP 16 (obalované kamenivo střednězrnné - OKS)  s rozprostřením a zhutněním v pruhu šířky do 1,5 m, po zhutnění tl. 60 mm</t>
  </si>
  <si>
    <t>1697922998</t>
  </si>
  <si>
    <t>8</t>
  </si>
  <si>
    <t>569951133</t>
  </si>
  <si>
    <t>Zpevnění krajnic nebo komunikací pro pěší  s rozprostřením a zhutněním, po zhutnění asfaltovým recyklátem tl. 150 mm</t>
  </si>
  <si>
    <t>2116406881</t>
  </si>
  <si>
    <t>"krajnice kolem příkopu"  0,5*41,0</t>
  </si>
  <si>
    <t>9</t>
  </si>
  <si>
    <t>573211112</t>
  </si>
  <si>
    <t>Postřik spojovací PS bez posypu kamenivem z asfaltu silničního, v množství 0,70 kg/m2</t>
  </si>
  <si>
    <t>-2118412916</t>
  </si>
  <si>
    <t>292,0-40,0</t>
  </si>
  <si>
    <t>10</t>
  </si>
  <si>
    <t>577134211</t>
  </si>
  <si>
    <t>Asfaltový beton vrstva obrusná ACO 11 (ABS)  s rozprostřením a se zhutněním z nemodifikovaného asfaltu v pruhu šířky do 3 m tř. II, po zhutnění tl. 40 mm</t>
  </si>
  <si>
    <t>-779029043</t>
  </si>
  <si>
    <t>Ostatní konstrukce a práce, bourání</t>
  </si>
  <si>
    <t>11</t>
  </si>
  <si>
    <t>919735111</t>
  </si>
  <si>
    <t>Řezání stávajícího živičného krytu nebo podkladu  hloubky do 50 mm</t>
  </si>
  <si>
    <t>m</t>
  </si>
  <si>
    <t>1501297894</t>
  </si>
  <si>
    <t>12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</si>
  <si>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</si>
  <si>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</si>
  <si>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-1340401305</t>
  </si>
  <si>
    <t>13</t>
  </si>
  <si>
    <t>938908411</t>
  </si>
  <si>
    <t>Čištění vozovek splachováním vodou povrchu podkladu nebo krytu živičného, betonového nebo dlážděného</t>
  </si>
  <si>
    <t>186689975</t>
  </si>
  <si>
    <t>997</t>
  </si>
  <si>
    <t>Přesun sutě</t>
  </si>
  <si>
    <t>14</t>
  </si>
  <si>
    <t>997221551</t>
  </si>
  <si>
    <t>Vodorovná doprava suti  bez naložení, ale se složením a s hrubým urovnáním ze sypkých materiálů, na vzdálenost do 1 km</t>
  </si>
  <si>
    <t>t</t>
  </si>
  <si>
    <t>1912715320</t>
  </si>
  <si>
    <t>997221559</t>
  </si>
  <si>
    <t>Vodorovná doprava suti  bez naložení, ale se složením a s hrubým urovnáním Příplatek k ceně za každý další i započatý 1 km přes 1 km</t>
  </si>
  <si>
    <t>714080350</t>
  </si>
  <si>
    <t>50,938*14 'Přepočtené koeficientem množství</t>
  </si>
  <si>
    <t>16</t>
  </si>
  <si>
    <t>997221873</t>
  </si>
  <si>
    <t>Poplatek za uložení stavebního odpadu na recyklační skládce (skládkovné) zeminy a kamení zatříděného do Katalogu odpadů pod kódem 17 05 04</t>
  </si>
  <si>
    <t>-1728306816</t>
  </si>
  <si>
    <t>3,4+5,8+2,52+7,954</t>
  </si>
  <si>
    <t>17</t>
  </si>
  <si>
    <t>997221875</t>
  </si>
  <si>
    <t>Poplatek za uložení stavebního odpadu na recyklační skládce (skládkovné) asfaltového bez obsahu dehtu zatříděného do Katalogu odpadů pod kódem 17 03 02</t>
  </si>
  <si>
    <t>103594845</t>
  </si>
  <si>
    <t>50,938-19,674</t>
  </si>
  <si>
    <t>998</t>
  </si>
  <si>
    <t>Přesun hmot</t>
  </si>
  <si>
    <t>18</t>
  </si>
  <si>
    <t>998225111</t>
  </si>
  <si>
    <t>Přesun hmot pro komunikace s krytem z kameniva, monolitickým betonovým nebo živičným  dopravní vzdálenost do 200 m jakékoliv délky objektu</t>
  </si>
  <si>
    <t>1928579964</t>
  </si>
  <si>
    <t>VRN</t>
  </si>
  <si>
    <t>Vedlejší rozpočtové náklady</t>
  </si>
  <si>
    <t>VRN1</t>
  </si>
  <si>
    <t>Průzkumné, geodetické a projektové práce</t>
  </si>
  <si>
    <t>19</t>
  </si>
  <si>
    <t>012103000</t>
  </si>
  <si>
    <t>Geodetické práce před výstavbou - vytýčení inženýrských sítí</t>
  </si>
  <si>
    <t>Kč</t>
  </si>
  <si>
    <t>1024</t>
  </si>
  <si>
    <t>-383633107</t>
  </si>
  <si>
    <t>VRN3</t>
  </si>
  <si>
    <t>Zařízení staveniště</t>
  </si>
  <si>
    <t>20</t>
  </si>
  <si>
    <t>032803000</t>
  </si>
  <si>
    <t>-467227388</t>
  </si>
  <si>
    <t>VRN7</t>
  </si>
  <si>
    <t>Provozní vlivy</t>
  </si>
  <si>
    <t>071203000</t>
  </si>
  <si>
    <t>-787679770</t>
  </si>
  <si>
    <t>02 - Oprava chodníku - Šibenky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</si>
  <si>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</si>
  <si>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</si>
  <si>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-1985781431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</si>
  <si>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</si>
  <si>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</si>
  <si>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-1848326258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</si>
  <si>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</si>
  <si>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</si>
  <si>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-1338517686</t>
  </si>
  <si>
    <t>"chodník"   1,4*23+0,8</t>
  </si>
  <si>
    <t>119009016.R</t>
  </si>
  <si>
    <t>Ztížené práce  při uložení zámkové dlažby kolem uličních stávající šachty</t>
  </si>
  <si>
    <t>-1738613073</t>
  </si>
  <si>
    <t>121151103</t>
  </si>
  <si>
    <t>Sejmutí ornice strojně při souvislé ploše do 100 m2, tl. vrstvy do 200 mm</t>
  </si>
  <si>
    <t>706150610</t>
  </si>
  <si>
    <t>"obrubníky"   0,35*23,0*2</t>
  </si>
  <si>
    <t>132251101</t>
  </si>
  <si>
    <t>Hloubení nezapažených rýh šířky do 800 mm strojně s urovnáním dna do předepsaného profilu a spádu v hornině třídy těžitelnosti I skupiny 3 do 20 m3</t>
  </si>
  <si>
    <t>m3</t>
  </si>
  <si>
    <t>1696362861</t>
  </si>
  <si>
    <t>0,35*0,15*23,0*2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</si>
  <si>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</si>
  <si>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</si>
  <si>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1872060826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</si>
  <si>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</si>
  <si>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</si>
  <si>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134297744</t>
  </si>
  <si>
    <t>2,76*5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</si>
  <si>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</si>
  <si>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</si>
  <si>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1640277737</t>
  </si>
  <si>
    <t>16,1*0,2+2,415-2,875</t>
  </si>
  <si>
    <t>171201231</t>
  </si>
  <si>
    <t>2075625708</t>
  </si>
  <si>
    <t>2,76*1,6 'Přepočtené koeficientem množství</t>
  </si>
  <si>
    <t>171251201</t>
  </si>
  <si>
    <t>Uložení sypaniny na skládky nebo meziskládky bez hutnění s upravením uložené sypaniny do předepsaného tvaru</t>
  </si>
  <si>
    <t>1390452583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</si>
  <si>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</si>
  <si>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</si>
  <si>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-147194735</t>
  </si>
  <si>
    <t>0,25*0,25*23,0*2</t>
  </si>
  <si>
    <t>175111209.R</t>
  </si>
  <si>
    <t>Příplatek k obsypání objektu za ruční prohození ornice, uložené do 3 m</t>
  </si>
  <si>
    <t>851917400</t>
  </si>
  <si>
    <t>181951112</t>
  </si>
  <si>
    <t>Úprava pláně vyrovnáním výškových rozdílů strojně v hornině třídy těžitelnosti I, skupiny 1 až 3 se zhutněním</t>
  </si>
  <si>
    <t>1482559068</t>
  </si>
  <si>
    <t>33,0</t>
  </si>
  <si>
    <t>564730011</t>
  </si>
  <si>
    <t>Podklad nebo kryt z kameniva hrubého drceného  vel. 8-16 mm s rozprostřením a zhutněním, po zhutnění tl. 100 mm</t>
  </si>
  <si>
    <t>981868088</t>
  </si>
  <si>
    <t>564750111</t>
  </si>
  <si>
    <t>Podklad nebo kryt z kameniva hrubého drceného  vel. 16-32 mm s rozprostřením a zhutněním, po zhutnění tl. 150 mm</t>
  </si>
  <si>
    <t>-186124348</t>
  </si>
  <si>
    <t>"chodník"   1,4*23,0+0,8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</si>
  <si>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</si>
  <si>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</si>
  <si>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552313178</t>
  </si>
  <si>
    <t>M</t>
  </si>
  <si>
    <t>59245212</t>
  </si>
  <si>
    <t>dlažba zámková tvaru I 196x161x60mm přírodní</t>
  </si>
  <si>
    <t>1838231668</t>
  </si>
  <si>
    <t>35*1,03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</si>
  <si>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</si>
  <si>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</si>
  <si>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631091330</t>
  </si>
  <si>
    <t>"chodník"   23,0*2</t>
  </si>
  <si>
    <t>59217017</t>
  </si>
  <si>
    <t>obrubník betonový chodníkový 1000x100x250mm</t>
  </si>
  <si>
    <t>1177510003</t>
  </si>
  <si>
    <t>45,6718972895863*1,02 'Přepočtené koeficientem množství</t>
  </si>
  <si>
    <t>916991121</t>
  </si>
  <si>
    <t>Lože pod obrubníky, krajníky nebo obruby z dlažebních kostek  z betonu prostého</t>
  </si>
  <si>
    <t>-419383683</t>
  </si>
  <si>
    <t>"chodník"  0,35*0,1*23,0*2</t>
  </si>
  <si>
    <t>22</t>
  </si>
  <si>
    <t>-1048726359</t>
  </si>
  <si>
    <t>23</t>
  </si>
  <si>
    <t>344580833</t>
  </si>
  <si>
    <t>23,529*14 'Přepočtené koeficientem množství</t>
  </si>
  <si>
    <t>24</t>
  </si>
  <si>
    <t>997221861</t>
  </si>
  <si>
    <t>Poplatek za uložení stavebního odpadu na recyklační skládce (skládkovné) z prostého betonu zatříděného do Katalogu odpadů pod kódem 17 01 01</t>
  </si>
  <si>
    <t>-1199397796</t>
  </si>
  <si>
    <t>10,725</t>
  </si>
  <si>
    <t>25</t>
  </si>
  <si>
    <t>-267139169</t>
  </si>
  <si>
    <t>9,57</t>
  </si>
  <si>
    <t>26</t>
  </si>
  <si>
    <t>2083227272</t>
  </si>
  <si>
    <t>3,234</t>
  </si>
  <si>
    <t>27</t>
  </si>
  <si>
    <t>998223011</t>
  </si>
  <si>
    <t>Přesun hmot pro pozemní komunikace s krytem dlážděným  dopravní vzdálenost do 200 m jakékoliv délky objektu</t>
  </si>
  <si>
    <t>196649110</t>
  </si>
  <si>
    <t>28</t>
  </si>
  <si>
    <t>294990773</t>
  </si>
  <si>
    <t>29</t>
  </si>
  <si>
    <t>840147849</t>
  </si>
  <si>
    <t>30</t>
  </si>
  <si>
    <t>1517110153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</si>
</sst>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27" t="s">
        <v>14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0"/>
      <c r="AQ5" s="20"/>
      <c r="AR5" s="18"/>
      <c r="BE5" s="224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29" t="s">
        <v>17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0"/>
      <c r="AQ6" s="20"/>
      <c r="AR6" s="18"/>
      <c r="BE6" s="225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25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25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25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25"/>
      <c r="BS10" s="15" t="s">
        <v>6</v>
      </c>
    </row>
    <row r="11" spans="2:71" s="1" customFormat="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25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25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25"/>
      <c r="BS13" s="15" t="s">
        <v>6</v>
      </c>
    </row>
    <row r="14" spans="2:71" ht="12.75">
      <c r="B14" s="19"/>
      <c r="C14" s="20"/>
      <c r="D14" s="20"/>
      <c r="E14" s="230" t="s">
        <v>29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25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25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25"/>
      <c r="BS16" s="15" t="s">
        <v>4</v>
      </c>
    </row>
    <row r="17" spans="2:71" s="1" customFormat="1" ht="18.4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25"/>
      <c r="BS17" s="15" t="s">
        <v>31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25"/>
      <c r="BS18" s="15" t="s">
        <v>6</v>
      </c>
    </row>
    <row r="19" spans="2:71" s="1" customFormat="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25"/>
      <c r="BS19" s="15" t="s">
        <v>6</v>
      </c>
    </row>
    <row r="20" spans="2:71" s="1" customFormat="1" ht="18.4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25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25"/>
    </row>
    <row r="22" spans="2:57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25"/>
    </row>
    <row r="23" spans="2:57" s="1" customFormat="1" ht="16.5" customHeight="1">
      <c r="B23" s="19"/>
      <c r="C23" s="20"/>
      <c r="D23" s="20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0"/>
      <c r="AP23" s="20"/>
      <c r="AQ23" s="20"/>
      <c r="AR23" s="18"/>
      <c r="BE23" s="225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25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25"/>
    </row>
    <row r="26" spans="1:57" s="2" customFormat="1" ht="25.9" customHeight="1">
      <c r="A26" s="32"/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3">
        <f>ROUND(AG94,2)</f>
        <v>0</v>
      </c>
      <c r="AL26" s="234"/>
      <c r="AM26" s="234"/>
      <c r="AN26" s="234"/>
      <c r="AO26" s="234"/>
      <c r="AP26" s="34"/>
      <c r="AQ26" s="34"/>
      <c r="AR26" s="37"/>
      <c r="BE26" s="225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25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35" t="s">
        <v>35</v>
      </c>
      <c r="M28" s="235"/>
      <c r="N28" s="235"/>
      <c r="O28" s="235"/>
      <c r="P28" s="235"/>
      <c r="Q28" s="34"/>
      <c r="R28" s="34"/>
      <c r="S28" s="34"/>
      <c r="T28" s="34"/>
      <c r="U28" s="34"/>
      <c r="V28" s="34"/>
      <c r="W28" s="235" t="s">
        <v>36</v>
      </c>
      <c r="X28" s="235"/>
      <c r="Y28" s="235"/>
      <c r="Z28" s="235"/>
      <c r="AA28" s="235"/>
      <c r="AB28" s="235"/>
      <c r="AC28" s="235"/>
      <c r="AD28" s="235"/>
      <c r="AE28" s="235"/>
      <c r="AF28" s="34"/>
      <c r="AG28" s="34"/>
      <c r="AH28" s="34"/>
      <c r="AI28" s="34"/>
      <c r="AJ28" s="34"/>
      <c r="AK28" s="235" t="s">
        <v>37</v>
      </c>
      <c r="AL28" s="235"/>
      <c r="AM28" s="235"/>
      <c r="AN28" s="235"/>
      <c r="AO28" s="235"/>
      <c r="AP28" s="34"/>
      <c r="AQ28" s="34"/>
      <c r="AR28" s="37"/>
      <c r="BE28" s="225"/>
    </row>
    <row r="29" spans="2:57" s="3" customFormat="1" ht="14.45" customHeight="1">
      <c r="B29" s="38"/>
      <c r="C29" s="39"/>
      <c r="D29" s="27" t="s">
        <v>38</v>
      </c>
      <c r="E29" s="39"/>
      <c r="F29" s="27" t="s">
        <v>39</v>
      </c>
      <c r="G29" s="39"/>
      <c r="H29" s="39"/>
      <c r="I29" s="39"/>
      <c r="J29" s="39"/>
      <c r="K29" s="39"/>
      <c r="L29" s="238">
        <v>0.21</v>
      </c>
      <c r="M29" s="237"/>
      <c r="N29" s="237"/>
      <c r="O29" s="237"/>
      <c r="P29" s="237"/>
      <c r="Q29" s="39"/>
      <c r="R29" s="39"/>
      <c r="S29" s="39"/>
      <c r="T29" s="39"/>
      <c r="U29" s="39"/>
      <c r="V29" s="39"/>
      <c r="W29" s="236">
        <f>ROUND(AZ94,2)</f>
        <v>0</v>
      </c>
      <c r="X29" s="237"/>
      <c r="Y29" s="237"/>
      <c r="Z29" s="237"/>
      <c r="AA29" s="237"/>
      <c r="AB29" s="237"/>
      <c r="AC29" s="237"/>
      <c r="AD29" s="237"/>
      <c r="AE29" s="237"/>
      <c r="AF29" s="39"/>
      <c r="AG29" s="39"/>
      <c r="AH29" s="39"/>
      <c r="AI29" s="39"/>
      <c r="AJ29" s="39"/>
      <c r="AK29" s="236">
        <f>ROUND(AV94,2)</f>
        <v>0</v>
      </c>
      <c r="AL29" s="237"/>
      <c r="AM29" s="237"/>
      <c r="AN29" s="237"/>
      <c r="AO29" s="237"/>
      <c r="AP29" s="39"/>
      <c r="AQ29" s="39"/>
      <c r="AR29" s="40"/>
      <c r="BE29" s="226"/>
    </row>
    <row r="30" spans="2:57" s="3" customFormat="1" ht="14.45" customHeight="1">
      <c r="B30" s="38"/>
      <c r="C30" s="39"/>
      <c r="D30" s="39"/>
      <c r="E30" s="39"/>
      <c r="F30" s="27" t="s">
        <v>40</v>
      </c>
      <c r="G30" s="39"/>
      <c r="H30" s="39"/>
      <c r="I30" s="39"/>
      <c r="J30" s="39"/>
      <c r="K30" s="39"/>
      <c r="L30" s="238">
        <v>0.15</v>
      </c>
      <c r="M30" s="237"/>
      <c r="N30" s="237"/>
      <c r="O30" s="237"/>
      <c r="P30" s="237"/>
      <c r="Q30" s="39"/>
      <c r="R30" s="39"/>
      <c r="S30" s="39"/>
      <c r="T30" s="39"/>
      <c r="U30" s="39"/>
      <c r="V30" s="39"/>
      <c r="W30" s="236">
        <f>ROUND(BA94,2)</f>
        <v>0</v>
      </c>
      <c r="X30" s="237"/>
      <c r="Y30" s="237"/>
      <c r="Z30" s="237"/>
      <c r="AA30" s="237"/>
      <c r="AB30" s="237"/>
      <c r="AC30" s="237"/>
      <c r="AD30" s="237"/>
      <c r="AE30" s="237"/>
      <c r="AF30" s="39"/>
      <c r="AG30" s="39"/>
      <c r="AH30" s="39"/>
      <c r="AI30" s="39"/>
      <c r="AJ30" s="39"/>
      <c r="AK30" s="236">
        <f>ROUND(AW94,2)</f>
        <v>0</v>
      </c>
      <c r="AL30" s="237"/>
      <c r="AM30" s="237"/>
      <c r="AN30" s="237"/>
      <c r="AO30" s="237"/>
      <c r="AP30" s="39"/>
      <c r="AQ30" s="39"/>
      <c r="AR30" s="40"/>
      <c r="BE30" s="226"/>
    </row>
    <row r="31" spans="2:57" s="3" customFormat="1" ht="14.45" customHeight="1" hidden="1">
      <c r="B31" s="38"/>
      <c r="C31" s="39"/>
      <c r="D31" s="39"/>
      <c r="E31" s="39"/>
      <c r="F31" s="27" t="s">
        <v>41</v>
      </c>
      <c r="G31" s="39"/>
      <c r="H31" s="39"/>
      <c r="I31" s="39"/>
      <c r="J31" s="39"/>
      <c r="K31" s="39"/>
      <c r="L31" s="238">
        <v>0.21</v>
      </c>
      <c r="M31" s="237"/>
      <c r="N31" s="237"/>
      <c r="O31" s="237"/>
      <c r="P31" s="237"/>
      <c r="Q31" s="39"/>
      <c r="R31" s="39"/>
      <c r="S31" s="39"/>
      <c r="T31" s="39"/>
      <c r="U31" s="39"/>
      <c r="V31" s="39"/>
      <c r="W31" s="236">
        <f>ROUND(BB94,2)</f>
        <v>0</v>
      </c>
      <c r="X31" s="237"/>
      <c r="Y31" s="237"/>
      <c r="Z31" s="237"/>
      <c r="AA31" s="237"/>
      <c r="AB31" s="237"/>
      <c r="AC31" s="237"/>
      <c r="AD31" s="237"/>
      <c r="AE31" s="237"/>
      <c r="AF31" s="39"/>
      <c r="AG31" s="39"/>
      <c r="AH31" s="39"/>
      <c r="AI31" s="39"/>
      <c r="AJ31" s="39"/>
      <c r="AK31" s="236">
        <v>0</v>
      </c>
      <c r="AL31" s="237"/>
      <c r="AM31" s="237"/>
      <c r="AN31" s="237"/>
      <c r="AO31" s="237"/>
      <c r="AP31" s="39"/>
      <c r="AQ31" s="39"/>
      <c r="AR31" s="40"/>
      <c r="BE31" s="226"/>
    </row>
    <row r="32" spans="2:57" s="3" customFormat="1" ht="14.45" customHeight="1" hidden="1">
      <c r="B32" s="38"/>
      <c r="C32" s="39"/>
      <c r="D32" s="39"/>
      <c r="E32" s="39"/>
      <c r="F32" s="27" t="s">
        <v>42</v>
      </c>
      <c r="G32" s="39"/>
      <c r="H32" s="39"/>
      <c r="I32" s="39"/>
      <c r="J32" s="39"/>
      <c r="K32" s="39"/>
      <c r="L32" s="238">
        <v>0.15</v>
      </c>
      <c r="M32" s="237"/>
      <c r="N32" s="237"/>
      <c r="O32" s="237"/>
      <c r="P32" s="237"/>
      <c r="Q32" s="39"/>
      <c r="R32" s="39"/>
      <c r="S32" s="39"/>
      <c r="T32" s="39"/>
      <c r="U32" s="39"/>
      <c r="V32" s="39"/>
      <c r="W32" s="236">
        <f>ROUND(BC94,2)</f>
        <v>0</v>
      </c>
      <c r="X32" s="237"/>
      <c r="Y32" s="237"/>
      <c r="Z32" s="237"/>
      <c r="AA32" s="237"/>
      <c r="AB32" s="237"/>
      <c r="AC32" s="237"/>
      <c r="AD32" s="237"/>
      <c r="AE32" s="237"/>
      <c r="AF32" s="39"/>
      <c r="AG32" s="39"/>
      <c r="AH32" s="39"/>
      <c r="AI32" s="39"/>
      <c r="AJ32" s="39"/>
      <c r="AK32" s="236">
        <v>0</v>
      </c>
      <c r="AL32" s="237"/>
      <c r="AM32" s="237"/>
      <c r="AN32" s="237"/>
      <c r="AO32" s="237"/>
      <c r="AP32" s="39"/>
      <c r="AQ32" s="39"/>
      <c r="AR32" s="40"/>
      <c r="BE32" s="226"/>
    </row>
    <row r="33" spans="2:57" s="3" customFormat="1" ht="14.45" customHeight="1" hidden="1">
      <c r="B33" s="38"/>
      <c r="C33" s="39"/>
      <c r="D33" s="39"/>
      <c r="E33" s="39"/>
      <c r="F33" s="27" t="s">
        <v>43</v>
      </c>
      <c r="G33" s="39"/>
      <c r="H33" s="39"/>
      <c r="I33" s="39"/>
      <c r="J33" s="39"/>
      <c r="K33" s="39"/>
      <c r="L33" s="238">
        <v>0</v>
      </c>
      <c r="M33" s="237"/>
      <c r="N33" s="237"/>
      <c r="O33" s="237"/>
      <c r="P33" s="237"/>
      <c r="Q33" s="39"/>
      <c r="R33" s="39"/>
      <c r="S33" s="39"/>
      <c r="T33" s="39"/>
      <c r="U33" s="39"/>
      <c r="V33" s="39"/>
      <c r="W33" s="236">
        <f>ROUND(BD94,2)</f>
        <v>0</v>
      </c>
      <c r="X33" s="237"/>
      <c r="Y33" s="237"/>
      <c r="Z33" s="237"/>
      <c r="AA33" s="237"/>
      <c r="AB33" s="237"/>
      <c r="AC33" s="237"/>
      <c r="AD33" s="237"/>
      <c r="AE33" s="237"/>
      <c r="AF33" s="39"/>
      <c r="AG33" s="39"/>
      <c r="AH33" s="39"/>
      <c r="AI33" s="39"/>
      <c r="AJ33" s="39"/>
      <c r="AK33" s="236">
        <v>0</v>
      </c>
      <c r="AL33" s="237"/>
      <c r="AM33" s="237"/>
      <c r="AN33" s="237"/>
      <c r="AO33" s="237"/>
      <c r="AP33" s="39"/>
      <c r="AQ33" s="39"/>
      <c r="AR33" s="40"/>
      <c r="BE33" s="226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25"/>
    </row>
    <row r="35" spans="1:57" s="2" customFormat="1" ht="25.9" customHeight="1">
      <c r="A35" s="32"/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39" t="s">
        <v>46</v>
      </c>
      <c r="Y35" s="240"/>
      <c r="Z35" s="240"/>
      <c r="AA35" s="240"/>
      <c r="AB35" s="240"/>
      <c r="AC35" s="43"/>
      <c r="AD35" s="43"/>
      <c r="AE35" s="43"/>
      <c r="AF35" s="43"/>
      <c r="AG35" s="43"/>
      <c r="AH35" s="43"/>
      <c r="AI35" s="43"/>
      <c r="AJ35" s="43"/>
      <c r="AK35" s="241">
        <f>SUM(AK26:AK33)</f>
        <v>0</v>
      </c>
      <c r="AL35" s="240"/>
      <c r="AM35" s="240"/>
      <c r="AN35" s="240"/>
      <c r="AO35" s="242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48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49</v>
      </c>
      <c r="AI60" s="36"/>
      <c r="AJ60" s="36"/>
      <c r="AK60" s="36"/>
      <c r="AL60" s="36"/>
      <c r="AM60" s="50" t="s">
        <v>50</v>
      </c>
      <c r="AN60" s="36"/>
      <c r="AO60" s="36"/>
      <c r="AP60" s="34"/>
      <c r="AQ60" s="34"/>
      <c r="AR60" s="37"/>
      <c r="BE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51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52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49</v>
      </c>
      <c r="AI75" s="36"/>
      <c r="AJ75" s="36"/>
      <c r="AK75" s="36"/>
      <c r="AL75" s="36"/>
      <c r="AM75" s="50" t="s">
        <v>50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07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43" t="str">
        <f>K6</f>
        <v>Oprava komunikace a chodníku - Šibenky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Frenštát pod Radhoštěm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45" t="str">
        <f>IF(AN8="","",AN8)</f>
        <v>21. 6. 2021</v>
      </c>
      <c r="AN87" s="245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46" t="str">
        <f>IF(E17="","",E17)</f>
        <v xml:space="preserve"> </v>
      </c>
      <c r="AN89" s="247"/>
      <c r="AO89" s="247"/>
      <c r="AP89" s="247"/>
      <c r="AQ89" s="34"/>
      <c r="AR89" s="37"/>
      <c r="AS89" s="248" t="s">
        <v>54</v>
      </c>
      <c r="AT89" s="249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32</v>
      </c>
      <c r="AJ90" s="34"/>
      <c r="AK90" s="34"/>
      <c r="AL90" s="34"/>
      <c r="AM90" s="246" t="str">
        <f>IF(E20="","",E20)</f>
        <v xml:space="preserve"> </v>
      </c>
      <c r="AN90" s="247"/>
      <c r="AO90" s="247"/>
      <c r="AP90" s="247"/>
      <c r="AQ90" s="34"/>
      <c r="AR90" s="37"/>
      <c r="AS90" s="250"/>
      <c r="AT90" s="251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2"/>
      <c r="AT91" s="253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54" t="s">
        <v>55</v>
      </c>
      <c r="D92" s="255"/>
      <c r="E92" s="255"/>
      <c r="F92" s="255"/>
      <c r="G92" s="255"/>
      <c r="H92" s="71"/>
      <c r="I92" s="256" t="s">
        <v>56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57</v>
      </c>
      <c r="AH92" s="255"/>
      <c r="AI92" s="255"/>
      <c r="AJ92" s="255"/>
      <c r="AK92" s="255"/>
      <c r="AL92" s="255"/>
      <c r="AM92" s="255"/>
      <c r="AN92" s="256" t="s">
        <v>58</v>
      </c>
      <c r="AO92" s="255"/>
      <c r="AP92" s="258"/>
      <c r="AQ92" s="72" t="s">
        <v>59</v>
      </c>
      <c r="AR92" s="37"/>
      <c r="AS92" s="73" t="s">
        <v>60</v>
      </c>
      <c r="AT92" s="74" t="s">
        <v>61</v>
      </c>
      <c r="AU92" s="74" t="s">
        <v>62</v>
      </c>
      <c r="AV92" s="74" t="s">
        <v>63</v>
      </c>
      <c r="AW92" s="74" t="s">
        <v>64</v>
      </c>
      <c r="AX92" s="74" t="s">
        <v>65</v>
      </c>
      <c r="AY92" s="74" t="s">
        <v>66</v>
      </c>
      <c r="AZ92" s="74" t="s">
        <v>67</v>
      </c>
      <c r="BA92" s="74" t="s">
        <v>68</v>
      </c>
      <c r="BB92" s="74" t="s">
        <v>69</v>
      </c>
      <c r="BC92" s="74" t="s">
        <v>70</v>
      </c>
      <c r="BD92" s="75" t="s">
        <v>71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72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2">
        <f>ROUND(SUM(AG95:AG96),2)</f>
        <v>0</v>
      </c>
      <c r="AH94" s="262"/>
      <c r="AI94" s="262"/>
      <c r="AJ94" s="262"/>
      <c r="AK94" s="262"/>
      <c r="AL94" s="262"/>
      <c r="AM94" s="262"/>
      <c r="AN94" s="263">
        <f>SUM(AG94,AT94)</f>
        <v>0</v>
      </c>
      <c r="AO94" s="263"/>
      <c r="AP94" s="263"/>
      <c r="AQ94" s="83" t="s">
        <v>1</v>
      </c>
      <c r="AR94" s="84"/>
      <c r="AS94" s="85">
        <f>ROUND(SUM(AS95:AS96),2)</f>
        <v>0</v>
      </c>
      <c r="AT94" s="86">
        <f>ROUND(SUM(AV94:AW94),2)</f>
        <v>0</v>
      </c>
      <c r="AU94" s="87">
        <f>ROUND(SUM(AU95:AU96),5)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ROUND(SUM(AZ95:AZ96),2)</f>
        <v>0</v>
      </c>
      <c r="BA94" s="86">
        <f>ROUND(SUM(BA95:BA96),2)</f>
        <v>0</v>
      </c>
      <c r="BB94" s="86">
        <f>ROUND(SUM(BB95:BB96),2)</f>
        <v>0</v>
      </c>
      <c r="BC94" s="86">
        <f>ROUND(SUM(BC95:BC96),2)</f>
        <v>0</v>
      </c>
      <c r="BD94" s="88">
        <f>ROUND(SUM(BD95:BD96),2)</f>
        <v>0</v>
      </c>
      <c r="BS94" s="89" t="s">
        <v>73</v>
      </c>
      <c r="BT94" s="89" t="s">
        <v>74</v>
      </c>
      <c r="BU94" s="90" t="s">
        <v>75</v>
      </c>
      <c r="BV94" s="89" t="s">
        <v>76</v>
      </c>
      <c r="BW94" s="89" t="s">
        <v>5</v>
      </c>
      <c r="BX94" s="89" t="s">
        <v>77</v>
      </c>
      <c r="CL94" s="89" t="s">
        <v>1</v>
      </c>
    </row>
    <row r="95" spans="1:91" s="7" customFormat="1" ht="16.5" customHeight="1">
      <c r="A95" s="91" t="s">
        <v>78</v>
      </c>
      <c r="B95" s="92"/>
      <c r="C95" s="93"/>
      <c r="D95" s="261" t="s">
        <v>79</v>
      </c>
      <c r="E95" s="261"/>
      <c r="F95" s="261"/>
      <c r="G95" s="261"/>
      <c r="H95" s="261"/>
      <c r="I95" s="94"/>
      <c r="J95" s="261" t="s">
        <v>80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59">
        <f>'01 - Oprava komunikace - ...'!J30</f>
        <v>0</v>
      </c>
      <c r="AH95" s="260"/>
      <c r="AI95" s="260"/>
      <c r="AJ95" s="260"/>
      <c r="AK95" s="260"/>
      <c r="AL95" s="260"/>
      <c r="AM95" s="260"/>
      <c r="AN95" s="259">
        <f>SUM(AG95,AT95)</f>
        <v>0</v>
      </c>
      <c r="AO95" s="260"/>
      <c r="AP95" s="260"/>
      <c r="AQ95" s="95" t="s">
        <v>81</v>
      </c>
      <c r="AR95" s="96"/>
      <c r="AS95" s="97">
        <v>0</v>
      </c>
      <c r="AT95" s="98">
        <f>ROUND(SUM(AV95:AW95),2)</f>
        <v>0</v>
      </c>
      <c r="AU95" s="99">
        <f>'01 - Oprava komunikace - ...'!P126</f>
        <v>0</v>
      </c>
      <c r="AV95" s="98">
        <f>'01 - Oprava komunikace - ...'!J33</f>
        <v>0</v>
      </c>
      <c r="AW95" s="98">
        <f>'01 - Oprava komunikace - ...'!J34</f>
        <v>0</v>
      </c>
      <c r="AX95" s="98">
        <f>'01 - Oprava komunikace - ...'!J35</f>
        <v>0</v>
      </c>
      <c r="AY95" s="98">
        <f>'01 - Oprava komunikace - ...'!J36</f>
        <v>0</v>
      </c>
      <c r="AZ95" s="98">
        <f>'01 - Oprava komunikace - ...'!F33</f>
        <v>0</v>
      </c>
      <c r="BA95" s="98">
        <f>'01 - Oprava komunikace - ...'!F34</f>
        <v>0</v>
      </c>
      <c r="BB95" s="98">
        <f>'01 - Oprava komunikace - ...'!F35</f>
        <v>0</v>
      </c>
      <c r="BC95" s="98">
        <f>'01 - Oprava komunikace - ...'!F36</f>
        <v>0</v>
      </c>
      <c r="BD95" s="100">
        <f>'01 - Oprava komunikace - ...'!F37</f>
        <v>0</v>
      </c>
      <c r="BT95" s="101" t="s">
        <v>82</v>
      </c>
      <c r="BV95" s="101" t="s">
        <v>76</v>
      </c>
      <c r="BW95" s="101" t="s">
        <v>83</v>
      </c>
      <c r="BX95" s="101" t="s">
        <v>5</v>
      </c>
      <c r="CL95" s="101" t="s">
        <v>1</v>
      </c>
      <c r="CM95" s="101" t="s">
        <v>84</v>
      </c>
    </row>
    <row r="96" spans="1:91" s="7" customFormat="1" ht="16.5" customHeight="1">
      <c r="A96" s="91" t="s">
        <v>78</v>
      </c>
      <c r="B96" s="92"/>
      <c r="C96" s="93"/>
      <c r="D96" s="261" t="s">
        <v>85</v>
      </c>
      <c r="E96" s="261"/>
      <c r="F96" s="261"/>
      <c r="G96" s="261"/>
      <c r="H96" s="261"/>
      <c r="I96" s="94"/>
      <c r="J96" s="261" t="s">
        <v>86</v>
      </c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59">
        <f>'02 - Oprava chodníku - Ši...'!J30</f>
        <v>0</v>
      </c>
      <c r="AH96" s="260"/>
      <c r="AI96" s="260"/>
      <c r="AJ96" s="260"/>
      <c r="AK96" s="260"/>
      <c r="AL96" s="260"/>
      <c r="AM96" s="260"/>
      <c r="AN96" s="259">
        <f>SUM(AG96,AT96)</f>
        <v>0</v>
      </c>
      <c r="AO96" s="260"/>
      <c r="AP96" s="260"/>
      <c r="AQ96" s="95" t="s">
        <v>81</v>
      </c>
      <c r="AR96" s="96"/>
      <c r="AS96" s="102">
        <v>0</v>
      </c>
      <c r="AT96" s="103">
        <f>ROUND(SUM(AV96:AW96),2)</f>
        <v>0</v>
      </c>
      <c r="AU96" s="104">
        <f>'02 - Oprava chodníku - Ši...'!P126</f>
        <v>0</v>
      </c>
      <c r="AV96" s="103">
        <f>'02 - Oprava chodníku - Ši...'!J33</f>
        <v>0</v>
      </c>
      <c r="AW96" s="103">
        <f>'02 - Oprava chodníku - Ši...'!J34</f>
        <v>0</v>
      </c>
      <c r="AX96" s="103">
        <f>'02 - Oprava chodníku - Ši...'!J35</f>
        <v>0</v>
      </c>
      <c r="AY96" s="103">
        <f>'02 - Oprava chodníku - Ši...'!J36</f>
        <v>0</v>
      </c>
      <c r="AZ96" s="103">
        <f>'02 - Oprava chodníku - Ši...'!F33</f>
        <v>0</v>
      </c>
      <c r="BA96" s="103">
        <f>'02 - Oprava chodníku - Ši...'!F34</f>
        <v>0</v>
      </c>
      <c r="BB96" s="103">
        <f>'02 - Oprava chodníku - Ši...'!F35</f>
        <v>0</v>
      </c>
      <c r="BC96" s="103">
        <f>'02 - Oprava chodníku - Ši...'!F36</f>
        <v>0</v>
      </c>
      <c r="BD96" s="105">
        <f>'02 - Oprava chodníku - Ši...'!F37</f>
        <v>0</v>
      </c>
      <c r="BT96" s="101" t="s">
        <v>82</v>
      </c>
      <c r="BV96" s="101" t="s">
        <v>76</v>
      </c>
      <c r="BW96" s="101" t="s">
        <v>87</v>
      </c>
      <c r="BX96" s="101" t="s">
        <v>5</v>
      </c>
      <c r="CL96" s="101" t="s">
        <v>1</v>
      </c>
      <c r="CM96" s="101" t="s">
        <v>84</v>
      </c>
    </row>
    <row r="97" spans="1:57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sheetProtection algorithmName="SHA-512" hashValue="tC7R6quXW3VeWRZ914ydFQaTUNICDZzODgUiGg44TP/0pey5O7HfXo6sfJy6pD/zQikrRFoZsovMs/q2haV3uA==" saltValue="aojL1IsjlUNiJTfRtObEKX1VEI7cRI3Ck4/r2Yk5R9lkZTtvk3Iaj8+pfP7Mo7Jr2s9lneXZgPUvMXyKngntM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Oprava komunikace - ...'!C2" display="/"/>
    <hyperlink ref="A96" location="'02 - Oprava chodníku - Š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5" t="s">
        <v>83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84</v>
      </c>
    </row>
    <row r="4" spans="2:46" s="1" customFormat="1" ht="24.95" customHeight="1">
      <c r="B4" s="18"/>
      <c r="D4" s="108" t="s">
        <v>88</v>
      </c>
      <c r="L4" s="18"/>
      <c r="M4" s="10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65" t="str">
        <f>'Rekapitulace stavby'!K6</f>
        <v>Oprava komunikace a chodníku - Šibenky</v>
      </c>
      <c r="F7" s="266"/>
      <c r="G7" s="266"/>
      <c r="H7" s="266"/>
      <c r="L7" s="18"/>
    </row>
    <row r="8" spans="1:31" s="2" customFormat="1" ht="12" customHeight="1">
      <c r="A8" s="32"/>
      <c r="B8" s="37"/>
      <c r="C8" s="32"/>
      <c r="D8" s="110" t="s">
        <v>89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67" t="s">
        <v>90</v>
      </c>
      <c r="F9" s="268"/>
      <c r="G9" s="268"/>
      <c r="H9" s="268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21. 6. 2021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tr">
        <f>IF('Rekapitulace stavby'!E11="","",'Rekapitulace stavby'!E11)</f>
        <v xml:space="preserve"> </v>
      </c>
      <c r="F15" s="32"/>
      <c r="G15" s="32"/>
      <c r="H15" s="32"/>
      <c r="I15" s="110" t="s">
        <v>27</v>
      </c>
      <c r="J15" s="111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28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69" t="str">
        <f>'Rekapitulace stavby'!E14</f>
        <v>Vyplň údaj</v>
      </c>
      <c r="F18" s="270"/>
      <c r="G18" s="270"/>
      <c r="H18" s="270"/>
      <c r="I18" s="110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30</v>
      </c>
      <c r="E20" s="32"/>
      <c r="F20" s="32"/>
      <c r="G20" s="32"/>
      <c r="H20" s="32"/>
      <c r="I20" s="110" t="s">
        <v>25</v>
      </c>
      <c r="J20" s="111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tr">
        <f>IF('Rekapitulace stavby'!E17="","",'Rekapitulace stavby'!E17)</f>
        <v xml:space="preserve"> </v>
      </c>
      <c r="F21" s="32"/>
      <c r="G21" s="32"/>
      <c r="H21" s="32"/>
      <c r="I21" s="110" t="s">
        <v>27</v>
      </c>
      <c r="J21" s="111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32</v>
      </c>
      <c r="E23" s="32"/>
      <c r="F23" s="32"/>
      <c r="G23" s="32"/>
      <c r="H23" s="32"/>
      <c r="I23" s="110" t="s">
        <v>25</v>
      </c>
      <c r="J23" s="111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tr">
        <f>IF('Rekapitulace stavby'!E20="","",'Rekapitulace stavby'!E20)</f>
        <v xml:space="preserve"> </v>
      </c>
      <c r="F24" s="32"/>
      <c r="G24" s="32"/>
      <c r="H24" s="32"/>
      <c r="I24" s="110" t="s">
        <v>27</v>
      </c>
      <c r="J24" s="111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33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3"/>
      <c r="B27" s="114"/>
      <c r="C27" s="113"/>
      <c r="D27" s="113"/>
      <c r="E27" s="271" t="s">
        <v>1</v>
      </c>
      <c r="F27" s="271"/>
      <c r="G27" s="271"/>
      <c r="H27" s="271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7" t="s">
        <v>34</v>
      </c>
      <c r="E30" s="32"/>
      <c r="F30" s="32"/>
      <c r="G30" s="32"/>
      <c r="H30" s="32"/>
      <c r="I30" s="32"/>
      <c r="J30" s="118">
        <f>ROUND(J126,2)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6"/>
      <c r="E31" s="116"/>
      <c r="F31" s="116"/>
      <c r="G31" s="116"/>
      <c r="H31" s="116"/>
      <c r="I31" s="116"/>
      <c r="J31" s="116"/>
      <c r="K31" s="116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19" t="s">
        <v>36</v>
      </c>
      <c r="G32" s="32"/>
      <c r="H32" s="32"/>
      <c r="I32" s="119" t="s">
        <v>35</v>
      </c>
      <c r="J32" s="119" t="s">
        <v>37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0" t="s">
        <v>38</v>
      </c>
      <c r="E33" s="110" t="s">
        <v>39</v>
      </c>
      <c r="F33" s="121">
        <f>ROUND((SUM(BE126:BE166)),2)</f>
        <v>0</v>
      </c>
      <c r="G33" s="32"/>
      <c r="H33" s="32"/>
      <c r="I33" s="122">
        <v>0.21</v>
      </c>
      <c r="J33" s="121">
        <f>ROUND(((SUM(BE126:BE166))*I33),2)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0" t="s">
        <v>40</v>
      </c>
      <c r="F34" s="121">
        <f>ROUND((SUM(BF126:BF166)),2)</f>
        <v>0</v>
      </c>
      <c r="G34" s="32"/>
      <c r="H34" s="32"/>
      <c r="I34" s="122">
        <v>0.15</v>
      </c>
      <c r="J34" s="121">
        <f>ROUND(((SUM(BF126:BF166))*I34),2)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0" t="s">
        <v>41</v>
      </c>
      <c r="F35" s="121">
        <f>ROUND((SUM(BG126:BG166)),2)</f>
        <v>0</v>
      </c>
      <c r="G35" s="32"/>
      <c r="H35" s="32"/>
      <c r="I35" s="122">
        <v>0.21</v>
      </c>
      <c r="J35" s="121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0" t="s">
        <v>42</v>
      </c>
      <c r="F36" s="121">
        <f>ROUND((SUM(BH126:BH166)),2)</f>
        <v>0</v>
      </c>
      <c r="G36" s="32"/>
      <c r="H36" s="32"/>
      <c r="I36" s="122">
        <v>0.15</v>
      </c>
      <c r="J36" s="121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0" t="s">
        <v>43</v>
      </c>
      <c r="F37" s="121">
        <f>ROUND((SUM(BI126:BI166)),2)</f>
        <v>0</v>
      </c>
      <c r="G37" s="32"/>
      <c r="H37" s="32"/>
      <c r="I37" s="122">
        <v>0</v>
      </c>
      <c r="J37" s="121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3"/>
      <c r="D39" s="124" t="s">
        <v>44</v>
      </c>
      <c r="E39" s="125"/>
      <c r="F39" s="125"/>
      <c r="G39" s="126" t="s">
        <v>45</v>
      </c>
      <c r="H39" s="127" t="s">
        <v>46</v>
      </c>
      <c r="I39" s="125"/>
      <c r="J39" s="128">
        <f>SUM(J30:J37)</f>
        <v>0</v>
      </c>
      <c r="K39" s="129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0" t="s">
        <v>47</v>
      </c>
      <c r="E50" s="131"/>
      <c r="F50" s="131"/>
      <c r="G50" s="130" t="s">
        <v>48</v>
      </c>
      <c r="H50" s="131"/>
      <c r="I50" s="131"/>
      <c r="J50" s="131"/>
      <c r="K50" s="131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2" t="s">
        <v>49</v>
      </c>
      <c r="E61" s="133"/>
      <c r="F61" s="134" t="s">
        <v>50</v>
      </c>
      <c r="G61" s="132" t="s">
        <v>49</v>
      </c>
      <c r="H61" s="133"/>
      <c r="I61" s="133"/>
      <c r="J61" s="135" t="s">
        <v>50</v>
      </c>
      <c r="K61" s="133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0" t="s">
        <v>51</v>
      </c>
      <c r="E65" s="136"/>
      <c r="F65" s="136"/>
      <c r="G65" s="130" t="s">
        <v>52</v>
      </c>
      <c r="H65" s="136"/>
      <c r="I65" s="136"/>
      <c r="J65" s="136"/>
      <c r="K65" s="13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2" t="s">
        <v>49</v>
      </c>
      <c r="E76" s="133"/>
      <c r="F76" s="134" t="s">
        <v>50</v>
      </c>
      <c r="G76" s="132" t="s">
        <v>49</v>
      </c>
      <c r="H76" s="133"/>
      <c r="I76" s="133"/>
      <c r="J76" s="135" t="s">
        <v>50</v>
      </c>
      <c r="K76" s="133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2" t="str">
        <f>E7</f>
        <v>Oprava komunikace a chodníku - Šibenky</v>
      </c>
      <c r="F85" s="273"/>
      <c r="G85" s="273"/>
      <c r="H85" s="273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3" t="str">
        <f>E9</f>
        <v>01 - Oprava komunikace - Šibenky</v>
      </c>
      <c r="F87" s="274"/>
      <c r="G87" s="274"/>
      <c r="H87" s="274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Frenštát pod Radhoštěm</v>
      </c>
      <c r="G89" s="34"/>
      <c r="H89" s="34"/>
      <c r="I89" s="27" t="s">
        <v>22</v>
      </c>
      <c r="J89" s="64" t="str">
        <f>IF(J12="","",J12)</f>
        <v>21. 6. 2021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32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1" t="s">
        <v>92</v>
      </c>
      <c r="D94" s="142"/>
      <c r="E94" s="142"/>
      <c r="F94" s="142"/>
      <c r="G94" s="142"/>
      <c r="H94" s="142"/>
      <c r="I94" s="142"/>
      <c r="J94" s="143" t="s">
        <v>93</v>
      </c>
      <c r="K94" s="142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4" t="s">
        <v>94</v>
      </c>
      <c r="D96" s="34"/>
      <c r="E96" s="34"/>
      <c r="F96" s="34"/>
      <c r="G96" s="34"/>
      <c r="H96" s="34"/>
      <c r="I96" s="34"/>
      <c r="J96" s="82">
        <f>J126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95</v>
      </c>
    </row>
    <row r="97" spans="2:12" s="9" customFormat="1" ht="24.95" customHeight="1">
      <c r="B97" s="145"/>
      <c r="C97" s="146"/>
      <c r="D97" s="147" t="s">
        <v>96</v>
      </c>
      <c r="E97" s="148"/>
      <c r="F97" s="148"/>
      <c r="G97" s="148"/>
      <c r="H97" s="148"/>
      <c r="I97" s="148"/>
      <c r="J97" s="149">
        <f>J127</f>
        <v>0</v>
      </c>
      <c r="K97" s="146"/>
      <c r="L97" s="150"/>
    </row>
    <row r="98" spans="2:12" s="10" customFormat="1" ht="19.9" customHeight="1">
      <c r="B98" s="151"/>
      <c r="C98" s="152"/>
      <c r="D98" s="153" t="s">
        <v>97</v>
      </c>
      <c r="E98" s="154"/>
      <c r="F98" s="154"/>
      <c r="G98" s="154"/>
      <c r="H98" s="154"/>
      <c r="I98" s="154"/>
      <c r="J98" s="155">
        <f>J128</f>
        <v>0</v>
      </c>
      <c r="K98" s="152"/>
      <c r="L98" s="156"/>
    </row>
    <row r="99" spans="2:12" s="10" customFormat="1" ht="19.9" customHeight="1">
      <c r="B99" s="151"/>
      <c r="C99" s="152"/>
      <c r="D99" s="153" t="s">
        <v>98</v>
      </c>
      <c r="E99" s="154"/>
      <c r="F99" s="154"/>
      <c r="G99" s="154"/>
      <c r="H99" s="154"/>
      <c r="I99" s="154"/>
      <c r="J99" s="155">
        <f>J137</f>
        <v>0</v>
      </c>
      <c r="K99" s="152"/>
      <c r="L99" s="156"/>
    </row>
    <row r="100" spans="2:12" s="10" customFormat="1" ht="19.9" customHeight="1">
      <c r="B100" s="151"/>
      <c r="C100" s="152"/>
      <c r="D100" s="153" t="s">
        <v>99</v>
      </c>
      <c r="E100" s="154"/>
      <c r="F100" s="154"/>
      <c r="G100" s="154"/>
      <c r="H100" s="154"/>
      <c r="I100" s="154"/>
      <c r="J100" s="155">
        <f>J146</f>
        <v>0</v>
      </c>
      <c r="K100" s="152"/>
      <c r="L100" s="156"/>
    </row>
    <row r="101" spans="2:12" s="10" customFormat="1" ht="19.9" customHeight="1">
      <c r="B101" s="151"/>
      <c r="C101" s="152"/>
      <c r="D101" s="153" t="s">
        <v>100</v>
      </c>
      <c r="E101" s="154"/>
      <c r="F101" s="154"/>
      <c r="G101" s="154"/>
      <c r="H101" s="154"/>
      <c r="I101" s="154"/>
      <c r="J101" s="155">
        <f>J150</f>
        <v>0</v>
      </c>
      <c r="K101" s="152"/>
      <c r="L101" s="156"/>
    </row>
    <row r="102" spans="2:12" s="10" customFormat="1" ht="19.9" customHeight="1">
      <c r="B102" s="151"/>
      <c r="C102" s="152"/>
      <c r="D102" s="153" t="s">
        <v>101</v>
      </c>
      <c r="E102" s="154"/>
      <c r="F102" s="154"/>
      <c r="G102" s="154"/>
      <c r="H102" s="154"/>
      <c r="I102" s="154"/>
      <c r="J102" s="155">
        <f>J158</f>
        <v>0</v>
      </c>
      <c r="K102" s="152"/>
      <c r="L102" s="156"/>
    </row>
    <row r="103" spans="2:12" s="9" customFormat="1" ht="24.95" customHeight="1">
      <c r="B103" s="145"/>
      <c r="C103" s="146"/>
      <c r="D103" s="147" t="s">
        <v>102</v>
      </c>
      <c r="E103" s="148"/>
      <c r="F103" s="148"/>
      <c r="G103" s="148"/>
      <c r="H103" s="148"/>
      <c r="I103" s="148"/>
      <c r="J103" s="149">
        <f>J160</f>
        <v>0</v>
      </c>
      <c r="K103" s="146"/>
      <c r="L103" s="150"/>
    </row>
    <row r="104" spans="2:12" s="10" customFormat="1" ht="19.9" customHeight="1">
      <c r="B104" s="151"/>
      <c r="C104" s="152"/>
      <c r="D104" s="153" t="s">
        <v>103</v>
      </c>
      <c r="E104" s="154"/>
      <c r="F104" s="154"/>
      <c r="G104" s="154"/>
      <c r="H104" s="154"/>
      <c r="I104" s="154"/>
      <c r="J104" s="155">
        <f>J161</f>
        <v>0</v>
      </c>
      <c r="K104" s="152"/>
      <c r="L104" s="156"/>
    </row>
    <row r="105" spans="2:12" s="10" customFormat="1" ht="19.9" customHeight="1">
      <c r="B105" s="151"/>
      <c r="C105" s="152"/>
      <c r="D105" s="153" t="s">
        <v>104</v>
      </c>
      <c r="E105" s="154"/>
      <c r="F105" s="154"/>
      <c r="G105" s="154"/>
      <c r="H105" s="154"/>
      <c r="I105" s="154"/>
      <c r="J105" s="155">
        <f>J163</f>
        <v>0</v>
      </c>
      <c r="K105" s="152"/>
      <c r="L105" s="156"/>
    </row>
    <row r="106" spans="2:12" s="10" customFormat="1" ht="19.9" customHeight="1">
      <c r="B106" s="151"/>
      <c r="C106" s="152"/>
      <c r="D106" s="153" t="s">
        <v>105</v>
      </c>
      <c r="E106" s="154"/>
      <c r="F106" s="154"/>
      <c r="G106" s="154"/>
      <c r="H106" s="154"/>
      <c r="I106" s="154"/>
      <c r="J106" s="155">
        <f>J165</f>
        <v>0</v>
      </c>
      <c r="K106" s="152"/>
      <c r="L106" s="156"/>
    </row>
    <row r="107" spans="1:31" s="2" customFormat="1" ht="21.7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106</v>
      </c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4"/>
      <c r="D116" s="34"/>
      <c r="E116" s="272" t="str">
        <f>E7</f>
        <v>Oprava komunikace a chodníku - Šibenky</v>
      </c>
      <c r="F116" s="273"/>
      <c r="G116" s="273"/>
      <c r="H116" s="273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89</v>
      </c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4"/>
      <c r="D118" s="34"/>
      <c r="E118" s="243" t="str">
        <f>E9</f>
        <v>01 - Oprava komunikace - Šibenky</v>
      </c>
      <c r="F118" s="274"/>
      <c r="G118" s="274"/>
      <c r="H118" s="27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4"/>
      <c r="E120" s="34"/>
      <c r="F120" s="25" t="str">
        <f>F12</f>
        <v>Frenštát pod Radhoštěm</v>
      </c>
      <c r="G120" s="34"/>
      <c r="H120" s="34"/>
      <c r="I120" s="27" t="s">
        <v>22</v>
      </c>
      <c r="J120" s="64" t="str">
        <f>IF(J12="","",J12)</f>
        <v>21. 6. 2021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24</v>
      </c>
      <c r="D122" s="34"/>
      <c r="E122" s="34"/>
      <c r="F122" s="25" t="str">
        <f>E15</f>
        <v xml:space="preserve"> </v>
      </c>
      <c r="G122" s="34"/>
      <c r="H122" s="34"/>
      <c r="I122" s="27" t="s">
        <v>30</v>
      </c>
      <c r="J122" s="30" t="str">
        <f>E21</f>
        <v xml:space="preserve"> 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28</v>
      </c>
      <c r="D123" s="34"/>
      <c r="E123" s="34"/>
      <c r="F123" s="25" t="str">
        <f>IF(E18="","",E18)</f>
        <v>Vyplň údaj</v>
      </c>
      <c r="G123" s="34"/>
      <c r="H123" s="34"/>
      <c r="I123" s="27" t="s">
        <v>32</v>
      </c>
      <c r="J123" s="30" t="str">
        <f>E24</f>
        <v xml:space="preserve"> 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57"/>
      <c r="B125" s="158"/>
      <c r="C125" s="159" t="s">
        <v>107</v>
      </c>
      <c r="D125" s="160" t="s">
        <v>59</v>
      </c>
      <c r="E125" s="160" t="s">
        <v>55</v>
      </c>
      <c r="F125" s="160" t="s">
        <v>56</v>
      </c>
      <c r="G125" s="160" t="s">
        <v>108</v>
      </c>
      <c r="H125" s="160" t="s">
        <v>109</v>
      </c>
      <c r="I125" s="160" t="s">
        <v>110</v>
      </c>
      <c r="J125" s="160" t="s">
        <v>93</v>
      </c>
      <c r="K125" s="161" t="s">
        <v>111</v>
      </c>
      <c r="L125" s="162"/>
      <c r="M125" s="73" t="s">
        <v>1</v>
      </c>
      <c r="N125" s="74" t="s">
        <v>38</v>
      </c>
      <c r="O125" s="74" t="s">
        <v>112</v>
      </c>
      <c r="P125" s="74" t="s">
        <v>113</v>
      </c>
      <c r="Q125" s="74" t="s">
        <v>114</v>
      </c>
      <c r="R125" s="74" t="s">
        <v>115</v>
      </c>
      <c r="S125" s="74" t="s">
        <v>116</v>
      </c>
      <c r="T125" s="75" t="s">
        <v>117</v>
      </c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</row>
    <row r="126" spans="1:63" s="2" customFormat="1" ht="22.9" customHeight="1">
      <c r="A126" s="32"/>
      <c r="B126" s="33"/>
      <c r="C126" s="80" t="s">
        <v>118</v>
      </c>
      <c r="D126" s="34"/>
      <c r="E126" s="34"/>
      <c r="F126" s="34"/>
      <c r="G126" s="34"/>
      <c r="H126" s="34"/>
      <c r="I126" s="34"/>
      <c r="J126" s="163">
        <f>BK126</f>
        <v>0</v>
      </c>
      <c r="K126" s="34"/>
      <c r="L126" s="37"/>
      <c r="M126" s="76"/>
      <c r="N126" s="164"/>
      <c r="O126" s="77"/>
      <c r="P126" s="165">
        <f>P127+P160</f>
        <v>0</v>
      </c>
      <c r="Q126" s="77"/>
      <c r="R126" s="165">
        <f>R127+R160</f>
        <v>14.573680000000001</v>
      </c>
      <c r="S126" s="77"/>
      <c r="T126" s="166">
        <f>T127+T160</f>
        <v>50.938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73</v>
      </c>
      <c r="AU126" s="15" t="s">
        <v>95</v>
      </c>
      <c r="BK126" s="167">
        <f>BK127+BK160</f>
        <v>0</v>
      </c>
    </row>
    <row r="127" spans="2:63" s="12" customFormat="1" ht="25.9" customHeight="1">
      <c r="B127" s="168"/>
      <c r="C127" s="169"/>
      <c r="D127" s="170" t="s">
        <v>73</v>
      </c>
      <c r="E127" s="171" t="s">
        <v>119</v>
      </c>
      <c r="F127" s="171" t="s">
        <v>120</v>
      </c>
      <c r="G127" s="169"/>
      <c r="H127" s="169"/>
      <c r="I127" s="172"/>
      <c r="J127" s="173">
        <f>BK127</f>
        <v>0</v>
      </c>
      <c r="K127" s="169"/>
      <c r="L127" s="174"/>
      <c r="M127" s="175"/>
      <c r="N127" s="176"/>
      <c r="O127" s="176"/>
      <c r="P127" s="177">
        <f>P128+P137+P146+P150+P158</f>
        <v>0</v>
      </c>
      <c r="Q127" s="176"/>
      <c r="R127" s="177">
        <f>R128+R137+R146+R150+R158</f>
        <v>14.573680000000001</v>
      </c>
      <c r="S127" s="176"/>
      <c r="T127" s="178">
        <f>T128+T137+T146+T150+T158</f>
        <v>50.938</v>
      </c>
      <c r="AR127" s="179" t="s">
        <v>82</v>
      </c>
      <c r="AT127" s="180" t="s">
        <v>73</v>
      </c>
      <c r="AU127" s="180" t="s">
        <v>74</v>
      </c>
      <c r="AY127" s="179" t="s">
        <v>121</v>
      </c>
      <c r="BK127" s="181">
        <f>BK128+BK137+BK146+BK150+BK158</f>
        <v>0</v>
      </c>
    </row>
    <row r="128" spans="2:63" s="12" customFormat="1" ht="22.9" customHeight="1">
      <c r="B128" s="168"/>
      <c r="C128" s="169"/>
      <c r="D128" s="170" t="s">
        <v>73</v>
      </c>
      <c r="E128" s="182" t="s">
        <v>82</v>
      </c>
      <c r="F128" s="182" t="s">
        <v>122</v>
      </c>
      <c r="G128" s="169"/>
      <c r="H128" s="169"/>
      <c r="I128" s="172"/>
      <c r="J128" s="183">
        <f>BK128</f>
        <v>0</v>
      </c>
      <c r="K128" s="169"/>
      <c r="L128" s="174"/>
      <c r="M128" s="175"/>
      <c r="N128" s="176"/>
      <c r="O128" s="176"/>
      <c r="P128" s="177">
        <f>SUM(P129:P136)</f>
        <v>0</v>
      </c>
      <c r="Q128" s="176"/>
      <c r="R128" s="177">
        <f>SUM(R129:R136)</f>
        <v>0.011680000000000001</v>
      </c>
      <c r="S128" s="176"/>
      <c r="T128" s="178">
        <f>SUM(T129:T136)</f>
        <v>40.464</v>
      </c>
      <c r="AR128" s="179" t="s">
        <v>82</v>
      </c>
      <c r="AT128" s="180" t="s">
        <v>73</v>
      </c>
      <c r="AU128" s="180" t="s">
        <v>82</v>
      </c>
      <c r="AY128" s="179" t="s">
        <v>121</v>
      </c>
      <c r="BK128" s="181">
        <f>SUM(BK129:BK136)</f>
        <v>0</v>
      </c>
    </row>
    <row r="129" spans="1:65" s="2" customFormat="1" ht="60">
      <c r="A129" s="32"/>
      <c r="B129" s="33"/>
      <c r="C129" s="184" t="s">
        <v>82</v>
      </c>
      <c r="D129" s="184" t="s">
        <v>123</v>
      </c>
      <c r="E129" s="185" t="s">
        <v>124</v>
      </c>
      <c r="F129" s="186" t="s">
        <v>125</v>
      </c>
      <c r="G129" s="187" t="s">
        <v>126</v>
      </c>
      <c r="H129" s="188">
        <v>20</v>
      </c>
      <c r="I129" s="189"/>
      <c r="J129" s="190">
        <f>ROUND(I129*H129,2)</f>
        <v>0</v>
      </c>
      <c r="K129" s="186" t="s">
        <v>127</v>
      </c>
      <c r="L129" s="37"/>
      <c r="M129" s="191" t="s">
        <v>1</v>
      </c>
      <c r="N129" s="192" t="s">
        <v>39</v>
      </c>
      <c r="O129" s="69"/>
      <c r="P129" s="193">
        <f>O129*H129</f>
        <v>0</v>
      </c>
      <c r="Q129" s="193">
        <v>0</v>
      </c>
      <c r="R129" s="193">
        <f>Q129*H129</f>
        <v>0</v>
      </c>
      <c r="S129" s="193">
        <v>0.17</v>
      </c>
      <c r="T129" s="194">
        <f>S129*H129</f>
        <v>3.4000000000000004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5" t="s">
        <v>128</v>
      </c>
      <c r="AT129" s="195" t="s">
        <v>123</v>
      </c>
      <c r="AU129" s="195" t="s">
        <v>84</v>
      </c>
      <c r="AY129" s="15" t="s">
        <v>121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5" t="s">
        <v>82</v>
      </c>
      <c r="BK129" s="196">
        <f>ROUND(I129*H129,2)</f>
        <v>0</v>
      </c>
      <c r="BL129" s="15" t="s">
        <v>128</v>
      </c>
      <c r="BM129" s="195" t="s">
        <v>129</v>
      </c>
    </row>
    <row r="130" spans="1:65" s="2" customFormat="1" ht="66.75" customHeight="1">
      <c r="A130" s="32"/>
      <c r="B130" s="33"/>
      <c r="C130" s="184" t="s">
        <v>84</v>
      </c>
      <c r="D130" s="184" t="s">
        <v>123</v>
      </c>
      <c r="E130" s="185" t="s">
        <v>130</v>
      </c>
      <c r="F130" s="186" t="s">
        <v>131</v>
      </c>
      <c r="G130" s="187" t="s">
        <v>126</v>
      </c>
      <c r="H130" s="188">
        <v>20</v>
      </c>
      <c r="I130" s="189"/>
      <c r="J130" s="190">
        <f>ROUND(I130*H130,2)</f>
        <v>0</v>
      </c>
      <c r="K130" s="186" t="s">
        <v>127</v>
      </c>
      <c r="L130" s="37"/>
      <c r="M130" s="191" t="s">
        <v>1</v>
      </c>
      <c r="N130" s="192" t="s">
        <v>39</v>
      </c>
      <c r="O130" s="69"/>
      <c r="P130" s="193">
        <f>O130*H130</f>
        <v>0</v>
      </c>
      <c r="Q130" s="193">
        <v>0</v>
      </c>
      <c r="R130" s="193">
        <f>Q130*H130</f>
        <v>0</v>
      </c>
      <c r="S130" s="193">
        <v>0.29</v>
      </c>
      <c r="T130" s="194">
        <f>S130*H130</f>
        <v>5.8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5" t="s">
        <v>128</v>
      </c>
      <c r="AT130" s="195" t="s">
        <v>123</v>
      </c>
      <c r="AU130" s="195" t="s">
        <v>84</v>
      </c>
      <c r="AY130" s="15" t="s">
        <v>121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5" t="s">
        <v>82</v>
      </c>
      <c r="BK130" s="196">
        <f>ROUND(I130*H130,2)</f>
        <v>0</v>
      </c>
      <c r="BL130" s="15" t="s">
        <v>128</v>
      </c>
      <c r="BM130" s="195" t="s">
        <v>132</v>
      </c>
    </row>
    <row r="131" spans="2:51" s="13" customFormat="1" ht="11.25">
      <c r="B131" s="197"/>
      <c r="C131" s="198"/>
      <c r="D131" s="199" t="s">
        <v>133</v>
      </c>
      <c r="E131" s="200" t="s">
        <v>1</v>
      </c>
      <c r="F131" s="201" t="s">
        <v>134</v>
      </c>
      <c r="G131" s="198"/>
      <c r="H131" s="202">
        <v>20</v>
      </c>
      <c r="I131" s="203"/>
      <c r="J131" s="198"/>
      <c r="K131" s="198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133</v>
      </c>
      <c r="AU131" s="208" t="s">
        <v>84</v>
      </c>
      <c r="AV131" s="13" t="s">
        <v>84</v>
      </c>
      <c r="AW131" s="13" t="s">
        <v>31</v>
      </c>
      <c r="AX131" s="13" t="s">
        <v>82</v>
      </c>
      <c r="AY131" s="208" t="s">
        <v>121</v>
      </c>
    </row>
    <row r="132" spans="1:65" s="2" customFormat="1" ht="55.5" customHeight="1">
      <c r="A132" s="32"/>
      <c r="B132" s="33"/>
      <c r="C132" s="184" t="s">
        <v>135</v>
      </c>
      <c r="D132" s="184" t="s">
        <v>123</v>
      </c>
      <c r="E132" s="185" t="s">
        <v>136</v>
      </c>
      <c r="F132" s="186" t="s">
        <v>137</v>
      </c>
      <c r="G132" s="187" t="s">
        <v>126</v>
      </c>
      <c r="H132" s="188">
        <v>20</v>
      </c>
      <c r="I132" s="189"/>
      <c r="J132" s="190">
        <f>ROUND(I132*H132,2)</f>
        <v>0</v>
      </c>
      <c r="K132" s="186" t="s">
        <v>127</v>
      </c>
      <c r="L132" s="37"/>
      <c r="M132" s="191" t="s">
        <v>1</v>
      </c>
      <c r="N132" s="192" t="s">
        <v>39</v>
      </c>
      <c r="O132" s="69"/>
      <c r="P132" s="193">
        <f>O132*H132</f>
        <v>0</v>
      </c>
      <c r="Q132" s="193">
        <v>0</v>
      </c>
      <c r="R132" s="193">
        <f>Q132*H132</f>
        <v>0</v>
      </c>
      <c r="S132" s="193">
        <v>0.22</v>
      </c>
      <c r="T132" s="194">
        <f>S132*H132</f>
        <v>4.4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5" t="s">
        <v>128</v>
      </c>
      <c r="AT132" s="195" t="s">
        <v>123</v>
      </c>
      <c r="AU132" s="195" t="s">
        <v>84</v>
      </c>
      <c r="AY132" s="15" t="s">
        <v>121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5" t="s">
        <v>82</v>
      </c>
      <c r="BK132" s="196">
        <f>ROUND(I132*H132,2)</f>
        <v>0</v>
      </c>
      <c r="BL132" s="15" t="s">
        <v>128</v>
      </c>
      <c r="BM132" s="195" t="s">
        <v>138</v>
      </c>
    </row>
    <row r="133" spans="2:51" s="13" customFormat="1" ht="11.25">
      <c r="B133" s="197"/>
      <c r="C133" s="198"/>
      <c r="D133" s="199" t="s">
        <v>133</v>
      </c>
      <c r="E133" s="200" t="s">
        <v>1</v>
      </c>
      <c r="F133" s="201" t="s">
        <v>134</v>
      </c>
      <c r="G133" s="198"/>
      <c r="H133" s="202">
        <v>20</v>
      </c>
      <c r="I133" s="203"/>
      <c r="J133" s="198"/>
      <c r="K133" s="198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133</v>
      </c>
      <c r="AU133" s="208" t="s">
        <v>84</v>
      </c>
      <c r="AV133" s="13" t="s">
        <v>84</v>
      </c>
      <c r="AW133" s="13" t="s">
        <v>31</v>
      </c>
      <c r="AX133" s="13" t="s">
        <v>82</v>
      </c>
      <c r="AY133" s="208" t="s">
        <v>121</v>
      </c>
    </row>
    <row r="134" spans="1:65" s="2" customFormat="1" ht="48">
      <c r="A134" s="32"/>
      <c r="B134" s="33"/>
      <c r="C134" s="184" t="s">
        <v>128</v>
      </c>
      <c r="D134" s="184" t="s">
        <v>123</v>
      </c>
      <c r="E134" s="185" t="s">
        <v>139</v>
      </c>
      <c r="F134" s="186" t="s">
        <v>140</v>
      </c>
      <c r="G134" s="187" t="s">
        <v>126</v>
      </c>
      <c r="H134" s="188">
        <v>292</v>
      </c>
      <c r="I134" s="189"/>
      <c r="J134" s="190">
        <f>ROUND(I134*H134,2)</f>
        <v>0</v>
      </c>
      <c r="K134" s="186" t="s">
        <v>127</v>
      </c>
      <c r="L134" s="37"/>
      <c r="M134" s="191" t="s">
        <v>1</v>
      </c>
      <c r="N134" s="192" t="s">
        <v>39</v>
      </c>
      <c r="O134" s="69"/>
      <c r="P134" s="193">
        <f>O134*H134</f>
        <v>0</v>
      </c>
      <c r="Q134" s="193">
        <v>4E-05</v>
      </c>
      <c r="R134" s="193">
        <f>Q134*H134</f>
        <v>0.011680000000000001</v>
      </c>
      <c r="S134" s="193">
        <v>0.092</v>
      </c>
      <c r="T134" s="194">
        <f>S134*H134</f>
        <v>26.864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5" t="s">
        <v>128</v>
      </c>
      <c r="AT134" s="195" t="s">
        <v>123</v>
      </c>
      <c r="AU134" s="195" t="s">
        <v>84</v>
      </c>
      <c r="AY134" s="15" t="s">
        <v>121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5" t="s">
        <v>82</v>
      </c>
      <c r="BK134" s="196">
        <f>ROUND(I134*H134,2)</f>
        <v>0</v>
      </c>
      <c r="BL134" s="15" t="s">
        <v>128</v>
      </c>
      <c r="BM134" s="195" t="s">
        <v>141</v>
      </c>
    </row>
    <row r="135" spans="2:51" s="13" customFormat="1" ht="11.25">
      <c r="B135" s="197"/>
      <c r="C135" s="198"/>
      <c r="D135" s="199" t="s">
        <v>133</v>
      </c>
      <c r="E135" s="200" t="s">
        <v>1</v>
      </c>
      <c r="F135" s="201" t="s">
        <v>142</v>
      </c>
      <c r="G135" s="198"/>
      <c r="H135" s="202">
        <v>292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133</v>
      </c>
      <c r="AU135" s="208" t="s">
        <v>84</v>
      </c>
      <c r="AV135" s="13" t="s">
        <v>84</v>
      </c>
      <c r="AW135" s="13" t="s">
        <v>31</v>
      </c>
      <c r="AX135" s="13" t="s">
        <v>82</v>
      </c>
      <c r="AY135" s="208" t="s">
        <v>121</v>
      </c>
    </row>
    <row r="136" spans="1:65" s="2" customFormat="1" ht="24">
      <c r="A136" s="32"/>
      <c r="B136" s="33"/>
      <c r="C136" s="184" t="s">
        <v>143</v>
      </c>
      <c r="D136" s="184" t="s">
        <v>123</v>
      </c>
      <c r="E136" s="185" t="s">
        <v>144</v>
      </c>
      <c r="F136" s="186" t="s">
        <v>145</v>
      </c>
      <c r="G136" s="187" t="s">
        <v>146</v>
      </c>
      <c r="H136" s="188">
        <v>1</v>
      </c>
      <c r="I136" s="189"/>
      <c r="J136" s="190">
        <f>ROUND(I136*H136,2)</f>
        <v>0</v>
      </c>
      <c r="K136" s="186" t="s">
        <v>1</v>
      </c>
      <c r="L136" s="37"/>
      <c r="M136" s="191" t="s">
        <v>1</v>
      </c>
      <c r="N136" s="192" t="s">
        <v>39</v>
      </c>
      <c r="O136" s="69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5" t="s">
        <v>128</v>
      </c>
      <c r="AT136" s="195" t="s">
        <v>123</v>
      </c>
      <c r="AU136" s="195" t="s">
        <v>84</v>
      </c>
      <c r="AY136" s="15" t="s">
        <v>121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5" t="s">
        <v>82</v>
      </c>
      <c r="BK136" s="196">
        <f>ROUND(I136*H136,2)</f>
        <v>0</v>
      </c>
      <c r="BL136" s="15" t="s">
        <v>128</v>
      </c>
      <c r="BM136" s="195" t="s">
        <v>147</v>
      </c>
    </row>
    <row r="137" spans="2:63" s="12" customFormat="1" ht="22.9" customHeight="1">
      <c r="B137" s="168"/>
      <c r="C137" s="169"/>
      <c r="D137" s="170" t="s">
        <v>73</v>
      </c>
      <c r="E137" s="182" t="s">
        <v>143</v>
      </c>
      <c r="F137" s="182" t="s">
        <v>148</v>
      </c>
      <c r="G137" s="169"/>
      <c r="H137" s="169"/>
      <c r="I137" s="172"/>
      <c r="J137" s="183">
        <f>BK137</f>
        <v>0</v>
      </c>
      <c r="K137" s="169"/>
      <c r="L137" s="174"/>
      <c r="M137" s="175"/>
      <c r="N137" s="176"/>
      <c r="O137" s="176"/>
      <c r="P137" s="177">
        <f>SUM(P138:P145)</f>
        <v>0</v>
      </c>
      <c r="Q137" s="176"/>
      <c r="R137" s="177">
        <f>SUM(R138:R145)</f>
        <v>14.562000000000001</v>
      </c>
      <c r="S137" s="176"/>
      <c r="T137" s="178">
        <f>SUM(T138:T145)</f>
        <v>0</v>
      </c>
      <c r="AR137" s="179" t="s">
        <v>82</v>
      </c>
      <c r="AT137" s="180" t="s">
        <v>73</v>
      </c>
      <c r="AU137" s="180" t="s">
        <v>82</v>
      </c>
      <c r="AY137" s="179" t="s">
        <v>121</v>
      </c>
      <c r="BK137" s="181">
        <f>SUM(BK138:BK145)</f>
        <v>0</v>
      </c>
    </row>
    <row r="138" spans="1:65" s="2" customFormat="1" ht="36">
      <c r="A138" s="32"/>
      <c r="B138" s="33"/>
      <c r="C138" s="184" t="s">
        <v>149</v>
      </c>
      <c r="D138" s="184" t="s">
        <v>123</v>
      </c>
      <c r="E138" s="185" t="s">
        <v>150</v>
      </c>
      <c r="F138" s="186" t="s">
        <v>151</v>
      </c>
      <c r="G138" s="187" t="s">
        <v>126</v>
      </c>
      <c r="H138" s="188">
        <v>40</v>
      </c>
      <c r="I138" s="189"/>
      <c r="J138" s="190">
        <f>ROUND(I138*H138,2)</f>
        <v>0</v>
      </c>
      <c r="K138" s="186" t="s">
        <v>127</v>
      </c>
      <c r="L138" s="37"/>
      <c r="M138" s="191" t="s">
        <v>1</v>
      </c>
      <c r="N138" s="192" t="s">
        <v>39</v>
      </c>
      <c r="O138" s="69"/>
      <c r="P138" s="193">
        <f>O138*H138</f>
        <v>0</v>
      </c>
      <c r="Q138" s="193">
        <v>0.198</v>
      </c>
      <c r="R138" s="193">
        <f>Q138*H138</f>
        <v>7.92</v>
      </c>
      <c r="S138" s="193">
        <v>0</v>
      </c>
      <c r="T138" s="19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5" t="s">
        <v>128</v>
      </c>
      <c r="AT138" s="195" t="s">
        <v>123</v>
      </c>
      <c r="AU138" s="195" t="s">
        <v>84</v>
      </c>
      <c r="AY138" s="15" t="s">
        <v>121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5" t="s">
        <v>82</v>
      </c>
      <c r="BK138" s="196">
        <f>ROUND(I138*H138,2)</f>
        <v>0</v>
      </c>
      <c r="BL138" s="15" t="s">
        <v>128</v>
      </c>
      <c r="BM138" s="195" t="s">
        <v>152</v>
      </c>
    </row>
    <row r="139" spans="2:51" s="13" customFormat="1" ht="11.25">
      <c r="B139" s="197"/>
      <c r="C139" s="198"/>
      <c r="D139" s="199" t="s">
        <v>133</v>
      </c>
      <c r="E139" s="200" t="s">
        <v>1</v>
      </c>
      <c r="F139" s="201" t="s">
        <v>153</v>
      </c>
      <c r="G139" s="198"/>
      <c r="H139" s="202">
        <v>40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133</v>
      </c>
      <c r="AU139" s="208" t="s">
        <v>84</v>
      </c>
      <c r="AV139" s="13" t="s">
        <v>84</v>
      </c>
      <c r="AW139" s="13" t="s">
        <v>31</v>
      </c>
      <c r="AX139" s="13" t="s">
        <v>82</v>
      </c>
      <c r="AY139" s="208" t="s">
        <v>121</v>
      </c>
    </row>
    <row r="140" spans="1:65" s="2" customFormat="1" ht="48">
      <c r="A140" s="32"/>
      <c r="B140" s="33"/>
      <c r="C140" s="184" t="s">
        <v>154</v>
      </c>
      <c r="D140" s="184" t="s">
        <v>123</v>
      </c>
      <c r="E140" s="185" t="s">
        <v>155</v>
      </c>
      <c r="F140" s="186" t="s">
        <v>156</v>
      </c>
      <c r="G140" s="187" t="s">
        <v>126</v>
      </c>
      <c r="H140" s="188">
        <v>40</v>
      </c>
      <c r="I140" s="189"/>
      <c r="J140" s="190">
        <f>ROUND(I140*H140,2)</f>
        <v>0</v>
      </c>
      <c r="K140" s="186" t="s">
        <v>127</v>
      </c>
      <c r="L140" s="37"/>
      <c r="M140" s="191" t="s">
        <v>1</v>
      </c>
      <c r="N140" s="192" t="s">
        <v>39</v>
      </c>
      <c r="O140" s="69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5" t="s">
        <v>128</v>
      </c>
      <c r="AT140" s="195" t="s">
        <v>123</v>
      </c>
      <c r="AU140" s="195" t="s">
        <v>84</v>
      </c>
      <c r="AY140" s="15" t="s">
        <v>121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5" t="s">
        <v>82</v>
      </c>
      <c r="BK140" s="196">
        <f>ROUND(I140*H140,2)</f>
        <v>0</v>
      </c>
      <c r="BL140" s="15" t="s">
        <v>128</v>
      </c>
      <c r="BM140" s="195" t="s">
        <v>157</v>
      </c>
    </row>
    <row r="141" spans="1:65" s="2" customFormat="1" ht="36">
      <c r="A141" s="32"/>
      <c r="B141" s="33"/>
      <c r="C141" s="184" t="s">
        <v>158</v>
      </c>
      <c r="D141" s="184" t="s">
        <v>123</v>
      </c>
      <c r="E141" s="185" t="s">
        <v>159</v>
      </c>
      <c r="F141" s="186" t="s">
        <v>160</v>
      </c>
      <c r="G141" s="187" t="s">
        <v>126</v>
      </c>
      <c r="H141" s="188">
        <v>20.5</v>
      </c>
      <c r="I141" s="189"/>
      <c r="J141" s="190">
        <f>ROUND(I141*H141,2)</f>
        <v>0</v>
      </c>
      <c r="K141" s="186" t="s">
        <v>127</v>
      </c>
      <c r="L141" s="37"/>
      <c r="M141" s="191" t="s">
        <v>1</v>
      </c>
      <c r="N141" s="192" t="s">
        <v>39</v>
      </c>
      <c r="O141" s="69"/>
      <c r="P141" s="193">
        <f>O141*H141</f>
        <v>0</v>
      </c>
      <c r="Q141" s="193">
        <v>0.324</v>
      </c>
      <c r="R141" s="193">
        <f>Q141*H141</f>
        <v>6.642</v>
      </c>
      <c r="S141" s="193">
        <v>0</v>
      </c>
      <c r="T141" s="19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5" t="s">
        <v>128</v>
      </c>
      <c r="AT141" s="195" t="s">
        <v>123</v>
      </c>
      <c r="AU141" s="195" t="s">
        <v>84</v>
      </c>
      <c r="AY141" s="15" t="s">
        <v>121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5" t="s">
        <v>82</v>
      </c>
      <c r="BK141" s="196">
        <f>ROUND(I141*H141,2)</f>
        <v>0</v>
      </c>
      <c r="BL141" s="15" t="s">
        <v>128</v>
      </c>
      <c r="BM141" s="195" t="s">
        <v>161</v>
      </c>
    </row>
    <row r="142" spans="2:51" s="13" customFormat="1" ht="11.25">
      <c r="B142" s="197"/>
      <c r="C142" s="198"/>
      <c r="D142" s="199" t="s">
        <v>133</v>
      </c>
      <c r="E142" s="200" t="s">
        <v>1</v>
      </c>
      <c r="F142" s="201" t="s">
        <v>162</v>
      </c>
      <c r="G142" s="198"/>
      <c r="H142" s="202">
        <v>20.5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133</v>
      </c>
      <c r="AU142" s="208" t="s">
        <v>84</v>
      </c>
      <c r="AV142" s="13" t="s">
        <v>84</v>
      </c>
      <c r="AW142" s="13" t="s">
        <v>31</v>
      </c>
      <c r="AX142" s="13" t="s">
        <v>82</v>
      </c>
      <c r="AY142" s="208" t="s">
        <v>121</v>
      </c>
    </row>
    <row r="143" spans="1:65" s="2" customFormat="1" ht="24">
      <c r="A143" s="32"/>
      <c r="B143" s="33"/>
      <c r="C143" s="184" t="s">
        <v>163</v>
      </c>
      <c r="D143" s="184" t="s">
        <v>123</v>
      </c>
      <c r="E143" s="185" t="s">
        <v>164</v>
      </c>
      <c r="F143" s="186" t="s">
        <v>165</v>
      </c>
      <c r="G143" s="187" t="s">
        <v>126</v>
      </c>
      <c r="H143" s="188">
        <v>252</v>
      </c>
      <c r="I143" s="189"/>
      <c r="J143" s="190">
        <f>ROUND(I143*H143,2)</f>
        <v>0</v>
      </c>
      <c r="K143" s="186" t="s">
        <v>127</v>
      </c>
      <c r="L143" s="37"/>
      <c r="M143" s="191" t="s">
        <v>1</v>
      </c>
      <c r="N143" s="192" t="s">
        <v>39</v>
      </c>
      <c r="O143" s="69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5" t="s">
        <v>128</v>
      </c>
      <c r="AT143" s="195" t="s">
        <v>123</v>
      </c>
      <c r="AU143" s="195" t="s">
        <v>84</v>
      </c>
      <c r="AY143" s="15" t="s">
        <v>121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5" t="s">
        <v>82</v>
      </c>
      <c r="BK143" s="196">
        <f>ROUND(I143*H143,2)</f>
        <v>0</v>
      </c>
      <c r="BL143" s="15" t="s">
        <v>128</v>
      </c>
      <c r="BM143" s="195" t="s">
        <v>166</v>
      </c>
    </row>
    <row r="144" spans="2:51" s="13" customFormat="1" ht="11.25">
      <c r="B144" s="197"/>
      <c r="C144" s="198"/>
      <c r="D144" s="199" t="s">
        <v>133</v>
      </c>
      <c r="E144" s="200" t="s">
        <v>1</v>
      </c>
      <c r="F144" s="201" t="s">
        <v>167</v>
      </c>
      <c r="G144" s="198"/>
      <c r="H144" s="202">
        <v>252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133</v>
      </c>
      <c r="AU144" s="208" t="s">
        <v>84</v>
      </c>
      <c r="AV144" s="13" t="s">
        <v>84</v>
      </c>
      <c r="AW144" s="13" t="s">
        <v>31</v>
      </c>
      <c r="AX144" s="13" t="s">
        <v>82</v>
      </c>
      <c r="AY144" s="208" t="s">
        <v>121</v>
      </c>
    </row>
    <row r="145" spans="1:65" s="2" customFormat="1" ht="44.25" customHeight="1">
      <c r="A145" s="32"/>
      <c r="B145" s="33"/>
      <c r="C145" s="184" t="s">
        <v>168</v>
      </c>
      <c r="D145" s="184" t="s">
        <v>123</v>
      </c>
      <c r="E145" s="185" t="s">
        <v>169</v>
      </c>
      <c r="F145" s="186" t="s">
        <v>170</v>
      </c>
      <c r="G145" s="187" t="s">
        <v>126</v>
      </c>
      <c r="H145" s="188">
        <v>295</v>
      </c>
      <c r="I145" s="189"/>
      <c r="J145" s="190">
        <f>ROUND(I145*H145,2)</f>
        <v>0</v>
      </c>
      <c r="K145" s="186" t="s">
        <v>127</v>
      </c>
      <c r="L145" s="37"/>
      <c r="M145" s="191" t="s">
        <v>1</v>
      </c>
      <c r="N145" s="192" t="s">
        <v>39</v>
      </c>
      <c r="O145" s="69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5" t="s">
        <v>128</v>
      </c>
      <c r="AT145" s="195" t="s">
        <v>123</v>
      </c>
      <c r="AU145" s="195" t="s">
        <v>84</v>
      </c>
      <c r="AY145" s="15" t="s">
        <v>121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5" t="s">
        <v>82</v>
      </c>
      <c r="BK145" s="196">
        <f>ROUND(I145*H145,2)</f>
        <v>0</v>
      </c>
      <c r="BL145" s="15" t="s">
        <v>128</v>
      </c>
      <c r="BM145" s="195" t="s">
        <v>171</v>
      </c>
    </row>
    <row r="146" spans="2:63" s="12" customFormat="1" ht="22.9" customHeight="1">
      <c r="B146" s="168"/>
      <c r="C146" s="169"/>
      <c r="D146" s="170" t="s">
        <v>73</v>
      </c>
      <c r="E146" s="182" t="s">
        <v>163</v>
      </c>
      <c r="F146" s="182" t="s">
        <v>172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SUM(P147:P149)</f>
        <v>0</v>
      </c>
      <c r="Q146" s="176"/>
      <c r="R146" s="177">
        <f>SUM(R147:R149)</f>
        <v>0</v>
      </c>
      <c r="S146" s="176"/>
      <c r="T146" s="178">
        <f>SUM(T147:T149)</f>
        <v>10.474</v>
      </c>
      <c r="AR146" s="179" t="s">
        <v>82</v>
      </c>
      <c r="AT146" s="180" t="s">
        <v>73</v>
      </c>
      <c r="AU146" s="180" t="s">
        <v>82</v>
      </c>
      <c r="AY146" s="179" t="s">
        <v>121</v>
      </c>
      <c r="BK146" s="181">
        <f>SUM(BK147:BK149)</f>
        <v>0</v>
      </c>
    </row>
    <row r="147" spans="1:65" s="2" customFormat="1" ht="24">
      <c r="A147" s="32"/>
      <c r="B147" s="33"/>
      <c r="C147" s="184" t="s">
        <v>173</v>
      </c>
      <c r="D147" s="184" t="s">
        <v>123</v>
      </c>
      <c r="E147" s="185" t="s">
        <v>174</v>
      </c>
      <c r="F147" s="186" t="s">
        <v>175</v>
      </c>
      <c r="G147" s="187" t="s">
        <v>176</v>
      </c>
      <c r="H147" s="188">
        <v>11</v>
      </c>
      <c r="I147" s="189"/>
      <c r="J147" s="190">
        <f>ROUND(I147*H147,2)</f>
        <v>0</v>
      </c>
      <c r="K147" s="186" t="s">
        <v>127</v>
      </c>
      <c r="L147" s="37"/>
      <c r="M147" s="191" t="s">
        <v>1</v>
      </c>
      <c r="N147" s="192" t="s">
        <v>39</v>
      </c>
      <c r="O147" s="69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5" t="s">
        <v>128</v>
      </c>
      <c r="AT147" s="195" t="s">
        <v>123</v>
      </c>
      <c r="AU147" s="195" t="s">
        <v>84</v>
      </c>
      <c r="AY147" s="15" t="s">
        <v>121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5" t="s">
        <v>82</v>
      </c>
      <c r="BK147" s="196">
        <f>ROUND(I147*H147,2)</f>
        <v>0</v>
      </c>
      <c r="BL147" s="15" t="s">
        <v>128</v>
      </c>
      <c r="BM147" s="195" t="s">
        <v>177</v>
      </c>
    </row>
    <row r="148" spans="1:65" s="2" customFormat="1" ht="90" customHeight="1">
      <c r="A148" s="32"/>
      <c r="B148" s="33"/>
      <c r="C148" s="184" t="s">
        <v>178</v>
      </c>
      <c r="D148" s="184" t="s">
        <v>123</v>
      </c>
      <c r="E148" s="185" t="s">
        <v>179</v>
      </c>
      <c r="F148" s="186" t="s">
        <v>180</v>
      </c>
      <c r="G148" s="187" t="s">
        <v>176</v>
      </c>
      <c r="H148" s="188">
        <v>41</v>
      </c>
      <c r="I148" s="189"/>
      <c r="J148" s="190">
        <f>ROUND(I148*H148,2)</f>
        <v>0</v>
      </c>
      <c r="K148" s="186" t="s">
        <v>127</v>
      </c>
      <c r="L148" s="37"/>
      <c r="M148" s="191" t="s">
        <v>1</v>
      </c>
      <c r="N148" s="192" t="s">
        <v>39</v>
      </c>
      <c r="O148" s="69"/>
      <c r="P148" s="193">
        <f>O148*H148</f>
        <v>0</v>
      </c>
      <c r="Q148" s="193">
        <v>0</v>
      </c>
      <c r="R148" s="193">
        <f>Q148*H148</f>
        <v>0</v>
      </c>
      <c r="S148" s="193">
        <v>0.194</v>
      </c>
      <c r="T148" s="194">
        <f>S148*H148</f>
        <v>7.954000000000001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5" t="s">
        <v>128</v>
      </c>
      <c r="AT148" s="195" t="s">
        <v>123</v>
      </c>
      <c r="AU148" s="195" t="s">
        <v>84</v>
      </c>
      <c r="AY148" s="15" t="s">
        <v>121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5" t="s">
        <v>82</v>
      </c>
      <c r="BK148" s="196">
        <f>ROUND(I148*H148,2)</f>
        <v>0</v>
      </c>
      <c r="BL148" s="15" t="s">
        <v>128</v>
      </c>
      <c r="BM148" s="195" t="s">
        <v>181</v>
      </c>
    </row>
    <row r="149" spans="1:65" s="2" customFormat="1" ht="33" customHeight="1">
      <c r="A149" s="32"/>
      <c r="B149" s="33"/>
      <c r="C149" s="184" t="s">
        <v>182</v>
      </c>
      <c r="D149" s="184" t="s">
        <v>123</v>
      </c>
      <c r="E149" s="185" t="s">
        <v>183</v>
      </c>
      <c r="F149" s="186" t="s">
        <v>184</v>
      </c>
      <c r="G149" s="187" t="s">
        <v>126</v>
      </c>
      <c r="H149" s="188">
        <v>252</v>
      </c>
      <c r="I149" s="189"/>
      <c r="J149" s="190">
        <f>ROUND(I149*H149,2)</f>
        <v>0</v>
      </c>
      <c r="K149" s="186" t="s">
        <v>127</v>
      </c>
      <c r="L149" s="37"/>
      <c r="M149" s="191" t="s">
        <v>1</v>
      </c>
      <c r="N149" s="192" t="s">
        <v>39</v>
      </c>
      <c r="O149" s="69"/>
      <c r="P149" s="193">
        <f>O149*H149</f>
        <v>0</v>
      </c>
      <c r="Q149" s="193">
        <v>0</v>
      </c>
      <c r="R149" s="193">
        <f>Q149*H149</f>
        <v>0</v>
      </c>
      <c r="S149" s="193">
        <v>0.01</v>
      </c>
      <c r="T149" s="194">
        <f>S149*H149</f>
        <v>2.52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5" t="s">
        <v>128</v>
      </c>
      <c r="AT149" s="195" t="s">
        <v>123</v>
      </c>
      <c r="AU149" s="195" t="s">
        <v>84</v>
      </c>
      <c r="AY149" s="15" t="s">
        <v>121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5" t="s">
        <v>82</v>
      </c>
      <c r="BK149" s="196">
        <f>ROUND(I149*H149,2)</f>
        <v>0</v>
      </c>
      <c r="BL149" s="15" t="s">
        <v>128</v>
      </c>
      <c r="BM149" s="195" t="s">
        <v>185</v>
      </c>
    </row>
    <row r="150" spans="2:63" s="12" customFormat="1" ht="22.9" customHeight="1">
      <c r="B150" s="168"/>
      <c r="C150" s="169"/>
      <c r="D150" s="170" t="s">
        <v>73</v>
      </c>
      <c r="E150" s="182" t="s">
        <v>186</v>
      </c>
      <c r="F150" s="182" t="s">
        <v>187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SUM(P151:P157)</f>
        <v>0</v>
      </c>
      <c r="Q150" s="176"/>
      <c r="R150" s="177">
        <f>SUM(R151:R157)</f>
        <v>0</v>
      </c>
      <c r="S150" s="176"/>
      <c r="T150" s="178">
        <f>SUM(T151:T157)</f>
        <v>0</v>
      </c>
      <c r="AR150" s="179" t="s">
        <v>82</v>
      </c>
      <c r="AT150" s="180" t="s">
        <v>73</v>
      </c>
      <c r="AU150" s="180" t="s">
        <v>82</v>
      </c>
      <c r="AY150" s="179" t="s">
        <v>121</v>
      </c>
      <c r="BK150" s="181">
        <f>SUM(BK151:BK157)</f>
        <v>0</v>
      </c>
    </row>
    <row r="151" spans="1:65" s="2" customFormat="1" ht="36">
      <c r="A151" s="32"/>
      <c r="B151" s="33"/>
      <c r="C151" s="184" t="s">
        <v>188</v>
      </c>
      <c r="D151" s="184" t="s">
        <v>123</v>
      </c>
      <c r="E151" s="185" t="s">
        <v>189</v>
      </c>
      <c r="F151" s="186" t="s">
        <v>190</v>
      </c>
      <c r="G151" s="187" t="s">
        <v>191</v>
      </c>
      <c r="H151" s="188">
        <v>50.938</v>
      </c>
      <c r="I151" s="189"/>
      <c r="J151" s="190">
        <f>ROUND(I151*H151,2)</f>
        <v>0</v>
      </c>
      <c r="K151" s="186" t="s">
        <v>127</v>
      </c>
      <c r="L151" s="37"/>
      <c r="M151" s="191" t="s">
        <v>1</v>
      </c>
      <c r="N151" s="192" t="s">
        <v>39</v>
      </c>
      <c r="O151" s="69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5" t="s">
        <v>128</v>
      </c>
      <c r="AT151" s="195" t="s">
        <v>123</v>
      </c>
      <c r="AU151" s="195" t="s">
        <v>84</v>
      </c>
      <c r="AY151" s="15" t="s">
        <v>121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5" t="s">
        <v>82</v>
      </c>
      <c r="BK151" s="196">
        <f>ROUND(I151*H151,2)</f>
        <v>0</v>
      </c>
      <c r="BL151" s="15" t="s">
        <v>128</v>
      </c>
      <c r="BM151" s="195" t="s">
        <v>192</v>
      </c>
    </row>
    <row r="152" spans="1:65" s="2" customFormat="1" ht="36">
      <c r="A152" s="32"/>
      <c r="B152" s="33"/>
      <c r="C152" s="184" t="s">
        <v>8</v>
      </c>
      <c r="D152" s="184" t="s">
        <v>123</v>
      </c>
      <c r="E152" s="185" t="s">
        <v>193</v>
      </c>
      <c r="F152" s="186" t="s">
        <v>194</v>
      </c>
      <c r="G152" s="187" t="s">
        <v>191</v>
      </c>
      <c r="H152" s="188">
        <v>713.132</v>
      </c>
      <c r="I152" s="189"/>
      <c r="J152" s="190">
        <f>ROUND(I152*H152,2)</f>
        <v>0</v>
      </c>
      <c r="K152" s="186" t="s">
        <v>127</v>
      </c>
      <c r="L152" s="37"/>
      <c r="M152" s="191" t="s">
        <v>1</v>
      </c>
      <c r="N152" s="192" t="s">
        <v>39</v>
      </c>
      <c r="O152" s="69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5" t="s">
        <v>128</v>
      </c>
      <c r="AT152" s="195" t="s">
        <v>123</v>
      </c>
      <c r="AU152" s="195" t="s">
        <v>84</v>
      </c>
      <c r="AY152" s="15" t="s">
        <v>121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5" t="s">
        <v>82</v>
      </c>
      <c r="BK152" s="196">
        <f>ROUND(I152*H152,2)</f>
        <v>0</v>
      </c>
      <c r="BL152" s="15" t="s">
        <v>128</v>
      </c>
      <c r="BM152" s="195" t="s">
        <v>195</v>
      </c>
    </row>
    <row r="153" spans="2:51" s="13" customFormat="1" ht="11.25">
      <c r="B153" s="197"/>
      <c r="C153" s="198"/>
      <c r="D153" s="199" t="s">
        <v>133</v>
      </c>
      <c r="E153" s="198"/>
      <c r="F153" s="201" t="s">
        <v>196</v>
      </c>
      <c r="G153" s="198"/>
      <c r="H153" s="202">
        <v>713.132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133</v>
      </c>
      <c r="AU153" s="208" t="s">
        <v>84</v>
      </c>
      <c r="AV153" s="13" t="s">
        <v>84</v>
      </c>
      <c r="AW153" s="13" t="s">
        <v>4</v>
      </c>
      <c r="AX153" s="13" t="s">
        <v>82</v>
      </c>
      <c r="AY153" s="208" t="s">
        <v>121</v>
      </c>
    </row>
    <row r="154" spans="1:65" s="2" customFormat="1" ht="44.25" customHeight="1">
      <c r="A154" s="32"/>
      <c r="B154" s="33"/>
      <c r="C154" s="184" t="s">
        <v>197</v>
      </c>
      <c r="D154" s="184" t="s">
        <v>123</v>
      </c>
      <c r="E154" s="185" t="s">
        <v>198</v>
      </c>
      <c r="F154" s="186" t="s">
        <v>199</v>
      </c>
      <c r="G154" s="187" t="s">
        <v>191</v>
      </c>
      <c r="H154" s="188">
        <v>19.674</v>
      </c>
      <c r="I154" s="189"/>
      <c r="J154" s="190">
        <f>ROUND(I154*H154,2)</f>
        <v>0</v>
      </c>
      <c r="K154" s="186" t="s">
        <v>127</v>
      </c>
      <c r="L154" s="37"/>
      <c r="M154" s="191" t="s">
        <v>1</v>
      </c>
      <c r="N154" s="192" t="s">
        <v>39</v>
      </c>
      <c r="O154" s="69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5" t="s">
        <v>128</v>
      </c>
      <c r="AT154" s="195" t="s">
        <v>123</v>
      </c>
      <c r="AU154" s="195" t="s">
        <v>84</v>
      </c>
      <c r="AY154" s="15" t="s">
        <v>121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5" t="s">
        <v>82</v>
      </c>
      <c r="BK154" s="196">
        <f>ROUND(I154*H154,2)</f>
        <v>0</v>
      </c>
      <c r="BL154" s="15" t="s">
        <v>128</v>
      </c>
      <c r="BM154" s="195" t="s">
        <v>200</v>
      </c>
    </row>
    <row r="155" spans="2:51" s="13" customFormat="1" ht="11.25">
      <c r="B155" s="197"/>
      <c r="C155" s="198"/>
      <c r="D155" s="199" t="s">
        <v>133</v>
      </c>
      <c r="E155" s="200" t="s">
        <v>1</v>
      </c>
      <c r="F155" s="201" t="s">
        <v>201</v>
      </c>
      <c r="G155" s="198"/>
      <c r="H155" s="202">
        <v>19.674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133</v>
      </c>
      <c r="AU155" s="208" t="s">
        <v>84</v>
      </c>
      <c r="AV155" s="13" t="s">
        <v>84</v>
      </c>
      <c r="AW155" s="13" t="s">
        <v>31</v>
      </c>
      <c r="AX155" s="13" t="s">
        <v>82</v>
      </c>
      <c r="AY155" s="208" t="s">
        <v>121</v>
      </c>
    </row>
    <row r="156" spans="1:65" s="2" customFormat="1" ht="44.25" customHeight="1">
      <c r="A156" s="32"/>
      <c r="B156" s="33"/>
      <c r="C156" s="184" t="s">
        <v>202</v>
      </c>
      <c r="D156" s="184" t="s">
        <v>123</v>
      </c>
      <c r="E156" s="185" t="s">
        <v>203</v>
      </c>
      <c r="F156" s="186" t="s">
        <v>204</v>
      </c>
      <c r="G156" s="187" t="s">
        <v>191</v>
      </c>
      <c r="H156" s="188">
        <v>31.264</v>
      </c>
      <c r="I156" s="189"/>
      <c r="J156" s="190">
        <f>ROUND(I156*H156,2)</f>
        <v>0</v>
      </c>
      <c r="K156" s="186" t="s">
        <v>127</v>
      </c>
      <c r="L156" s="37"/>
      <c r="M156" s="191" t="s">
        <v>1</v>
      </c>
      <c r="N156" s="192" t="s">
        <v>39</v>
      </c>
      <c r="O156" s="69"/>
      <c r="P156" s="193">
        <f>O156*H156</f>
        <v>0</v>
      </c>
      <c r="Q156" s="193">
        <v>0</v>
      </c>
      <c r="R156" s="193">
        <f>Q156*H156</f>
        <v>0</v>
      </c>
      <c r="S156" s="193">
        <v>0</v>
      </c>
      <c r="T156" s="19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5" t="s">
        <v>128</v>
      </c>
      <c r="AT156" s="195" t="s">
        <v>123</v>
      </c>
      <c r="AU156" s="195" t="s">
        <v>84</v>
      </c>
      <c r="AY156" s="15" t="s">
        <v>121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15" t="s">
        <v>82</v>
      </c>
      <c r="BK156" s="196">
        <f>ROUND(I156*H156,2)</f>
        <v>0</v>
      </c>
      <c r="BL156" s="15" t="s">
        <v>128</v>
      </c>
      <c r="BM156" s="195" t="s">
        <v>205</v>
      </c>
    </row>
    <row r="157" spans="2:51" s="13" customFormat="1" ht="11.25">
      <c r="B157" s="197"/>
      <c r="C157" s="198"/>
      <c r="D157" s="199" t="s">
        <v>133</v>
      </c>
      <c r="E157" s="200" t="s">
        <v>1</v>
      </c>
      <c r="F157" s="201" t="s">
        <v>206</v>
      </c>
      <c r="G157" s="198"/>
      <c r="H157" s="202">
        <v>31.264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133</v>
      </c>
      <c r="AU157" s="208" t="s">
        <v>84</v>
      </c>
      <c r="AV157" s="13" t="s">
        <v>84</v>
      </c>
      <c r="AW157" s="13" t="s">
        <v>31</v>
      </c>
      <c r="AX157" s="13" t="s">
        <v>82</v>
      </c>
      <c r="AY157" s="208" t="s">
        <v>121</v>
      </c>
    </row>
    <row r="158" spans="2:63" s="12" customFormat="1" ht="22.9" customHeight="1">
      <c r="B158" s="168"/>
      <c r="C158" s="169"/>
      <c r="D158" s="170" t="s">
        <v>73</v>
      </c>
      <c r="E158" s="182" t="s">
        <v>207</v>
      </c>
      <c r="F158" s="182" t="s">
        <v>208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P159</f>
        <v>0</v>
      </c>
      <c r="Q158" s="176"/>
      <c r="R158" s="177">
        <f>R159</f>
        <v>0</v>
      </c>
      <c r="S158" s="176"/>
      <c r="T158" s="178">
        <f>T159</f>
        <v>0</v>
      </c>
      <c r="AR158" s="179" t="s">
        <v>82</v>
      </c>
      <c r="AT158" s="180" t="s">
        <v>73</v>
      </c>
      <c r="AU158" s="180" t="s">
        <v>82</v>
      </c>
      <c r="AY158" s="179" t="s">
        <v>121</v>
      </c>
      <c r="BK158" s="181">
        <f>BK159</f>
        <v>0</v>
      </c>
    </row>
    <row r="159" spans="1:65" s="2" customFormat="1" ht="44.25" customHeight="1">
      <c r="A159" s="32"/>
      <c r="B159" s="33"/>
      <c r="C159" s="184" t="s">
        <v>209</v>
      </c>
      <c r="D159" s="184" t="s">
        <v>123</v>
      </c>
      <c r="E159" s="185" t="s">
        <v>210</v>
      </c>
      <c r="F159" s="186" t="s">
        <v>211</v>
      </c>
      <c r="G159" s="187" t="s">
        <v>191</v>
      </c>
      <c r="H159" s="188">
        <v>14.574</v>
      </c>
      <c r="I159" s="189"/>
      <c r="J159" s="190">
        <f>ROUND(I159*H159,2)</f>
        <v>0</v>
      </c>
      <c r="K159" s="186" t="s">
        <v>127</v>
      </c>
      <c r="L159" s="37"/>
      <c r="M159" s="191" t="s">
        <v>1</v>
      </c>
      <c r="N159" s="192" t="s">
        <v>39</v>
      </c>
      <c r="O159" s="69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5" t="s">
        <v>128</v>
      </c>
      <c r="AT159" s="195" t="s">
        <v>123</v>
      </c>
      <c r="AU159" s="195" t="s">
        <v>84</v>
      </c>
      <c r="AY159" s="15" t="s">
        <v>121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5" t="s">
        <v>82</v>
      </c>
      <c r="BK159" s="196">
        <f>ROUND(I159*H159,2)</f>
        <v>0</v>
      </c>
      <c r="BL159" s="15" t="s">
        <v>128</v>
      </c>
      <c r="BM159" s="195" t="s">
        <v>212</v>
      </c>
    </row>
    <row r="160" spans="2:63" s="12" customFormat="1" ht="25.9" customHeight="1">
      <c r="B160" s="168"/>
      <c r="C160" s="169"/>
      <c r="D160" s="170" t="s">
        <v>73</v>
      </c>
      <c r="E160" s="171" t="s">
        <v>213</v>
      </c>
      <c r="F160" s="171" t="s">
        <v>214</v>
      </c>
      <c r="G160" s="169"/>
      <c r="H160" s="169"/>
      <c r="I160" s="172"/>
      <c r="J160" s="173">
        <f>BK160</f>
        <v>0</v>
      </c>
      <c r="K160" s="169"/>
      <c r="L160" s="174"/>
      <c r="M160" s="175"/>
      <c r="N160" s="176"/>
      <c r="O160" s="176"/>
      <c r="P160" s="177">
        <f>P161+P163+P165</f>
        <v>0</v>
      </c>
      <c r="Q160" s="176"/>
      <c r="R160" s="177">
        <f>R161+R163+R165</f>
        <v>0</v>
      </c>
      <c r="S160" s="176"/>
      <c r="T160" s="178">
        <f>T161+T163+T165</f>
        <v>0</v>
      </c>
      <c r="AR160" s="179" t="s">
        <v>143</v>
      </c>
      <c r="AT160" s="180" t="s">
        <v>73</v>
      </c>
      <c r="AU160" s="180" t="s">
        <v>74</v>
      </c>
      <c r="AY160" s="179" t="s">
        <v>121</v>
      </c>
      <c r="BK160" s="181">
        <f>BK161+BK163+BK165</f>
        <v>0</v>
      </c>
    </row>
    <row r="161" spans="2:63" s="12" customFormat="1" ht="22.9" customHeight="1">
      <c r="B161" s="168"/>
      <c r="C161" s="169"/>
      <c r="D161" s="170" t="s">
        <v>73</v>
      </c>
      <c r="E161" s="182" t="s">
        <v>215</v>
      </c>
      <c r="F161" s="182" t="s">
        <v>216</v>
      </c>
      <c r="G161" s="169"/>
      <c r="H161" s="169"/>
      <c r="I161" s="172"/>
      <c r="J161" s="183">
        <f>BK161</f>
        <v>0</v>
      </c>
      <c r="K161" s="169"/>
      <c r="L161" s="174"/>
      <c r="M161" s="175"/>
      <c r="N161" s="176"/>
      <c r="O161" s="176"/>
      <c r="P161" s="177">
        <f>P162</f>
        <v>0</v>
      </c>
      <c r="Q161" s="176"/>
      <c r="R161" s="177">
        <f>R162</f>
        <v>0</v>
      </c>
      <c r="S161" s="176"/>
      <c r="T161" s="178">
        <f>T162</f>
        <v>0</v>
      </c>
      <c r="AR161" s="179" t="s">
        <v>143</v>
      </c>
      <c r="AT161" s="180" t="s">
        <v>73</v>
      </c>
      <c r="AU161" s="180" t="s">
        <v>82</v>
      </c>
      <c r="AY161" s="179" t="s">
        <v>121</v>
      </c>
      <c r="BK161" s="181">
        <f>BK162</f>
        <v>0</v>
      </c>
    </row>
    <row r="162" spans="1:65" s="2" customFormat="1" ht="24">
      <c r="A162" s="32"/>
      <c r="B162" s="33"/>
      <c r="C162" s="184" t="s">
        <v>217</v>
      </c>
      <c r="D162" s="184" t="s">
        <v>123</v>
      </c>
      <c r="E162" s="185" t="s">
        <v>218</v>
      </c>
      <c r="F162" s="186" t="s">
        <v>219</v>
      </c>
      <c r="G162" s="187" t="s">
        <v>220</v>
      </c>
      <c r="H162" s="188">
        <v>1</v>
      </c>
      <c r="I162" s="189"/>
      <c r="J162" s="190">
        <f>ROUND(I162*H162,2)</f>
        <v>0</v>
      </c>
      <c r="K162" s="186" t="s">
        <v>127</v>
      </c>
      <c r="L162" s="37"/>
      <c r="M162" s="191" t="s">
        <v>1</v>
      </c>
      <c r="N162" s="192" t="s">
        <v>39</v>
      </c>
      <c r="O162" s="69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5" t="s">
        <v>221</v>
      </c>
      <c r="AT162" s="195" t="s">
        <v>123</v>
      </c>
      <c r="AU162" s="195" t="s">
        <v>84</v>
      </c>
      <c r="AY162" s="15" t="s">
        <v>121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5" t="s">
        <v>82</v>
      </c>
      <c r="BK162" s="196">
        <f>ROUND(I162*H162,2)</f>
        <v>0</v>
      </c>
      <c r="BL162" s="15" t="s">
        <v>221</v>
      </c>
      <c r="BM162" s="195" t="s">
        <v>222</v>
      </c>
    </row>
    <row r="163" spans="2:63" s="12" customFormat="1" ht="22.9" customHeight="1">
      <c r="B163" s="168"/>
      <c r="C163" s="169"/>
      <c r="D163" s="170" t="s">
        <v>73</v>
      </c>
      <c r="E163" s="182" t="s">
        <v>223</v>
      </c>
      <c r="F163" s="182" t="s">
        <v>224</v>
      </c>
      <c r="G163" s="169"/>
      <c r="H163" s="169"/>
      <c r="I163" s="172"/>
      <c r="J163" s="183">
        <f>BK163</f>
        <v>0</v>
      </c>
      <c r="K163" s="169"/>
      <c r="L163" s="174"/>
      <c r="M163" s="175"/>
      <c r="N163" s="176"/>
      <c r="O163" s="176"/>
      <c r="P163" s="177">
        <f>P164</f>
        <v>0</v>
      </c>
      <c r="Q163" s="176"/>
      <c r="R163" s="177">
        <f>R164</f>
        <v>0</v>
      </c>
      <c r="S163" s="176"/>
      <c r="T163" s="178">
        <f>T164</f>
        <v>0</v>
      </c>
      <c r="AR163" s="179" t="s">
        <v>143</v>
      </c>
      <c r="AT163" s="180" t="s">
        <v>73</v>
      </c>
      <c r="AU163" s="180" t="s">
        <v>82</v>
      </c>
      <c r="AY163" s="179" t="s">
        <v>121</v>
      </c>
      <c r="BK163" s="181">
        <f>BK164</f>
        <v>0</v>
      </c>
    </row>
    <row r="164" spans="1:65" s="2" customFormat="1" ht="16.5" customHeight="1">
      <c r="A164" s="32"/>
      <c r="B164" s="33"/>
      <c r="C164" s="184" t="s">
        <v>225</v>
      </c>
      <c r="D164" s="184" t="s">
        <v>123</v>
      </c>
      <c r="E164" s="185" t="s">
        <v>226</v>
      </c>
      <c r="F164" s="186" t="s">
        <v>224</v>
      </c>
      <c r="G164" s="187" t="s">
        <v>220</v>
      </c>
      <c r="H164" s="188">
        <v>1</v>
      </c>
      <c r="I164" s="189"/>
      <c r="J164" s="190">
        <f>ROUND(I164*H164,2)</f>
        <v>0</v>
      </c>
      <c r="K164" s="186" t="s">
        <v>127</v>
      </c>
      <c r="L164" s="37"/>
      <c r="M164" s="191" t="s">
        <v>1</v>
      </c>
      <c r="N164" s="192" t="s">
        <v>39</v>
      </c>
      <c r="O164" s="69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5" t="s">
        <v>221</v>
      </c>
      <c r="AT164" s="195" t="s">
        <v>123</v>
      </c>
      <c r="AU164" s="195" t="s">
        <v>84</v>
      </c>
      <c r="AY164" s="15" t="s">
        <v>121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15" t="s">
        <v>82</v>
      </c>
      <c r="BK164" s="196">
        <f>ROUND(I164*H164,2)</f>
        <v>0</v>
      </c>
      <c r="BL164" s="15" t="s">
        <v>221</v>
      </c>
      <c r="BM164" s="195" t="s">
        <v>227</v>
      </c>
    </row>
    <row r="165" spans="2:63" s="12" customFormat="1" ht="22.9" customHeight="1">
      <c r="B165" s="168"/>
      <c r="C165" s="169"/>
      <c r="D165" s="170" t="s">
        <v>73</v>
      </c>
      <c r="E165" s="182" t="s">
        <v>228</v>
      </c>
      <c r="F165" s="182" t="s">
        <v>229</v>
      </c>
      <c r="G165" s="169"/>
      <c r="H165" s="169"/>
      <c r="I165" s="172"/>
      <c r="J165" s="183">
        <f>BK165</f>
        <v>0</v>
      </c>
      <c r="K165" s="169"/>
      <c r="L165" s="174"/>
      <c r="M165" s="175"/>
      <c r="N165" s="176"/>
      <c r="O165" s="176"/>
      <c r="P165" s="177">
        <f>P166</f>
        <v>0</v>
      </c>
      <c r="Q165" s="176"/>
      <c r="R165" s="177">
        <f>R166</f>
        <v>0</v>
      </c>
      <c r="S165" s="176"/>
      <c r="T165" s="178">
        <f>T166</f>
        <v>0</v>
      </c>
      <c r="AR165" s="179" t="s">
        <v>143</v>
      </c>
      <c r="AT165" s="180" t="s">
        <v>73</v>
      </c>
      <c r="AU165" s="180" t="s">
        <v>82</v>
      </c>
      <c r="AY165" s="179" t="s">
        <v>121</v>
      </c>
      <c r="BK165" s="181">
        <f>BK166</f>
        <v>0</v>
      </c>
    </row>
    <row r="166" spans="1:65" s="2" customFormat="1" ht="16.5" customHeight="1">
      <c r="A166" s="32"/>
      <c r="B166" s="33"/>
      <c r="C166" s="184" t="s">
        <v>7</v>
      </c>
      <c r="D166" s="184" t="s">
        <v>123</v>
      </c>
      <c r="E166" s="185" t="s">
        <v>230</v>
      </c>
      <c r="F166" s="186" t="s">
        <v>229</v>
      </c>
      <c r="G166" s="187" t="s">
        <v>220</v>
      </c>
      <c r="H166" s="188">
        <v>1</v>
      </c>
      <c r="I166" s="189"/>
      <c r="J166" s="190">
        <f>ROUND(I166*H166,2)</f>
        <v>0</v>
      </c>
      <c r="K166" s="186" t="s">
        <v>127</v>
      </c>
      <c r="L166" s="37"/>
      <c r="M166" s="209" t="s">
        <v>1</v>
      </c>
      <c r="N166" s="210" t="s">
        <v>39</v>
      </c>
      <c r="O166" s="211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5" t="s">
        <v>221</v>
      </c>
      <c r="AT166" s="195" t="s">
        <v>123</v>
      </c>
      <c r="AU166" s="195" t="s">
        <v>84</v>
      </c>
      <c r="AY166" s="15" t="s">
        <v>121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5" t="s">
        <v>82</v>
      </c>
      <c r="BK166" s="196">
        <f>ROUND(I166*H166,2)</f>
        <v>0</v>
      </c>
      <c r="BL166" s="15" t="s">
        <v>221</v>
      </c>
      <c r="BM166" s="195" t="s">
        <v>231</v>
      </c>
    </row>
    <row r="167" spans="1:31" s="2" customFormat="1" ht="6.95" customHeight="1">
      <c r="A167" s="32"/>
      <c r="B167" s="52"/>
      <c r="C167" s="53"/>
      <c r="D167" s="53"/>
      <c r="E167" s="53"/>
      <c r="F167" s="53"/>
      <c r="G167" s="53"/>
      <c r="H167" s="53"/>
      <c r="I167" s="53"/>
      <c r="J167" s="53"/>
      <c r="K167" s="53"/>
      <c r="L167" s="37"/>
      <c r="M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</sheetData>
  <sheetProtection algorithmName="SHA-512" hashValue="0cFt99v+WMfqyn+RjhC6gKZAz29joW4Ab9rBwLE/asFdR/PpSQ/rrxmH7aNtgrzRjBXOq+YflH7LHmmTIMMA8A==" saltValue="y5qSDRB+L10mYShxuoV2Zahi25CI70aKdjCOtv/qqOWyi819cfsZk2enWxNJji68dTZk5w4dOihNqp2AeJGcRg==" spinCount="100000" sheet="1" objects="1" scenarios="1" formatColumns="0" formatRows="0" autoFilter="0"/>
  <autoFilter ref="C125:K16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5" t="s">
        <v>87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84</v>
      </c>
    </row>
    <row r="4" spans="2:46" s="1" customFormat="1" ht="24.95" customHeight="1">
      <c r="B4" s="18"/>
      <c r="D4" s="108" t="s">
        <v>88</v>
      </c>
      <c r="L4" s="18"/>
      <c r="M4" s="10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65" t="str">
        <f>'Rekapitulace stavby'!K6</f>
        <v>Oprava komunikace a chodníku - Šibenky</v>
      </c>
      <c r="F7" s="266"/>
      <c r="G7" s="266"/>
      <c r="H7" s="266"/>
      <c r="L7" s="18"/>
    </row>
    <row r="8" spans="1:31" s="2" customFormat="1" ht="12" customHeight="1">
      <c r="A8" s="32"/>
      <c r="B8" s="37"/>
      <c r="C8" s="32"/>
      <c r="D8" s="110" t="s">
        <v>89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67" t="s">
        <v>232</v>
      </c>
      <c r="F9" s="268"/>
      <c r="G9" s="268"/>
      <c r="H9" s="268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21. 6. 2021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tr">
        <f>IF('Rekapitulace stavby'!E11="","",'Rekapitulace stavby'!E11)</f>
        <v xml:space="preserve"> </v>
      </c>
      <c r="F15" s="32"/>
      <c r="G15" s="32"/>
      <c r="H15" s="32"/>
      <c r="I15" s="110" t="s">
        <v>27</v>
      </c>
      <c r="J15" s="111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28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69" t="str">
        <f>'Rekapitulace stavby'!E14</f>
        <v>Vyplň údaj</v>
      </c>
      <c r="F18" s="270"/>
      <c r="G18" s="270"/>
      <c r="H18" s="270"/>
      <c r="I18" s="110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30</v>
      </c>
      <c r="E20" s="32"/>
      <c r="F20" s="32"/>
      <c r="G20" s="32"/>
      <c r="H20" s="32"/>
      <c r="I20" s="110" t="s">
        <v>25</v>
      </c>
      <c r="J20" s="111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tr">
        <f>IF('Rekapitulace stavby'!E17="","",'Rekapitulace stavby'!E17)</f>
        <v xml:space="preserve"> </v>
      </c>
      <c r="F21" s="32"/>
      <c r="G21" s="32"/>
      <c r="H21" s="32"/>
      <c r="I21" s="110" t="s">
        <v>27</v>
      </c>
      <c r="J21" s="111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32</v>
      </c>
      <c r="E23" s="32"/>
      <c r="F23" s="32"/>
      <c r="G23" s="32"/>
      <c r="H23" s="32"/>
      <c r="I23" s="110" t="s">
        <v>25</v>
      </c>
      <c r="J23" s="111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tr">
        <f>IF('Rekapitulace stavby'!E20="","",'Rekapitulace stavby'!E20)</f>
        <v xml:space="preserve"> </v>
      </c>
      <c r="F24" s="32"/>
      <c r="G24" s="32"/>
      <c r="H24" s="32"/>
      <c r="I24" s="110" t="s">
        <v>27</v>
      </c>
      <c r="J24" s="111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33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3"/>
      <c r="B27" s="114"/>
      <c r="C27" s="113"/>
      <c r="D27" s="113"/>
      <c r="E27" s="271" t="s">
        <v>1</v>
      </c>
      <c r="F27" s="271"/>
      <c r="G27" s="271"/>
      <c r="H27" s="271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7" t="s">
        <v>34</v>
      </c>
      <c r="E30" s="32"/>
      <c r="F30" s="32"/>
      <c r="G30" s="32"/>
      <c r="H30" s="32"/>
      <c r="I30" s="32"/>
      <c r="J30" s="118">
        <f>ROUND(J126,2)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6"/>
      <c r="E31" s="116"/>
      <c r="F31" s="116"/>
      <c r="G31" s="116"/>
      <c r="H31" s="116"/>
      <c r="I31" s="116"/>
      <c r="J31" s="116"/>
      <c r="K31" s="116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19" t="s">
        <v>36</v>
      </c>
      <c r="G32" s="32"/>
      <c r="H32" s="32"/>
      <c r="I32" s="119" t="s">
        <v>35</v>
      </c>
      <c r="J32" s="119" t="s">
        <v>37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0" t="s">
        <v>38</v>
      </c>
      <c r="E33" s="110" t="s">
        <v>39</v>
      </c>
      <c r="F33" s="121">
        <f>ROUND((SUM(BE126:BE183)),2)</f>
        <v>0</v>
      </c>
      <c r="G33" s="32"/>
      <c r="H33" s="32"/>
      <c r="I33" s="122">
        <v>0.21</v>
      </c>
      <c r="J33" s="121">
        <f>ROUND(((SUM(BE126:BE183))*I33),2)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0" t="s">
        <v>40</v>
      </c>
      <c r="F34" s="121">
        <f>ROUND((SUM(BF126:BF183)),2)</f>
        <v>0</v>
      </c>
      <c r="G34" s="32"/>
      <c r="H34" s="32"/>
      <c r="I34" s="122">
        <v>0.15</v>
      </c>
      <c r="J34" s="121">
        <f>ROUND(((SUM(BF126:BF183))*I34),2)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0" t="s">
        <v>41</v>
      </c>
      <c r="F35" s="121">
        <f>ROUND((SUM(BG126:BG183)),2)</f>
        <v>0</v>
      </c>
      <c r="G35" s="32"/>
      <c r="H35" s="32"/>
      <c r="I35" s="122">
        <v>0.21</v>
      </c>
      <c r="J35" s="121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0" t="s">
        <v>42</v>
      </c>
      <c r="F36" s="121">
        <f>ROUND((SUM(BH126:BH183)),2)</f>
        <v>0</v>
      </c>
      <c r="G36" s="32"/>
      <c r="H36" s="32"/>
      <c r="I36" s="122">
        <v>0.15</v>
      </c>
      <c r="J36" s="121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0" t="s">
        <v>43</v>
      </c>
      <c r="F37" s="121">
        <f>ROUND((SUM(BI126:BI183)),2)</f>
        <v>0</v>
      </c>
      <c r="G37" s="32"/>
      <c r="H37" s="32"/>
      <c r="I37" s="122">
        <v>0</v>
      </c>
      <c r="J37" s="121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3"/>
      <c r="D39" s="124" t="s">
        <v>44</v>
      </c>
      <c r="E39" s="125"/>
      <c r="F39" s="125"/>
      <c r="G39" s="126" t="s">
        <v>45</v>
      </c>
      <c r="H39" s="127" t="s">
        <v>46</v>
      </c>
      <c r="I39" s="125"/>
      <c r="J39" s="128">
        <f>SUM(J30:J37)</f>
        <v>0</v>
      </c>
      <c r="K39" s="129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0" t="s">
        <v>47</v>
      </c>
      <c r="E50" s="131"/>
      <c r="F50" s="131"/>
      <c r="G50" s="130" t="s">
        <v>48</v>
      </c>
      <c r="H50" s="131"/>
      <c r="I50" s="131"/>
      <c r="J50" s="131"/>
      <c r="K50" s="131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2" t="s">
        <v>49</v>
      </c>
      <c r="E61" s="133"/>
      <c r="F61" s="134" t="s">
        <v>50</v>
      </c>
      <c r="G61" s="132" t="s">
        <v>49</v>
      </c>
      <c r="H61" s="133"/>
      <c r="I61" s="133"/>
      <c r="J61" s="135" t="s">
        <v>50</v>
      </c>
      <c r="K61" s="133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0" t="s">
        <v>51</v>
      </c>
      <c r="E65" s="136"/>
      <c r="F65" s="136"/>
      <c r="G65" s="130" t="s">
        <v>52</v>
      </c>
      <c r="H65" s="136"/>
      <c r="I65" s="136"/>
      <c r="J65" s="136"/>
      <c r="K65" s="13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2" t="s">
        <v>49</v>
      </c>
      <c r="E76" s="133"/>
      <c r="F76" s="134" t="s">
        <v>50</v>
      </c>
      <c r="G76" s="132" t="s">
        <v>49</v>
      </c>
      <c r="H76" s="133"/>
      <c r="I76" s="133"/>
      <c r="J76" s="135" t="s">
        <v>50</v>
      </c>
      <c r="K76" s="133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2" t="str">
        <f>E7</f>
        <v>Oprava komunikace a chodníku - Šibenky</v>
      </c>
      <c r="F85" s="273"/>
      <c r="G85" s="273"/>
      <c r="H85" s="273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3" t="str">
        <f>E9</f>
        <v>02 - Oprava chodníku - Šibenky</v>
      </c>
      <c r="F87" s="274"/>
      <c r="G87" s="274"/>
      <c r="H87" s="274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Frenštát pod Radhoštěm</v>
      </c>
      <c r="G89" s="34"/>
      <c r="H89" s="34"/>
      <c r="I89" s="27" t="s">
        <v>22</v>
      </c>
      <c r="J89" s="64" t="str">
        <f>IF(J12="","",J12)</f>
        <v>21. 6. 2021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32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1" t="s">
        <v>92</v>
      </c>
      <c r="D94" s="142"/>
      <c r="E94" s="142"/>
      <c r="F94" s="142"/>
      <c r="G94" s="142"/>
      <c r="H94" s="142"/>
      <c r="I94" s="142"/>
      <c r="J94" s="143" t="s">
        <v>93</v>
      </c>
      <c r="K94" s="142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4" t="s">
        <v>94</v>
      </c>
      <c r="D96" s="34"/>
      <c r="E96" s="34"/>
      <c r="F96" s="34"/>
      <c r="G96" s="34"/>
      <c r="H96" s="34"/>
      <c r="I96" s="34"/>
      <c r="J96" s="82">
        <f>J126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95</v>
      </c>
    </row>
    <row r="97" spans="2:12" s="9" customFormat="1" ht="24.95" customHeight="1">
      <c r="B97" s="145"/>
      <c r="C97" s="146"/>
      <c r="D97" s="147" t="s">
        <v>96</v>
      </c>
      <c r="E97" s="148"/>
      <c r="F97" s="148"/>
      <c r="G97" s="148"/>
      <c r="H97" s="148"/>
      <c r="I97" s="148"/>
      <c r="J97" s="149">
        <f>J127</f>
        <v>0</v>
      </c>
      <c r="K97" s="146"/>
      <c r="L97" s="150"/>
    </row>
    <row r="98" spans="2:12" s="10" customFormat="1" ht="19.9" customHeight="1">
      <c r="B98" s="151"/>
      <c r="C98" s="152"/>
      <c r="D98" s="153" t="s">
        <v>97</v>
      </c>
      <c r="E98" s="154"/>
      <c r="F98" s="154"/>
      <c r="G98" s="154"/>
      <c r="H98" s="154"/>
      <c r="I98" s="154"/>
      <c r="J98" s="155">
        <f>J128</f>
        <v>0</v>
      </c>
      <c r="K98" s="152"/>
      <c r="L98" s="156"/>
    </row>
    <row r="99" spans="2:12" s="10" customFormat="1" ht="19.9" customHeight="1">
      <c r="B99" s="151"/>
      <c r="C99" s="152"/>
      <c r="D99" s="153" t="s">
        <v>98</v>
      </c>
      <c r="E99" s="154"/>
      <c r="F99" s="154"/>
      <c r="G99" s="154"/>
      <c r="H99" s="154"/>
      <c r="I99" s="154"/>
      <c r="J99" s="155">
        <f>J151</f>
        <v>0</v>
      </c>
      <c r="K99" s="152"/>
      <c r="L99" s="156"/>
    </row>
    <row r="100" spans="2:12" s="10" customFormat="1" ht="19.9" customHeight="1">
      <c r="B100" s="151"/>
      <c r="C100" s="152"/>
      <c r="D100" s="153" t="s">
        <v>99</v>
      </c>
      <c r="E100" s="154"/>
      <c r="F100" s="154"/>
      <c r="G100" s="154"/>
      <c r="H100" s="154"/>
      <c r="I100" s="154"/>
      <c r="J100" s="155">
        <f>J158</f>
        <v>0</v>
      </c>
      <c r="K100" s="152"/>
      <c r="L100" s="156"/>
    </row>
    <row r="101" spans="2:12" s="10" customFormat="1" ht="19.9" customHeight="1">
      <c r="B101" s="151"/>
      <c r="C101" s="152"/>
      <c r="D101" s="153" t="s">
        <v>100</v>
      </c>
      <c r="E101" s="154"/>
      <c r="F101" s="154"/>
      <c r="G101" s="154"/>
      <c r="H101" s="154"/>
      <c r="I101" s="154"/>
      <c r="J101" s="155">
        <f>J165</f>
        <v>0</v>
      </c>
      <c r="K101" s="152"/>
      <c r="L101" s="156"/>
    </row>
    <row r="102" spans="2:12" s="10" customFormat="1" ht="19.9" customHeight="1">
      <c r="B102" s="151"/>
      <c r="C102" s="152"/>
      <c r="D102" s="153" t="s">
        <v>101</v>
      </c>
      <c r="E102" s="154"/>
      <c r="F102" s="154"/>
      <c r="G102" s="154"/>
      <c r="H102" s="154"/>
      <c r="I102" s="154"/>
      <c r="J102" s="155">
        <f>J175</f>
        <v>0</v>
      </c>
      <c r="K102" s="152"/>
      <c r="L102" s="156"/>
    </row>
    <row r="103" spans="2:12" s="9" customFormat="1" ht="24.95" customHeight="1">
      <c r="B103" s="145"/>
      <c r="C103" s="146"/>
      <c r="D103" s="147" t="s">
        <v>102</v>
      </c>
      <c r="E103" s="148"/>
      <c r="F103" s="148"/>
      <c r="G103" s="148"/>
      <c r="H103" s="148"/>
      <c r="I103" s="148"/>
      <c r="J103" s="149">
        <f>J177</f>
        <v>0</v>
      </c>
      <c r="K103" s="146"/>
      <c r="L103" s="150"/>
    </row>
    <row r="104" spans="2:12" s="10" customFormat="1" ht="19.9" customHeight="1">
      <c r="B104" s="151"/>
      <c r="C104" s="152"/>
      <c r="D104" s="153" t="s">
        <v>103</v>
      </c>
      <c r="E104" s="154"/>
      <c r="F104" s="154"/>
      <c r="G104" s="154"/>
      <c r="H104" s="154"/>
      <c r="I104" s="154"/>
      <c r="J104" s="155">
        <f>J178</f>
        <v>0</v>
      </c>
      <c r="K104" s="152"/>
      <c r="L104" s="156"/>
    </row>
    <row r="105" spans="2:12" s="10" customFormat="1" ht="19.9" customHeight="1">
      <c r="B105" s="151"/>
      <c r="C105" s="152"/>
      <c r="D105" s="153" t="s">
        <v>104</v>
      </c>
      <c r="E105" s="154"/>
      <c r="F105" s="154"/>
      <c r="G105" s="154"/>
      <c r="H105" s="154"/>
      <c r="I105" s="154"/>
      <c r="J105" s="155">
        <f>J180</f>
        <v>0</v>
      </c>
      <c r="K105" s="152"/>
      <c r="L105" s="156"/>
    </row>
    <row r="106" spans="2:12" s="10" customFormat="1" ht="19.9" customHeight="1">
      <c r="B106" s="151"/>
      <c r="C106" s="152"/>
      <c r="D106" s="153" t="s">
        <v>105</v>
      </c>
      <c r="E106" s="154"/>
      <c r="F106" s="154"/>
      <c r="G106" s="154"/>
      <c r="H106" s="154"/>
      <c r="I106" s="154"/>
      <c r="J106" s="155">
        <f>J182</f>
        <v>0</v>
      </c>
      <c r="K106" s="152"/>
      <c r="L106" s="156"/>
    </row>
    <row r="107" spans="1:31" s="2" customFormat="1" ht="21.7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106</v>
      </c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4"/>
      <c r="D116" s="34"/>
      <c r="E116" s="272" t="str">
        <f>E7</f>
        <v>Oprava komunikace a chodníku - Šibenky</v>
      </c>
      <c r="F116" s="273"/>
      <c r="G116" s="273"/>
      <c r="H116" s="273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89</v>
      </c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4"/>
      <c r="D118" s="34"/>
      <c r="E118" s="243" t="str">
        <f>E9</f>
        <v>02 - Oprava chodníku - Šibenky</v>
      </c>
      <c r="F118" s="274"/>
      <c r="G118" s="274"/>
      <c r="H118" s="27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4"/>
      <c r="E120" s="34"/>
      <c r="F120" s="25" t="str">
        <f>F12</f>
        <v>Frenštát pod Radhoštěm</v>
      </c>
      <c r="G120" s="34"/>
      <c r="H120" s="34"/>
      <c r="I120" s="27" t="s">
        <v>22</v>
      </c>
      <c r="J120" s="64" t="str">
        <f>IF(J12="","",J12)</f>
        <v>21. 6. 2021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24</v>
      </c>
      <c r="D122" s="34"/>
      <c r="E122" s="34"/>
      <c r="F122" s="25" t="str">
        <f>E15</f>
        <v xml:space="preserve"> </v>
      </c>
      <c r="G122" s="34"/>
      <c r="H122" s="34"/>
      <c r="I122" s="27" t="s">
        <v>30</v>
      </c>
      <c r="J122" s="30" t="str">
        <f>E21</f>
        <v xml:space="preserve"> 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28</v>
      </c>
      <c r="D123" s="34"/>
      <c r="E123" s="34"/>
      <c r="F123" s="25" t="str">
        <f>IF(E18="","",E18)</f>
        <v>Vyplň údaj</v>
      </c>
      <c r="G123" s="34"/>
      <c r="H123" s="34"/>
      <c r="I123" s="27" t="s">
        <v>32</v>
      </c>
      <c r="J123" s="30" t="str">
        <f>E24</f>
        <v xml:space="preserve"> 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57"/>
      <c r="B125" s="158"/>
      <c r="C125" s="159" t="s">
        <v>107</v>
      </c>
      <c r="D125" s="160" t="s">
        <v>59</v>
      </c>
      <c r="E125" s="160" t="s">
        <v>55</v>
      </c>
      <c r="F125" s="160" t="s">
        <v>56</v>
      </c>
      <c r="G125" s="160" t="s">
        <v>108</v>
      </c>
      <c r="H125" s="160" t="s">
        <v>109</v>
      </c>
      <c r="I125" s="160" t="s">
        <v>110</v>
      </c>
      <c r="J125" s="160" t="s">
        <v>93</v>
      </c>
      <c r="K125" s="161" t="s">
        <v>111</v>
      </c>
      <c r="L125" s="162"/>
      <c r="M125" s="73" t="s">
        <v>1</v>
      </c>
      <c r="N125" s="74" t="s">
        <v>38</v>
      </c>
      <c r="O125" s="74" t="s">
        <v>112</v>
      </c>
      <c r="P125" s="74" t="s">
        <v>113</v>
      </c>
      <c r="Q125" s="74" t="s">
        <v>114</v>
      </c>
      <c r="R125" s="74" t="s">
        <v>115</v>
      </c>
      <c r="S125" s="74" t="s">
        <v>116</v>
      </c>
      <c r="T125" s="75" t="s">
        <v>117</v>
      </c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</row>
    <row r="126" spans="1:63" s="2" customFormat="1" ht="22.9" customHeight="1">
      <c r="A126" s="32"/>
      <c r="B126" s="33"/>
      <c r="C126" s="80" t="s">
        <v>118</v>
      </c>
      <c r="D126" s="34"/>
      <c r="E126" s="34"/>
      <c r="F126" s="34"/>
      <c r="G126" s="34"/>
      <c r="H126" s="34"/>
      <c r="I126" s="34"/>
      <c r="J126" s="163">
        <f>BK126</f>
        <v>0</v>
      </c>
      <c r="K126" s="34"/>
      <c r="L126" s="37"/>
      <c r="M126" s="76"/>
      <c r="N126" s="164"/>
      <c r="O126" s="77"/>
      <c r="P126" s="165">
        <f>P127+P177</f>
        <v>0</v>
      </c>
      <c r="Q126" s="77"/>
      <c r="R126" s="165">
        <f>R127+R177</f>
        <v>36.0388076</v>
      </c>
      <c r="S126" s="77"/>
      <c r="T126" s="166">
        <f>T127+T177</f>
        <v>23.528999999999996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73</v>
      </c>
      <c r="AU126" s="15" t="s">
        <v>95</v>
      </c>
      <c r="BK126" s="167">
        <f>BK127+BK177</f>
        <v>0</v>
      </c>
    </row>
    <row r="127" spans="2:63" s="12" customFormat="1" ht="25.9" customHeight="1">
      <c r="B127" s="168"/>
      <c r="C127" s="169"/>
      <c r="D127" s="170" t="s">
        <v>73</v>
      </c>
      <c r="E127" s="171" t="s">
        <v>119</v>
      </c>
      <c r="F127" s="171" t="s">
        <v>120</v>
      </c>
      <c r="G127" s="169"/>
      <c r="H127" s="169"/>
      <c r="I127" s="172"/>
      <c r="J127" s="173">
        <f>BK127</f>
        <v>0</v>
      </c>
      <c r="K127" s="169"/>
      <c r="L127" s="174"/>
      <c r="M127" s="175"/>
      <c r="N127" s="176"/>
      <c r="O127" s="176"/>
      <c r="P127" s="177">
        <f>P128+P151+P158+P165+P175</f>
        <v>0</v>
      </c>
      <c r="Q127" s="176"/>
      <c r="R127" s="177">
        <f>R128+R151+R158+R165+R175</f>
        <v>36.0388076</v>
      </c>
      <c r="S127" s="176"/>
      <c r="T127" s="178">
        <f>T128+T151+T158+T165+T175</f>
        <v>23.528999999999996</v>
      </c>
      <c r="AR127" s="179" t="s">
        <v>82</v>
      </c>
      <c r="AT127" s="180" t="s">
        <v>73</v>
      </c>
      <c r="AU127" s="180" t="s">
        <v>74</v>
      </c>
      <c r="AY127" s="179" t="s">
        <v>121</v>
      </c>
      <c r="BK127" s="181">
        <f>BK128+BK151+BK158+BK165+BK175</f>
        <v>0</v>
      </c>
    </row>
    <row r="128" spans="2:63" s="12" customFormat="1" ht="22.9" customHeight="1">
      <c r="B128" s="168"/>
      <c r="C128" s="169"/>
      <c r="D128" s="170" t="s">
        <v>73</v>
      </c>
      <c r="E128" s="182" t="s">
        <v>82</v>
      </c>
      <c r="F128" s="182" t="s">
        <v>122</v>
      </c>
      <c r="G128" s="169"/>
      <c r="H128" s="169"/>
      <c r="I128" s="172"/>
      <c r="J128" s="183">
        <f>BK128</f>
        <v>0</v>
      </c>
      <c r="K128" s="169"/>
      <c r="L128" s="174"/>
      <c r="M128" s="175"/>
      <c r="N128" s="176"/>
      <c r="O128" s="176"/>
      <c r="P128" s="177">
        <f>SUM(P129:P150)</f>
        <v>0</v>
      </c>
      <c r="Q128" s="176"/>
      <c r="R128" s="177">
        <f>SUM(R129:R150)</f>
        <v>0</v>
      </c>
      <c r="S128" s="176"/>
      <c r="T128" s="178">
        <f>SUM(T129:T150)</f>
        <v>23.528999999999996</v>
      </c>
      <c r="AR128" s="179" t="s">
        <v>82</v>
      </c>
      <c r="AT128" s="180" t="s">
        <v>73</v>
      </c>
      <c r="AU128" s="180" t="s">
        <v>82</v>
      </c>
      <c r="AY128" s="179" t="s">
        <v>121</v>
      </c>
      <c r="BK128" s="181">
        <f>SUM(BK129:BK150)</f>
        <v>0</v>
      </c>
    </row>
    <row r="129" spans="1:65" s="2" customFormat="1" ht="66.75" customHeight="1">
      <c r="A129" s="32"/>
      <c r="B129" s="33"/>
      <c r="C129" s="184" t="s">
        <v>82</v>
      </c>
      <c r="D129" s="184" t="s">
        <v>123</v>
      </c>
      <c r="E129" s="185" t="s">
        <v>233</v>
      </c>
      <c r="F129" s="186" t="s">
        <v>234</v>
      </c>
      <c r="G129" s="187" t="s">
        <v>126</v>
      </c>
      <c r="H129" s="188">
        <v>33</v>
      </c>
      <c r="I129" s="189"/>
      <c r="J129" s="190">
        <f>ROUND(I129*H129,2)</f>
        <v>0</v>
      </c>
      <c r="K129" s="186" t="s">
        <v>127</v>
      </c>
      <c r="L129" s="37"/>
      <c r="M129" s="191" t="s">
        <v>1</v>
      </c>
      <c r="N129" s="192" t="s">
        <v>39</v>
      </c>
      <c r="O129" s="69"/>
      <c r="P129" s="193">
        <f>O129*H129</f>
        <v>0</v>
      </c>
      <c r="Q129" s="193">
        <v>0</v>
      </c>
      <c r="R129" s="193">
        <f>Q129*H129</f>
        <v>0</v>
      </c>
      <c r="S129" s="193">
        <v>0.29</v>
      </c>
      <c r="T129" s="194">
        <f>S129*H129</f>
        <v>9.569999999999999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5" t="s">
        <v>128</v>
      </c>
      <c r="AT129" s="195" t="s">
        <v>123</v>
      </c>
      <c r="AU129" s="195" t="s">
        <v>84</v>
      </c>
      <c r="AY129" s="15" t="s">
        <v>121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5" t="s">
        <v>82</v>
      </c>
      <c r="BK129" s="196">
        <f>ROUND(I129*H129,2)</f>
        <v>0</v>
      </c>
      <c r="BL129" s="15" t="s">
        <v>128</v>
      </c>
      <c r="BM129" s="195" t="s">
        <v>235</v>
      </c>
    </row>
    <row r="130" spans="1:65" s="2" customFormat="1" ht="66.75" customHeight="1">
      <c r="A130" s="32"/>
      <c r="B130" s="33"/>
      <c r="C130" s="184" t="s">
        <v>84</v>
      </c>
      <c r="D130" s="184" t="s">
        <v>123</v>
      </c>
      <c r="E130" s="185" t="s">
        <v>236</v>
      </c>
      <c r="F130" s="186" t="s">
        <v>237</v>
      </c>
      <c r="G130" s="187" t="s">
        <v>126</v>
      </c>
      <c r="H130" s="188">
        <v>33</v>
      </c>
      <c r="I130" s="189"/>
      <c r="J130" s="190">
        <f>ROUND(I130*H130,2)</f>
        <v>0</v>
      </c>
      <c r="K130" s="186" t="s">
        <v>127</v>
      </c>
      <c r="L130" s="37"/>
      <c r="M130" s="191" t="s">
        <v>1</v>
      </c>
      <c r="N130" s="192" t="s">
        <v>39</v>
      </c>
      <c r="O130" s="69"/>
      <c r="P130" s="193">
        <f>O130*H130</f>
        <v>0</v>
      </c>
      <c r="Q130" s="193">
        <v>0</v>
      </c>
      <c r="R130" s="193">
        <f>Q130*H130</f>
        <v>0</v>
      </c>
      <c r="S130" s="193">
        <v>0.325</v>
      </c>
      <c r="T130" s="194">
        <f>S130*H130</f>
        <v>10.725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5" t="s">
        <v>128</v>
      </c>
      <c r="AT130" s="195" t="s">
        <v>123</v>
      </c>
      <c r="AU130" s="195" t="s">
        <v>84</v>
      </c>
      <c r="AY130" s="15" t="s">
        <v>121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5" t="s">
        <v>82</v>
      </c>
      <c r="BK130" s="196">
        <f>ROUND(I130*H130,2)</f>
        <v>0</v>
      </c>
      <c r="BL130" s="15" t="s">
        <v>128</v>
      </c>
      <c r="BM130" s="195" t="s">
        <v>238</v>
      </c>
    </row>
    <row r="131" spans="1:65" s="2" customFormat="1" ht="55.5" customHeight="1">
      <c r="A131" s="32"/>
      <c r="B131" s="33"/>
      <c r="C131" s="184" t="s">
        <v>135</v>
      </c>
      <c r="D131" s="184" t="s">
        <v>123</v>
      </c>
      <c r="E131" s="185" t="s">
        <v>239</v>
      </c>
      <c r="F131" s="186" t="s">
        <v>240</v>
      </c>
      <c r="G131" s="187" t="s">
        <v>126</v>
      </c>
      <c r="H131" s="188">
        <v>33</v>
      </c>
      <c r="I131" s="189"/>
      <c r="J131" s="190">
        <f>ROUND(I131*H131,2)</f>
        <v>0</v>
      </c>
      <c r="K131" s="186" t="s">
        <v>127</v>
      </c>
      <c r="L131" s="37"/>
      <c r="M131" s="191" t="s">
        <v>1</v>
      </c>
      <c r="N131" s="192" t="s">
        <v>39</v>
      </c>
      <c r="O131" s="69"/>
      <c r="P131" s="193">
        <f>O131*H131</f>
        <v>0</v>
      </c>
      <c r="Q131" s="193">
        <v>0</v>
      </c>
      <c r="R131" s="193">
        <f>Q131*H131</f>
        <v>0</v>
      </c>
      <c r="S131" s="193">
        <v>0.098</v>
      </c>
      <c r="T131" s="194">
        <f>S131*H131</f>
        <v>3.234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5" t="s">
        <v>128</v>
      </c>
      <c r="AT131" s="195" t="s">
        <v>123</v>
      </c>
      <c r="AU131" s="195" t="s">
        <v>84</v>
      </c>
      <c r="AY131" s="15" t="s">
        <v>121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15" t="s">
        <v>82</v>
      </c>
      <c r="BK131" s="196">
        <f>ROUND(I131*H131,2)</f>
        <v>0</v>
      </c>
      <c r="BL131" s="15" t="s">
        <v>128</v>
      </c>
      <c r="BM131" s="195" t="s">
        <v>241</v>
      </c>
    </row>
    <row r="132" spans="2:51" s="13" customFormat="1" ht="11.25">
      <c r="B132" s="197"/>
      <c r="C132" s="198"/>
      <c r="D132" s="199" t="s">
        <v>133</v>
      </c>
      <c r="E132" s="200" t="s">
        <v>1</v>
      </c>
      <c r="F132" s="201" t="s">
        <v>242</v>
      </c>
      <c r="G132" s="198"/>
      <c r="H132" s="202">
        <v>33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133</v>
      </c>
      <c r="AU132" s="208" t="s">
        <v>84</v>
      </c>
      <c r="AV132" s="13" t="s">
        <v>84</v>
      </c>
      <c r="AW132" s="13" t="s">
        <v>31</v>
      </c>
      <c r="AX132" s="13" t="s">
        <v>82</v>
      </c>
      <c r="AY132" s="208" t="s">
        <v>121</v>
      </c>
    </row>
    <row r="133" spans="1:65" s="2" customFormat="1" ht="24">
      <c r="A133" s="32"/>
      <c r="B133" s="33"/>
      <c r="C133" s="184" t="s">
        <v>128</v>
      </c>
      <c r="D133" s="184" t="s">
        <v>123</v>
      </c>
      <c r="E133" s="185" t="s">
        <v>243</v>
      </c>
      <c r="F133" s="186" t="s">
        <v>244</v>
      </c>
      <c r="G133" s="187" t="s">
        <v>146</v>
      </c>
      <c r="H133" s="188">
        <v>1</v>
      </c>
      <c r="I133" s="189"/>
      <c r="J133" s="190">
        <f>ROUND(I133*H133,2)</f>
        <v>0</v>
      </c>
      <c r="K133" s="186" t="s">
        <v>1</v>
      </c>
      <c r="L133" s="37"/>
      <c r="M133" s="191" t="s">
        <v>1</v>
      </c>
      <c r="N133" s="192" t="s">
        <v>39</v>
      </c>
      <c r="O133" s="69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5" t="s">
        <v>128</v>
      </c>
      <c r="AT133" s="195" t="s">
        <v>123</v>
      </c>
      <c r="AU133" s="195" t="s">
        <v>84</v>
      </c>
      <c r="AY133" s="15" t="s">
        <v>121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5" t="s">
        <v>82</v>
      </c>
      <c r="BK133" s="196">
        <f>ROUND(I133*H133,2)</f>
        <v>0</v>
      </c>
      <c r="BL133" s="15" t="s">
        <v>128</v>
      </c>
      <c r="BM133" s="195" t="s">
        <v>245</v>
      </c>
    </row>
    <row r="134" spans="1:65" s="2" customFormat="1" ht="24">
      <c r="A134" s="32"/>
      <c r="B134" s="33"/>
      <c r="C134" s="184" t="s">
        <v>143</v>
      </c>
      <c r="D134" s="184" t="s">
        <v>123</v>
      </c>
      <c r="E134" s="185" t="s">
        <v>246</v>
      </c>
      <c r="F134" s="186" t="s">
        <v>247</v>
      </c>
      <c r="G134" s="187" t="s">
        <v>126</v>
      </c>
      <c r="H134" s="188">
        <v>16.1</v>
      </c>
      <c r="I134" s="189"/>
      <c r="J134" s="190">
        <f>ROUND(I134*H134,2)</f>
        <v>0</v>
      </c>
      <c r="K134" s="186" t="s">
        <v>127</v>
      </c>
      <c r="L134" s="37"/>
      <c r="M134" s="191" t="s">
        <v>1</v>
      </c>
      <c r="N134" s="192" t="s">
        <v>39</v>
      </c>
      <c r="O134" s="69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5" t="s">
        <v>128</v>
      </c>
      <c r="AT134" s="195" t="s">
        <v>123</v>
      </c>
      <c r="AU134" s="195" t="s">
        <v>84</v>
      </c>
      <c r="AY134" s="15" t="s">
        <v>121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5" t="s">
        <v>82</v>
      </c>
      <c r="BK134" s="196">
        <f>ROUND(I134*H134,2)</f>
        <v>0</v>
      </c>
      <c r="BL134" s="15" t="s">
        <v>128</v>
      </c>
      <c r="BM134" s="195" t="s">
        <v>248</v>
      </c>
    </row>
    <row r="135" spans="2:51" s="13" customFormat="1" ht="11.25">
      <c r="B135" s="197"/>
      <c r="C135" s="198"/>
      <c r="D135" s="199" t="s">
        <v>133</v>
      </c>
      <c r="E135" s="200" t="s">
        <v>1</v>
      </c>
      <c r="F135" s="201" t="s">
        <v>249</v>
      </c>
      <c r="G135" s="198"/>
      <c r="H135" s="202">
        <v>16.1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133</v>
      </c>
      <c r="AU135" s="208" t="s">
        <v>84</v>
      </c>
      <c r="AV135" s="13" t="s">
        <v>84</v>
      </c>
      <c r="AW135" s="13" t="s">
        <v>31</v>
      </c>
      <c r="AX135" s="13" t="s">
        <v>82</v>
      </c>
      <c r="AY135" s="208" t="s">
        <v>121</v>
      </c>
    </row>
    <row r="136" spans="1:65" s="2" customFormat="1" ht="44.25" customHeight="1">
      <c r="A136" s="32"/>
      <c r="B136" s="33"/>
      <c r="C136" s="184" t="s">
        <v>149</v>
      </c>
      <c r="D136" s="184" t="s">
        <v>123</v>
      </c>
      <c r="E136" s="185" t="s">
        <v>250</v>
      </c>
      <c r="F136" s="186" t="s">
        <v>251</v>
      </c>
      <c r="G136" s="187" t="s">
        <v>252</v>
      </c>
      <c r="H136" s="188">
        <v>2.415</v>
      </c>
      <c r="I136" s="189"/>
      <c r="J136" s="190">
        <f>ROUND(I136*H136,2)</f>
        <v>0</v>
      </c>
      <c r="K136" s="186" t="s">
        <v>127</v>
      </c>
      <c r="L136" s="37"/>
      <c r="M136" s="191" t="s">
        <v>1</v>
      </c>
      <c r="N136" s="192" t="s">
        <v>39</v>
      </c>
      <c r="O136" s="69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5" t="s">
        <v>128</v>
      </c>
      <c r="AT136" s="195" t="s">
        <v>123</v>
      </c>
      <c r="AU136" s="195" t="s">
        <v>84</v>
      </c>
      <c r="AY136" s="15" t="s">
        <v>121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5" t="s">
        <v>82</v>
      </c>
      <c r="BK136" s="196">
        <f>ROUND(I136*H136,2)</f>
        <v>0</v>
      </c>
      <c r="BL136" s="15" t="s">
        <v>128</v>
      </c>
      <c r="BM136" s="195" t="s">
        <v>253</v>
      </c>
    </row>
    <row r="137" spans="2:51" s="13" customFormat="1" ht="11.25">
      <c r="B137" s="197"/>
      <c r="C137" s="198"/>
      <c r="D137" s="199" t="s">
        <v>133</v>
      </c>
      <c r="E137" s="200" t="s">
        <v>1</v>
      </c>
      <c r="F137" s="201" t="s">
        <v>254</v>
      </c>
      <c r="G137" s="198"/>
      <c r="H137" s="202">
        <v>2.415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133</v>
      </c>
      <c r="AU137" s="208" t="s">
        <v>84</v>
      </c>
      <c r="AV137" s="13" t="s">
        <v>84</v>
      </c>
      <c r="AW137" s="13" t="s">
        <v>31</v>
      </c>
      <c r="AX137" s="13" t="s">
        <v>82</v>
      </c>
      <c r="AY137" s="208" t="s">
        <v>121</v>
      </c>
    </row>
    <row r="138" spans="1:65" s="2" customFormat="1" ht="60">
      <c r="A138" s="32"/>
      <c r="B138" s="33"/>
      <c r="C138" s="184" t="s">
        <v>154</v>
      </c>
      <c r="D138" s="184" t="s">
        <v>123</v>
      </c>
      <c r="E138" s="185" t="s">
        <v>255</v>
      </c>
      <c r="F138" s="186" t="s">
        <v>256</v>
      </c>
      <c r="G138" s="187" t="s">
        <v>252</v>
      </c>
      <c r="H138" s="188">
        <v>2.76</v>
      </c>
      <c r="I138" s="189"/>
      <c r="J138" s="190">
        <f>ROUND(I138*H138,2)</f>
        <v>0</v>
      </c>
      <c r="K138" s="186" t="s">
        <v>127</v>
      </c>
      <c r="L138" s="37"/>
      <c r="M138" s="191" t="s">
        <v>1</v>
      </c>
      <c r="N138" s="192" t="s">
        <v>39</v>
      </c>
      <c r="O138" s="69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5" t="s">
        <v>128</v>
      </c>
      <c r="AT138" s="195" t="s">
        <v>123</v>
      </c>
      <c r="AU138" s="195" t="s">
        <v>84</v>
      </c>
      <c r="AY138" s="15" t="s">
        <v>121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5" t="s">
        <v>82</v>
      </c>
      <c r="BK138" s="196">
        <f>ROUND(I138*H138,2)</f>
        <v>0</v>
      </c>
      <c r="BL138" s="15" t="s">
        <v>128</v>
      </c>
      <c r="BM138" s="195" t="s">
        <v>257</v>
      </c>
    </row>
    <row r="139" spans="1:65" s="2" customFormat="1" ht="66.75" customHeight="1">
      <c r="A139" s="32"/>
      <c r="B139" s="33"/>
      <c r="C139" s="184" t="s">
        <v>158</v>
      </c>
      <c r="D139" s="184" t="s">
        <v>123</v>
      </c>
      <c r="E139" s="185" t="s">
        <v>258</v>
      </c>
      <c r="F139" s="186" t="s">
        <v>259</v>
      </c>
      <c r="G139" s="187" t="s">
        <v>252</v>
      </c>
      <c r="H139" s="188">
        <v>13.8</v>
      </c>
      <c r="I139" s="189"/>
      <c r="J139" s="190">
        <f>ROUND(I139*H139,2)</f>
        <v>0</v>
      </c>
      <c r="K139" s="186" t="s">
        <v>127</v>
      </c>
      <c r="L139" s="37"/>
      <c r="M139" s="191" t="s">
        <v>1</v>
      </c>
      <c r="N139" s="192" t="s">
        <v>39</v>
      </c>
      <c r="O139" s="69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5" t="s">
        <v>128</v>
      </c>
      <c r="AT139" s="195" t="s">
        <v>123</v>
      </c>
      <c r="AU139" s="195" t="s">
        <v>84</v>
      </c>
      <c r="AY139" s="15" t="s">
        <v>121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5" t="s">
        <v>82</v>
      </c>
      <c r="BK139" s="196">
        <f>ROUND(I139*H139,2)</f>
        <v>0</v>
      </c>
      <c r="BL139" s="15" t="s">
        <v>128</v>
      </c>
      <c r="BM139" s="195" t="s">
        <v>260</v>
      </c>
    </row>
    <row r="140" spans="2:51" s="13" customFormat="1" ht="11.25">
      <c r="B140" s="197"/>
      <c r="C140" s="198"/>
      <c r="D140" s="199" t="s">
        <v>133</v>
      </c>
      <c r="E140" s="198"/>
      <c r="F140" s="201" t="s">
        <v>261</v>
      </c>
      <c r="G140" s="198"/>
      <c r="H140" s="202">
        <v>13.8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133</v>
      </c>
      <c r="AU140" s="208" t="s">
        <v>84</v>
      </c>
      <c r="AV140" s="13" t="s">
        <v>84</v>
      </c>
      <c r="AW140" s="13" t="s">
        <v>4</v>
      </c>
      <c r="AX140" s="13" t="s">
        <v>82</v>
      </c>
      <c r="AY140" s="208" t="s">
        <v>121</v>
      </c>
    </row>
    <row r="141" spans="1:65" s="2" customFormat="1" ht="44.25" customHeight="1">
      <c r="A141" s="32"/>
      <c r="B141" s="33"/>
      <c r="C141" s="184" t="s">
        <v>163</v>
      </c>
      <c r="D141" s="184" t="s">
        <v>123</v>
      </c>
      <c r="E141" s="185" t="s">
        <v>262</v>
      </c>
      <c r="F141" s="186" t="s">
        <v>263</v>
      </c>
      <c r="G141" s="187" t="s">
        <v>252</v>
      </c>
      <c r="H141" s="188">
        <v>2.76</v>
      </c>
      <c r="I141" s="189"/>
      <c r="J141" s="190">
        <f>ROUND(I141*H141,2)</f>
        <v>0</v>
      </c>
      <c r="K141" s="186" t="s">
        <v>127</v>
      </c>
      <c r="L141" s="37"/>
      <c r="M141" s="191" t="s">
        <v>1</v>
      </c>
      <c r="N141" s="192" t="s">
        <v>39</v>
      </c>
      <c r="O141" s="69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5" t="s">
        <v>128</v>
      </c>
      <c r="AT141" s="195" t="s">
        <v>123</v>
      </c>
      <c r="AU141" s="195" t="s">
        <v>84</v>
      </c>
      <c r="AY141" s="15" t="s">
        <v>121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5" t="s">
        <v>82</v>
      </c>
      <c r="BK141" s="196">
        <f>ROUND(I141*H141,2)</f>
        <v>0</v>
      </c>
      <c r="BL141" s="15" t="s">
        <v>128</v>
      </c>
      <c r="BM141" s="195" t="s">
        <v>264</v>
      </c>
    </row>
    <row r="142" spans="2:51" s="13" customFormat="1" ht="11.25">
      <c r="B142" s="197"/>
      <c r="C142" s="198"/>
      <c r="D142" s="199" t="s">
        <v>133</v>
      </c>
      <c r="E142" s="200" t="s">
        <v>1</v>
      </c>
      <c r="F142" s="201" t="s">
        <v>265</v>
      </c>
      <c r="G142" s="198"/>
      <c r="H142" s="202">
        <v>2.76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133</v>
      </c>
      <c r="AU142" s="208" t="s">
        <v>84</v>
      </c>
      <c r="AV142" s="13" t="s">
        <v>84</v>
      </c>
      <c r="AW142" s="13" t="s">
        <v>31</v>
      </c>
      <c r="AX142" s="13" t="s">
        <v>82</v>
      </c>
      <c r="AY142" s="208" t="s">
        <v>121</v>
      </c>
    </row>
    <row r="143" spans="1:65" s="2" customFormat="1" ht="44.25" customHeight="1">
      <c r="A143" s="32"/>
      <c r="B143" s="33"/>
      <c r="C143" s="184" t="s">
        <v>168</v>
      </c>
      <c r="D143" s="184" t="s">
        <v>123</v>
      </c>
      <c r="E143" s="185" t="s">
        <v>266</v>
      </c>
      <c r="F143" s="186" t="s">
        <v>199</v>
      </c>
      <c r="G143" s="187" t="s">
        <v>191</v>
      </c>
      <c r="H143" s="188">
        <v>4.416</v>
      </c>
      <c r="I143" s="189"/>
      <c r="J143" s="190">
        <f>ROUND(I143*H143,2)</f>
        <v>0</v>
      </c>
      <c r="K143" s="186" t="s">
        <v>127</v>
      </c>
      <c r="L143" s="37"/>
      <c r="M143" s="191" t="s">
        <v>1</v>
      </c>
      <c r="N143" s="192" t="s">
        <v>39</v>
      </c>
      <c r="O143" s="69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5" t="s">
        <v>128</v>
      </c>
      <c r="AT143" s="195" t="s">
        <v>123</v>
      </c>
      <c r="AU143" s="195" t="s">
        <v>84</v>
      </c>
      <c r="AY143" s="15" t="s">
        <v>121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5" t="s">
        <v>82</v>
      </c>
      <c r="BK143" s="196">
        <f>ROUND(I143*H143,2)</f>
        <v>0</v>
      </c>
      <c r="BL143" s="15" t="s">
        <v>128</v>
      </c>
      <c r="BM143" s="195" t="s">
        <v>267</v>
      </c>
    </row>
    <row r="144" spans="2:51" s="13" customFormat="1" ht="11.25">
      <c r="B144" s="197"/>
      <c r="C144" s="198"/>
      <c r="D144" s="199" t="s">
        <v>133</v>
      </c>
      <c r="E144" s="198"/>
      <c r="F144" s="201" t="s">
        <v>268</v>
      </c>
      <c r="G144" s="198"/>
      <c r="H144" s="202">
        <v>4.416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133</v>
      </c>
      <c r="AU144" s="208" t="s">
        <v>84</v>
      </c>
      <c r="AV144" s="13" t="s">
        <v>84</v>
      </c>
      <c r="AW144" s="13" t="s">
        <v>4</v>
      </c>
      <c r="AX144" s="13" t="s">
        <v>82</v>
      </c>
      <c r="AY144" s="208" t="s">
        <v>121</v>
      </c>
    </row>
    <row r="145" spans="1:65" s="2" customFormat="1" ht="36">
      <c r="A145" s="32"/>
      <c r="B145" s="33"/>
      <c r="C145" s="184" t="s">
        <v>173</v>
      </c>
      <c r="D145" s="184" t="s">
        <v>123</v>
      </c>
      <c r="E145" s="185" t="s">
        <v>269</v>
      </c>
      <c r="F145" s="186" t="s">
        <v>270</v>
      </c>
      <c r="G145" s="187" t="s">
        <v>252</v>
      </c>
      <c r="H145" s="188">
        <v>2.76</v>
      </c>
      <c r="I145" s="189"/>
      <c r="J145" s="190">
        <f>ROUND(I145*H145,2)</f>
        <v>0</v>
      </c>
      <c r="K145" s="186" t="s">
        <v>127</v>
      </c>
      <c r="L145" s="37"/>
      <c r="M145" s="191" t="s">
        <v>1</v>
      </c>
      <c r="N145" s="192" t="s">
        <v>39</v>
      </c>
      <c r="O145" s="69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5" t="s">
        <v>128</v>
      </c>
      <c r="AT145" s="195" t="s">
        <v>123</v>
      </c>
      <c r="AU145" s="195" t="s">
        <v>84</v>
      </c>
      <c r="AY145" s="15" t="s">
        <v>121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5" t="s">
        <v>82</v>
      </c>
      <c r="BK145" s="196">
        <f>ROUND(I145*H145,2)</f>
        <v>0</v>
      </c>
      <c r="BL145" s="15" t="s">
        <v>128</v>
      </c>
      <c r="BM145" s="195" t="s">
        <v>271</v>
      </c>
    </row>
    <row r="146" spans="1:65" s="2" customFormat="1" ht="66.75" customHeight="1">
      <c r="A146" s="32"/>
      <c r="B146" s="33"/>
      <c r="C146" s="184" t="s">
        <v>178</v>
      </c>
      <c r="D146" s="184" t="s">
        <v>123</v>
      </c>
      <c r="E146" s="185" t="s">
        <v>272</v>
      </c>
      <c r="F146" s="186" t="s">
        <v>273</v>
      </c>
      <c r="G146" s="187" t="s">
        <v>252</v>
      </c>
      <c r="H146" s="188">
        <v>2.875</v>
      </c>
      <c r="I146" s="189"/>
      <c r="J146" s="190">
        <f>ROUND(I146*H146,2)</f>
        <v>0</v>
      </c>
      <c r="K146" s="186" t="s">
        <v>127</v>
      </c>
      <c r="L146" s="37"/>
      <c r="M146" s="191" t="s">
        <v>1</v>
      </c>
      <c r="N146" s="192" t="s">
        <v>39</v>
      </c>
      <c r="O146" s="69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5" t="s">
        <v>128</v>
      </c>
      <c r="AT146" s="195" t="s">
        <v>123</v>
      </c>
      <c r="AU146" s="195" t="s">
        <v>84</v>
      </c>
      <c r="AY146" s="15" t="s">
        <v>121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5" t="s">
        <v>82</v>
      </c>
      <c r="BK146" s="196">
        <f>ROUND(I146*H146,2)</f>
        <v>0</v>
      </c>
      <c r="BL146" s="15" t="s">
        <v>128</v>
      </c>
      <c r="BM146" s="195" t="s">
        <v>274</v>
      </c>
    </row>
    <row r="147" spans="2:51" s="13" customFormat="1" ht="11.25">
      <c r="B147" s="197"/>
      <c r="C147" s="198"/>
      <c r="D147" s="199" t="s">
        <v>133</v>
      </c>
      <c r="E147" s="200" t="s">
        <v>1</v>
      </c>
      <c r="F147" s="201" t="s">
        <v>275</v>
      </c>
      <c r="G147" s="198"/>
      <c r="H147" s="202">
        <v>2.875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133</v>
      </c>
      <c r="AU147" s="208" t="s">
        <v>84</v>
      </c>
      <c r="AV147" s="13" t="s">
        <v>84</v>
      </c>
      <c r="AW147" s="13" t="s">
        <v>31</v>
      </c>
      <c r="AX147" s="13" t="s">
        <v>82</v>
      </c>
      <c r="AY147" s="208" t="s">
        <v>121</v>
      </c>
    </row>
    <row r="148" spans="1:65" s="2" customFormat="1" ht="24">
      <c r="A148" s="32"/>
      <c r="B148" s="33"/>
      <c r="C148" s="184" t="s">
        <v>182</v>
      </c>
      <c r="D148" s="184" t="s">
        <v>123</v>
      </c>
      <c r="E148" s="185" t="s">
        <v>276</v>
      </c>
      <c r="F148" s="186" t="s">
        <v>277</v>
      </c>
      <c r="G148" s="187" t="s">
        <v>252</v>
      </c>
      <c r="H148" s="188">
        <v>2.875</v>
      </c>
      <c r="I148" s="189"/>
      <c r="J148" s="190">
        <f>ROUND(I148*H148,2)</f>
        <v>0</v>
      </c>
      <c r="K148" s="186" t="s">
        <v>1</v>
      </c>
      <c r="L148" s="37"/>
      <c r="M148" s="191" t="s">
        <v>1</v>
      </c>
      <c r="N148" s="192" t="s">
        <v>39</v>
      </c>
      <c r="O148" s="69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5" t="s">
        <v>128</v>
      </c>
      <c r="AT148" s="195" t="s">
        <v>123</v>
      </c>
      <c r="AU148" s="195" t="s">
        <v>84</v>
      </c>
      <c r="AY148" s="15" t="s">
        <v>121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5" t="s">
        <v>82</v>
      </c>
      <c r="BK148" s="196">
        <f>ROUND(I148*H148,2)</f>
        <v>0</v>
      </c>
      <c r="BL148" s="15" t="s">
        <v>128</v>
      </c>
      <c r="BM148" s="195" t="s">
        <v>278</v>
      </c>
    </row>
    <row r="149" spans="1:65" s="2" customFormat="1" ht="33" customHeight="1">
      <c r="A149" s="32"/>
      <c r="B149" s="33"/>
      <c r="C149" s="184" t="s">
        <v>188</v>
      </c>
      <c r="D149" s="184" t="s">
        <v>123</v>
      </c>
      <c r="E149" s="185" t="s">
        <v>279</v>
      </c>
      <c r="F149" s="186" t="s">
        <v>280</v>
      </c>
      <c r="G149" s="187" t="s">
        <v>126</v>
      </c>
      <c r="H149" s="188">
        <v>33</v>
      </c>
      <c r="I149" s="189"/>
      <c r="J149" s="190">
        <f>ROUND(I149*H149,2)</f>
        <v>0</v>
      </c>
      <c r="K149" s="186" t="s">
        <v>127</v>
      </c>
      <c r="L149" s="37"/>
      <c r="M149" s="191" t="s">
        <v>1</v>
      </c>
      <c r="N149" s="192" t="s">
        <v>39</v>
      </c>
      <c r="O149" s="69"/>
      <c r="P149" s="193">
        <f>O149*H149</f>
        <v>0</v>
      </c>
      <c r="Q149" s="193">
        <v>0</v>
      </c>
      <c r="R149" s="193">
        <f>Q149*H149</f>
        <v>0</v>
      </c>
      <c r="S149" s="193">
        <v>0</v>
      </c>
      <c r="T149" s="19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5" t="s">
        <v>128</v>
      </c>
      <c r="AT149" s="195" t="s">
        <v>123</v>
      </c>
      <c r="AU149" s="195" t="s">
        <v>84</v>
      </c>
      <c r="AY149" s="15" t="s">
        <v>121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5" t="s">
        <v>82</v>
      </c>
      <c r="BK149" s="196">
        <f>ROUND(I149*H149,2)</f>
        <v>0</v>
      </c>
      <c r="BL149" s="15" t="s">
        <v>128</v>
      </c>
      <c r="BM149" s="195" t="s">
        <v>281</v>
      </c>
    </row>
    <row r="150" spans="2:51" s="13" customFormat="1" ht="11.25">
      <c r="B150" s="197"/>
      <c r="C150" s="198"/>
      <c r="D150" s="199" t="s">
        <v>133</v>
      </c>
      <c r="E150" s="200" t="s">
        <v>1</v>
      </c>
      <c r="F150" s="201" t="s">
        <v>282</v>
      </c>
      <c r="G150" s="198"/>
      <c r="H150" s="202">
        <v>33</v>
      </c>
      <c r="I150" s="203"/>
      <c r="J150" s="198"/>
      <c r="K150" s="198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133</v>
      </c>
      <c r="AU150" s="208" t="s">
        <v>84</v>
      </c>
      <c r="AV150" s="13" t="s">
        <v>84</v>
      </c>
      <c r="AW150" s="13" t="s">
        <v>31</v>
      </c>
      <c r="AX150" s="13" t="s">
        <v>82</v>
      </c>
      <c r="AY150" s="208" t="s">
        <v>121</v>
      </c>
    </row>
    <row r="151" spans="2:63" s="12" customFormat="1" ht="22.9" customHeight="1">
      <c r="B151" s="168"/>
      <c r="C151" s="169"/>
      <c r="D151" s="170" t="s">
        <v>73</v>
      </c>
      <c r="E151" s="182" t="s">
        <v>143</v>
      </c>
      <c r="F151" s="182" t="s">
        <v>148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SUM(P152:P157)</f>
        <v>0</v>
      </c>
      <c r="Q151" s="176"/>
      <c r="R151" s="177">
        <f>SUM(R152:R157)</f>
        <v>23.83475</v>
      </c>
      <c r="S151" s="176"/>
      <c r="T151" s="178">
        <f>SUM(T152:T157)</f>
        <v>0</v>
      </c>
      <c r="AR151" s="179" t="s">
        <v>82</v>
      </c>
      <c r="AT151" s="180" t="s">
        <v>73</v>
      </c>
      <c r="AU151" s="180" t="s">
        <v>82</v>
      </c>
      <c r="AY151" s="179" t="s">
        <v>121</v>
      </c>
      <c r="BK151" s="181">
        <f>SUM(BK152:BK157)</f>
        <v>0</v>
      </c>
    </row>
    <row r="152" spans="1:65" s="2" customFormat="1" ht="36">
      <c r="A152" s="32"/>
      <c r="B152" s="33"/>
      <c r="C152" s="184" t="s">
        <v>8</v>
      </c>
      <c r="D152" s="184" t="s">
        <v>123</v>
      </c>
      <c r="E152" s="185" t="s">
        <v>283</v>
      </c>
      <c r="F152" s="186" t="s">
        <v>284</v>
      </c>
      <c r="G152" s="187" t="s">
        <v>126</v>
      </c>
      <c r="H152" s="188">
        <v>33</v>
      </c>
      <c r="I152" s="189"/>
      <c r="J152" s="190">
        <f>ROUND(I152*H152,2)</f>
        <v>0</v>
      </c>
      <c r="K152" s="186" t="s">
        <v>127</v>
      </c>
      <c r="L152" s="37"/>
      <c r="M152" s="191" t="s">
        <v>1</v>
      </c>
      <c r="N152" s="192" t="s">
        <v>39</v>
      </c>
      <c r="O152" s="69"/>
      <c r="P152" s="193">
        <f>O152*H152</f>
        <v>0</v>
      </c>
      <c r="Q152" s="193">
        <v>0.199</v>
      </c>
      <c r="R152" s="193">
        <f>Q152*H152</f>
        <v>6.567</v>
      </c>
      <c r="S152" s="193">
        <v>0</v>
      </c>
      <c r="T152" s="19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5" t="s">
        <v>128</v>
      </c>
      <c r="AT152" s="195" t="s">
        <v>123</v>
      </c>
      <c r="AU152" s="195" t="s">
        <v>84</v>
      </c>
      <c r="AY152" s="15" t="s">
        <v>121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5" t="s">
        <v>82</v>
      </c>
      <c r="BK152" s="196">
        <f>ROUND(I152*H152,2)</f>
        <v>0</v>
      </c>
      <c r="BL152" s="15" t="s">
        <v>128</v>
      </c>
      <c r="BM152" s="195" t="s">
        <v>285</v>
      </c>
    </row>
    <row r="153" spans="1:65" s="2" customFormat="1" ht="36">
      <c r="A153" s="32"/>
      <c r="B153" s="33"/>
      <c r="C153" s="184" t="s">
        <v>197</v>
      </c>
      <c r="D153" s="184" t="s">
        <v>123</v>
      </c>
      <c r="E153" s="185" t="s">
        <v>286</v>
      </c>
      <c r="F153" s="186" t="s">
        <v>287</v>
      </c>
      <c r="G153" s="187" t="s">
        <v>126</v>
      </c>
      <c r="H153" s="188">
        <v>33</v>
      </c>
      <c r="I153" s="189"/>
      <c r="J153" s="190">
        <f>ROUND(I153*H153,2)</f>
        <v>0</v>
      </c>
      <c r="K153" s="186" t="s">
        <v>127</v>
      </c>
      <c r="L153" s="37"/>
      <c r="M153" s="191" t="s">
        <v>1</v>
      </c>
      <c r="N153" s="192" t="s">
        <v>39</v>
      </c>
      <c r="O153" s="69"/>
      <c r="P153" s="193">
        <f>O153*H153</f>
        <v>0</v>
      </c>
      <c r="Q153" s="193">
        <v>0.297</v>
      </c>
      <c r="R153" s="193">
        <f>Q153*H153</f>
        <v>9.801</v>
      </c>
      <c r="S153" s="193">
        <v>0</v>
      </c>
      <c r="T153" s="19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5" t="s">
        <v>128</v>
      </c>
      <c r="AT153" s="195" t="s">
        <v>123</v>
      </c>
      <c r="AU153" s="195" t="s">
        <v>84</v>
      </c>
      <c r="AY153" s="15" t="s">
        <v>121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15" t="s">
        <v>82</v>
      </c>
      <c r="BK153" s="196">
        <f>ROUND(I153*H153,2)</f>
        <v>0</v>
      </c>
      <c r="BL153" s="15" t="s">
        <v>128</v>
      </c>
      <c r="BM153" s="195" t="s">
        <v>288</v>
      </c>
    </row>
    <row r="154" spans="2:51" s="13" customFormat="1" ht="11.25">
      <c r="B154" s="197"/>
      <c r="C154" s="198"/>
      <c r="D154" s="199" t="s">
        <v>133</v>
      </c>
      <c r="E154" s="200" t="s">
        <v>1</v>
      </c>
      <c r="F154" s="201" t="s">
        <v>289</v>
      </c>
      <c r="G154" s="198"/>
      <c r="H154" s="202">
        <v>33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133</v>
      </c>
      <c r="AU154" s="208" t="s">
        <v>84</v>
      </c>
      <c r="AV154" s="13" t="s">
        <v>84</v>
      </c>
      <c r="AW154" s="13" t="s">
        <v>31</v>
      </c>
      <c r="AX154" s="13" t="s">
        <v>82</v>
      </c>
      <c r="AY154" s="208" t="s">
        <v>121</v>
      </c>
    </row>
    <row r="155" spans="1:65" s="2" customFormat="1" ht="78" customHeight="1">
      <c r="A155" s="32"/>
      <c r="B155" s="33"/>
      <c r="C155" s="184" t="s">
        <v>202</v>
      </c>
      <c r="D155" s="184" t="s">
        <v>123</v>
      </c>
      <c r="E155" s="185" t="s">
        <v>290</v>
      </c>
      <c r="F155" s="186" t="s">
        <v>291</v>
      </c>
      <c r="G155" s="187" t="s">
        <v>126</v>
      </c>
      <c r="H155" s="188">
        <v>33</v>
      </c>
      <c r="I155" s="189"/>
      <c r="J155" s="190">
        <f>ROUND(I155*H155,2)</f>
        <v>0</v>
      </c>
      <c r="K155" s="186" t="s">
        <v>127</v>
      </c>
      <c r="L155" s="37"/>
      <c r="M155" s="191" t="s">
        <v>1</v>
      </c>
      <c r="N155" s="192" t="s">
        <v>39</v>
      </c>
      <c r="O155" s="69"/>
      <c r="P155" s="193">
        <f>O155*H155</f>
        <v>0</v>
      </c>
      <c r="Q155" s="193">
        <v>0.08425</v>
      </c>
      <c r="R155" s="193">
        <f>Q155*H155</f>
        <v>2.78025</v>
      </c>
      <c r="S155" s="193">
        <v>0</v>
      </c>
      <c r="T155" s="19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95" t="s">
        <v>128</v>
      </c>
      <c r="AT155" s="195" t="s">
        <v>123</v>
      </c>
      <c r="AU155" s="195" t="s">
        <v>84</v>
      </c>
      <c r="AY155" s="15" t="s">
        <v>121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5" t="s">
        <v>82</v>
      </c>
      <c r="BK155" s="196">
        <f>ROUND(I155*H155,2)</f>
        <v>0</v>
      </c>
      <c r="BL155" s="15" t="s">
        <v>128</v>
      </c>
      <c r="BM155" s="195" t="s">
        <v>292</v>
      </c>
    </row>
    <row r="156" spans="1:65" s="2" customFormat="1" ht="16.5" customHeight="1">
      <c r="A156" s="32"/>
      <c r="B156" s="33"/>
      <c r="C156" s="214" t="s">
        <v>209</v>
      </c>
      <c r="D156" s="214" t="s">
        <v>293</v>
      </c>
      <c r="E156" s="215" t="s">
        <v>294</v>
      </c>
      <c r="F156" s="216" t="s">
        <v>295</v>
      </c>
      <c r="G156" s="217" t="s">
        <v>126</v>
      </c>
      <c r="H156" s="218">
        <v>36.05</v>
      </c>
      <c r="I156" s="219"/>
      <c r="J156" s="220">
        <f>ROUND(I156*H156,2)</f>
        <v>0</v>
      </c>
      <c r="K156" s="216" t="s">
        <v>127</v>
      </c>
      <c r="L156" s="221"/>
      <c r="M156" s="222" t="s">
        <v>1</v>
      </c>
      <c r="N156" s="223" t="s">
        <v>39</v>
      </c>
      <c r="O156" s="69"/>
      <c r="P156" s="193">
        <f>O156*H156</f>
        <v>0</v>
      </c>
      <c r="Q156" s="193">
        <v>0.13</v>
      </c>
      <c r="R156" s="193">
        <f>Q156*H156</f>
        <v>4.6865</v>
      </c>
      <c r="S156" s="193">
        <v>0</v>
      </c>
      <c r="T156" s="19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5" t="s">
        <v>158</v>
      </c>
      <c r="AT156" s="195" t="s">
        <v>293</v>
      </c>
      <c r="AU156" s="195" t="s">
        <v>84</v>
      </c>
      <c r="AY156" s="15" t="s">
        <v>121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15" t="s">
        <v>82</v>
      </c>
      <c r="BK156" s="196">
        <f>ROUND(I156*H156,2)</f>
        <v>0</v>
      </c>
      <c r="BL156" s="15" t="s">
        <v>128</v>
      </c>
      <c r="BM156" s="195" t="s">
        <v>296</v>
      </c>
    </row>
    <row r="157" spans="2:51" s="13" customFormat="1" ht="11.25">
      <c r="B157" s="197"/>
      <c r="C157" s="198"/>
      <c r="D157" s="199" t="s">
        <v>133</v>
      </c>
      <c r="E157" s="198"/>
      <c r="F157" s="201" t="s">
        <v>297</v>
      </c>
      <c r="G157" s="198"/>
      <c r="H157" s="202">
        <v>36.05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133</v>
      </c>
      <c r="AU157" s="208" t="s">
        <v>84</v>
      </c>
      <c r="AV157" s="13" t="s">
        <v>84</v>
      </c>
      <c r="AW157" s="13" t="s">
        <v>4</v>
      </c>
      <c r="AX157" s="13" t="s">
        <v>82</v>
      </c>
      <c r="AY157" s="208" t="s">
        <v>121</v>
      </c>
    </row>
    <row r="158" spans="2:63" s="12" customFormat="1" ht="22.9" customHeight="1">
      <c r="B158" s="168"/>
      <c r="C158" s="169"/>
      <c r="D158" s="170" t="s">
        <v>73</v>
      </c>
      <c r="E158" s="182" t="s">
        <v>163</v>
      </c>
      <c r="F158" s="182" t="s">
        <v>172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SUM(P159:P164)</f>
        <v>0</v>
      </c>
      <c r="Q158" s="176"/>
      <c r="R158" s="177">
        <f>SUM(R159:R164)</f>
        <v>12.204057599999999</v>
      </c>
      <c r="S158" s="176"/>
      <c r="T158" s="178">
        <f>SUM(T159:T164)</f>
        <v>0</v>
      </c>
      <c r="AR158" s="179" t="s">
        <v>82</v>
      </c>
      <c r="AT158" s="180" t="s">
        <v>73</v>
      </c>
      <c r="AU158" s="180" t="s">
        <v>82</v>
      </c>
      <c r="AY158" s="179" t="s">
        <v>121</v>
      </c>
      <c r="BK158" s="181">
        <f>SUM(BK159:BK164)</f>
        <v>0</v>
      </c>
    </row>
    <row r="159" spans="1:65" s="2" customFormat="1" ht="48">
      <c r="A159" s="32"/>
      <c r="B159" s="33"/>
      <c r="C159" s="184" t="s">
        <v>217</v>
      </c>
      <c r="D159" s="184" t="s">
        <v>123</v>
      </c>
      <c r="E159" s="185" t="s">
        <v>298</v>
      </c>
      <c r="F159" s="186" t="s">
        <v>299</v>
      </c>
      <c r="G159" s="187" t="s">
        <v>176</v>
      </c>
      <c r="H159" s="188">
        <v>46</v>
      </c>
      <c r="I159" s="189"/>
      <c r="J159" s="190">
        <f>ROUND(I159*H159,2)</f>
        <v>0</v>
      </c>
      <c r="K159" s="186" t="s">
        <v>127</v>
      </c>
      <c r="L159" s="37"/>
      <c r="M159" s="191" t="s">
        <v>1</v>
      </c>
      <c r="N159" s="192" t="s">
        <v>39</v>
      </c>
      <c r="O159" s="69"/>
      <c r="P159" s="193">
        <f>O159*H159</f>
        <v>0</v>
      </c>
      <c r="Q159" s="193">
        <v>0.1295</v>
      </c>
      <c r="R159" s="193">
        <f>Q159*H159</f>
        <v>5.957</v>
      </c>
      <c r="S159" s="193">
        <v>0</v>
      </c>
      <c r="T159" s="19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5" t="s">
        <v>128</v>
      </c>
      <c r="AT159" s="195" t="s">
        <v>123</v>
      </c>
      <c r="AU159" s="195" t="s">
        <v>84</v>
      </c>
      <c r="AY159" s="15" t="s">
        <v>121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5" t="s">
        <v>82</v>
      </c>
      <c r="BK159" s="196">
        <f>ROUND(I159*H159,2)</f>
        <v>0</v>
      </c>
      <c r="BL159" s="15" t="s">
        <v>128</v>
      </c>
      <c r="BM159" s="195" t="s">
        <v>300</v>
      </c>
    </row>
    <row r="160" spans="2:51" s="13" customFormat="1" ht="11.25">
      <c r="B160" s="197"/>
      <c r="C160" s="198"/>
      <c r="D160" s="199" t="s">
        <v>133</v>
      </c>
      <c r="E160" s="200" t="s">
        <v>1</v>
      </c>
      <c r="F160" s="201" t="s">
        <v>301</v>
      </c>
      <c r="G160" s="198"/>
      <c r="H160" s="202">
        <v>46</v>
      </c>
      <c r="I160" s="203"/>
      <c r="J160" s="198"/>
      <c r="K160" s="198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133</v>
      </c>
      <c r="AU160" s="208" t="s">
        <v>84</v>
      </c>
      <c r="AV160" s="13" t="s">
        <v>84</v>
      </c>
      <c r="AW160" s="13" t="s">
        <v>31</v>
      </c>
      <c r="AX160" s="13" t="s">
        <v>82</v>
      </c>
      <c r="AY160" s="208" t="s">
        <v>121</v>
      </c>
    </row>
    <row r="161" spans="1:65" s="2" customFormat="1" ht="16.5" customHeight="1">
      <c r="A161" s="32"/>
      <c r="B161" s="33"/>
      <c r="C161" s="214" t="s">
        <v>225</v>
      </c>
      <c r="D161" s="214" t="s">
        <v>293</v>
      </c>
      <c r="E161" s="215" t="s">
        <v>302</v>
      </c>
      <c r="F161" s="216" t="s">
        <v>303</v>
      </c>
      <c r="G161" s="217" t="s">
        <v>176</v>
      </c>
      <c r="H161" s="218">
        <v>46.585</v>
      </c>
      <c r="I161" s="219"/>
      <c r="J161" s="220">
        <f>ROUND(I161*H161,2)</f>
        <v>0</v>
      </c>
      <c r="K161" s="216" t="s">
        <v>127</v>
      </c>
      <c r="L161" s="221"/>
      <c r="M161" s="222" t="s">
        <v>1</v>
      </c>
      <c r="N161" s="223" t="s">
        <v>39</v>
      </c>
      <c r="O161" s="69"/>
      <c r="P161" s="193">
        <f>O161*H161</f>
        <v>0</v>
      </c>
      <c r="Q161" s="193">
        <v>0.05612</v>
      </c>
      <c r="R161" s="193">
        <f>Q161*H161</f>
        <v>2.6143502</v>
      </c>
      <c r="S161" s="193">
        <v>0</v>
      </c>
      <c r="T161" s="19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5" t="s">
        <v>158</v>
      </c>
      <c r="AT161" s="195" t="s">
        <v>293</v>
      </c>
      <c r="AU161" s="195" t="s">
        <v>84</v>
      </c>
      <c r="AY161" s="15" t="s">
        <v>121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5" t="s">
        <v>82</v>
      </c>
      <c r="BK161" s="196">
        <f>ROUND(I161*H161,2)</f>
        <v>0</v>
      </c>
      <c r="BL161" s="15" t="s">
        <v>128</v>
      </c>
      <c r="BM161" s="195" t="s">
        <v>304</v>
      </c>
    </row>
    <row r="162" spans="2:51" s="13" customFormat="1" ht="11.25">
      <c r="B162" s="197"/>
      <c r="C162" s="198"/>
      <c r="D162" s="199" t="s">
        <v>133</v>
      </c>
      <c r="E162" s="198"/>
      <c r="F162" s="201" t="s">
        <v>305</v>
      </c>
      <c r="G162" s="198"/>
      <c r="H162" s="202">
        <v>46.585</v>
      </c>
      <c r="I162" s="203"/>
      <c r="J162" s="198"/>
      <c r="K162" s="198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133</v>
      </c>
      <c r="AU162" s="208" t="s">
        <v>84</v>
      </c>
      <c r="AV162" s="13" t="s">
        <v>84</v>
      </c>
      <c r="AW162" s="13" t="s">
        <v>4</v>
      </c>
      <c r="AX162" s="13" t="s">
        <v>82</v>
      </c>
      <c r="AY162" s="208" t="s">
        <v>121</v>
      </c>
    </row>
    <row r="163" spans="1:65" s="2" customFormat="1" ht="24">
      <c r="A163" s="32"/>
      <c r="B163" s="33"/>
      <c r="C163" s="184" t="s">
        <v>7</v>
      </c>
      <c r="D163" s="184" t="s">
        <v>123</v>
      </c>
      <c r="E163" s="185" t="s">
        <v>306</v>
      </c>
      <c r="F163" s="186" t="s">
        <v>307</v>
      </c>
      <c r="G163" s="187" t="s">
        <v>252</v>
      </c>
      <c r="H163" s="188">
        <v>1.61</v>
      </c>
      <c r="I163" s="189"/>
      <c r="J163" s="190">
        <f>ROUND(I163*H163,2)</f>
        <v>0</v>
      </c>
      <c r="K163" s="186" t="s">
        <v>127</v>
      </c>
      <c r="L163" s="37"/>
      <c r="M163" s="191" t="s">
        <v>1</v>
      </c>
      <c r="N163" s="192" t="s">
        <v>39</v>
      </c>
      <c r="O163" s="69"/>
      <c r="P163" s="193">
        <f>O163*H163</f>
        <v>0</v>
      </c>
      <c r="Q163" s="193">
        <v>2.25634</v>
      </c>
      <c r="R163" s="193">
        <f>Q163*H163</f>
        <v>3.6327073999999997</v>
      </c>
      <c r="S163" s="193">
        <v>0</v>
      </c>
      <c r="T163" s="19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5" t="s">
        <v>128</v>
      </c>
      <c r="AT163" s="195" t="s">
        <v>123</v>
      </c>
      <c r="AU163" s="195" t="s">
        <v>84</v>
      </c>
      <c r="AY163" s="15" t="s">
        <v>121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5" t="s">
        <v>82</v>
      </c>
      <c r="BK163" s="196">
        <f>ROUND(I163*H163,2)</f>
        <v>0</v>
      </c>
      <c r="BL163" s="15" t="s">
        <v>128</v>
      </c>
      <c r="BM163" s="195" t="s">
        <v>308</v>
      </c>
    </row>
    <row r="164" spans="2:51" s="13" customFormat="1" ht="11.25">
      <c r="B164" s="197"/>
      <c r="C164" s="198"/>
      <c r="D164" s="199" t="s">
        <v>133</v>
      </c>
      <c r="E164" s="200" t="s">
        <v>1</v>
      </c>
      <c r="F164" s="201" t="s">
        <v>309</v>
      </c>
      <c r="G164" s="198"/>
      <c r="H164" s="202">
        <v>1.61</v>
      </c>
      <c r="I164" s="203"/>
      <c r="J164" s="198"/>
      <c r="K164" s="198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133</v>
      </c>
      <c r="AU164" s="208" t="s">
        <v>84</v>
      </c>
      <c r="AV164" s="13" t="s">
        <v>84</v>
      </c>
      <c r="AW164" s="13" t="s">
        <v>31</v>
      </c>
      <c r="AX164" s="13" t="s">
        <v>82</v>
      </c>
      <c r="AY164" s="208" t="s">
        <v>121</v>
      </c>
    </row>
    <row r="165" spans="2:63" s="12" customFormat="1" ht="22.9" customHeight="1">
      <c r="B165" s="168"/>
      <c r="C165" s="169"/>
      <c r="D165" s="170" t="s">
        <v>73</v>
      </c>
      <c r="E165" s="182" t="s">
        <v>186</v>
      </c>
      <c r="F165" s="182" t="s">
        <v>187</v>
      </c>
      <c r="G165" s="169"/>
      <c r="H165" s="169"/>
      <c r="I165" s="172"/>
      <c r="J165" s="183">
        <f>BK165</f>
        <v>0</v>
      </c>
      <c r="K165" s="169"/>
      <c r="L165" s="174"/>
      <c r="M165" s="175"/>
      <c r="N165" s="176"/>
      <c r="O165" s="176"/>
      <c r="P165" s="177">
        <f>SUM(P166:P174)</f>
        <v>0</v>
      </c>
      <c r="Q165" s="176"/>
      <c r="R165" s="177">
        <f>SUM(R166:R174)</f>
        <v>0</v>
      </c>
      <c r="S165" s="176"/>
      <c r="T165" s="178">
        <f>SUM(T166:T174)</f>
        <v>0</v>
      </c>
      <c r="AR165" s="179" t="s">
        <v>82</v>
      </c>
      <c r="AT165" s="180" t="s">
        <v>73</v>
      </c>
      <c r="AU165" s="180" t="s">
        <v>82</v>
      </c>
      <c r="AY165" s="179" t="s">
        <v>121</v>
      </c>
      <c r="BK165" s="181">
        <f>SUM(BK166:BK174)</f>
        <v>0</v>
      </c>
    </row>
    <row r="166" spans="1:65" s="2" customFormat="1" ht="36">
      <c r="A166" s="32"/>
      <c r="B166" s="33"/>
      <c r="C166" s="184" t="s">
        <v>310</v>
      </c>
      <c r="D166" s="184" t="s">
        <v>123</v>
      </c>
      <c r="E166" s="185" t="s">
        <v>189</v>
      </c>
      <c r="F166" s="186" t="s">
        <v>190</v>
      </c>
      <c r="G166" s="187" t="s">
        <v>191</v>
      </c>
      <c r="H166" s="188">
        <v>23.529</v>
      </c>
      <c r="I166" s="189"/>
      <c r="J166" s="190">
        <f>ROUND(I166*H166,2)</f>
        <v>0</v>
      </c>
      <c r="K166" s="186" t="s">
        <v>127</v>
      </c>
      <c r="L166" s="37"/>
      <c r="M166" s="191" t="s">
        <v>1</v>
      </c>
      <c r="N166" s="192" t="s">
        <v>39</v>
      </c>
      <c r="O166" s="69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5" t="s">
        <v>128</v>
      </c>
      <c r="AT166" s="195" t="s">
        <v>123</v>
      </c>
      <c r="AU166" s="195" t="s">
        <v>84</v>
      </c>
      <c r="AY166" s="15" t="s">
        <v>121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5" t="s">
        <v>82</v>
      </c>
      <c r="BK166" s="196">
        <f>ROUND(I166*H166,2)</f>
        <v>0</v>
      </c>
      <c r="BL166" s="15" t="s">
        <v>128</v>
      </c>
      <c r="BM166" s="195" t="s">
        <v>311</v>
      </c>
    </row>
    <row r="167" spans="1:65" s="2" customFormat="1" ht="36">
      <c r="A167" s="32"/>
      <c r="B167" s="33"/>
      <c r="C167" s="184" t="s">
        <v>312</v>
      </c>
      <c r="D167" s="184" t="s">
        <v>123</v>
      </c>
      <c r="E167" s="185" t="s">
        <v>193</v>
      </c>
      <c r="F167" s="186" t="s">
        <v>194</v>
      </c>
      <c r="G167" s="187" t="s">
        <v>191</v>
      </c>
      <c r="H167" s="188">
        <v>329.406</v>
      </c>
      <c r="I167" s="189"/>
      <c r="J167" s="190">
        <f>ROUND(I167*H167,2)</f>
        <v>0</v>
      </c>
      <c r="K167" s="186" t="s">
        <v>127</v>
      </c>
      <c r="L167" s="37"/>
      <c r="M167" s="191" t="s">
        <v>1</v>
      </c>
      <c r="N167" s="192" t="s">
        <v>39</v>
      </c>
      <c r="O167" s="69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5" t="s">
        <v>128</v>
      </c>
      <c r="AT167" s="195" t="s">
        <v>123</v>
      </c>
      <c r="AU167" s="195" t="s">
        <v>84</v>
      </c>
      <c r="AY167" s="15" t="s">
        <v>121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5" t="s">
        <v>82</v>
      </c>
      <c r="BK167" s="196">
        <f>ROUND(I167*H167,2)</f>
        <v>0</v>
      </c>
      <c r="BL167" s="15" t="s">
        <v>128</v>
      </c>
      <c r="BM167" s="195" t="s">
        <v>313</v>
      </c>
    </row>
    <row r="168" spans="2:51" s="13" customFormat="1" ht="11.25">
      <c r="B168" s="197"/>
      <c r="C168" s="198"/>
      <c r="D168" s="199" t="s">
        <v>133</v>
      </c>
      <c r="E168" s="198"/>
      <c r="F168" s="201" t="s">
        <v>314</v>
      </c>
      <c r="G168" s="198"/>
      <c r="H168" s="202">
        <v>329.406</v>
      </c>
      <c r="I168" s="203"/>
      <c r="J168" s="198"/>
      <c r="K168" s="198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133</v>
      </c>
      <c r="AU168" s="208" t="s">
        <v>84</v>
      </c>
      <c r="AV168" s="13" t="s">
        <v>84</v>
      </c>
      <c r="AW168" s="13" t="s">
        <v>4</v>
      </c>
      <c r="AX168" s="13" t="s">
        <v>82</v>
      </c>
      <c r="AY168" s="208" t="s">
        <v>121</v>
      </c>
    </row>
    <row r="169" spans="1:65" s="2" customFormat="1" ht="44.25" customHeight="1">
      <c r="A169" s="32"/>
      <c r="B169" s="33"/>
      <c r="C169" s="184" t="s">
        <v>315</v>
      </c>
      <c r="D169" s="184" t="s">
        <v>123</v>
      </c>
      <c r="E169" s="185" t="s">
        <v>316</v>
      </c>
      <c r="F169" s="186" t="s">
        <v>317</v>
      </c>
      <c r="G169" s="187" t="s">
        <v>191</v>
      </c>
      <c r="H169" s="188">
        <v>10.725</v>
      </c>
      <c r="I169" s="189"/>
      <c r="J169" s="190">
        <f>ROUND(I169*H169,2)</f>
        <v>0</v>
      </c>
      <c r="K169" s="186" t="s">
        <v>127</v>
      </c>
      <c r="L169" s="37"/>
      <c r="M169" s="191" t="s">
        <v>1</v>
      </c>
      <c r="N169" s="192" t="s">
        <v>39</v>
      </c>
      <c r="O169" s="69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5" t="s">
        <v>128</v>
      </c>
      <c r="AT169" s="195" t="s">
        <v>123</v>
      </c>
      <c r="AU169" s="195" t="s">
        <v>84</v>
      </c>
      <c r="AY169" s="15" t="s">
        <v>121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5" t="s">
        <v>82</v>
      </c>
      <c r="BK169" s="196">
        <f>ROUND(I169*H169,2)</f>
        <v>0</v>
      </c>
      <c r="BL169" s="15" t="s">
        <v>128</v>
      </c>
      <c r="BM169" s="195" t="s">
        <v>318</v>
      </c>
    </row>
    <row r="170" spans="2:51" s="13" customFormat="1" ht="11.25">
      <c r="B170" s="197"/>
      <c r="C170" s="198"/>
      <c r="D170" s="199" t="s">
        <v>133</v>
      </c>
      <c r="E170" s="200" t="s">
        <v>1</v>
      </c>
      <c r="F170" s="201" t="s">
        <v>319</v>
      </c>
      <c r="G170" s="198"/>
      <c r="H170" s="202">
        <v>10.725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133</v>
      </c>
      <c r="AU170" s="208" t="s">
        <v>84</v>
      </c>
      <c r="AV170" s="13" t="s">
        <v>84</v>
      </c>
      <c r="AW170" s="13" t="s">
        <v>31</v>
      </c>
      <c r="AX170" s="13" t="s">
        <v>82</v>
      </c>
      <c r="AY170" s="208" t="s">
        <v>121</v>
      </c>
    </row>
    <row r="171" spans="1:65" s="2" customFormat="1" ht="44.25" customHeight="1">
      <c r="A171" s="32"/>
      <c r="B171" s="33"/>
      <c r="C171" s="184" t="s">
        <v>320</v>
      </c>
      <c r="D171" s="184" t="s">
        <v>123</v>
      </c>
      <c r="E171" s="185" t="s">
        <v>198</v>
      </c>
      <c r="F171" s="186" t="s">
        <v>199</v>
      </c>
      <c r="G171" s="187" t="s">
        <v>191</v>
      </c>
      <c r="H171" s="188">
        <v>9.57</v>
      </c>
      <c r="I171" s="189"/>
      <c r="J171" s="190">
        <f>ROUND(I171*H171,2)</f>
        <v>0</v>
      </c>
      <c r="K171" s="186" t="s">
        <v>127</v>
      </c>
      <c r="L171" s="37"/>
      <c r="M171" s="191" t="s">
        <v>1</v>
      </c>
      <c r="N171" s="192" t="s">
        <v>39</v>
      </c>
      <c r="O171" s="69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5" t="s">
        <v>128</v>
      </c>
      <c r="AT171" s="195" t="s">
        <v>123</v>
      </c>
      <c r="AU171" s="195" t="s">
        <v>84</v>
      </c>
      <c r="AY171" s="15" t="s">
        <v>121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5" t="s">
        <v>82</v>
      </c>
      <c r="BK171" s="196">
        <f>ROUND(I171*H171,2)</f>
        <v>0</v>
      </c>
      <c r="BL171" s="15" t="s">
        <v>128</v>
      </c>
      <c r="BM171" s="195" t="s">
        <v>321</v>
      </c>
    </row>
    <row r="172" spans="2:51" s="13" customFormat="1" ht="11.25">
      <c r="B172" s="197"/>
      <c r="C172" s="198"/>
      <c r="D172" s="199" t="s">
        <v>133</v>
      </c>
      <c r="E172" s="200" t="s">
        <v>1</v>
      </c>
      <c r="F172" s="201" t="s">
        <v>322</v>
      </c>
      <c r="G172" s="198"/>
      <c r="H172" s="202">
        <v>9.57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133</v>
      </c>
      <c r="AU172" s="208" t="s">
        <v>84</v>
      </c>
      <c r="AV172" s="13" t="s">
        <v>84</v>
      </c>
      <c r="AW172" s="13" t="s">
        <v>31</v>
      </c>
      <c r="AX172" s="13" t="s">
        <v>82</v>
      </c>
      <c r="AY172" s="208" t="s">
        <v>121</v>
      </c>
    </row>
    <row r="173" spans="1:65" s="2" customFormat="1" ht="44.25" customHeight="1">
      <c r="A173" s="32"/>
      <c r="B173" s="33"/>
      <c r="C173" s="184" t="s">
        <v>323</v>
      </c>
      <c r="D173" s="184" t="s">
        <v>123</v>
      </c>
      <c r="E173" s="185" t="s">
        <v>203</v>
      </c>
      <c r="F173" s="186" t="s">
        <v>204</v>
      </c>
      <c r="G173" s="187" t="s">
        <v>191</v>
      </c>
      <c r="H173" s="188">
        <v>3.234</v>
      </c>
      <c r="I173" s="189"/>
      <c r="J173" s="190">
        <f>ROUND(I173*H173,2)</f>
        <v>0</v>
      </c>
      <c r="K173" s="186" t="s">
        <v>127</v>
      </c>
      <c r="L173" s="37"/>
      <c r="M173" s="191" t="s">
        <v>1</v>
      </c>
      <c r="N173" s="192" t="s">
        <v>39</v>
      </c>
      <c r="O173" s="69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5" t="s">
        <v>128</v>
      </c>
      <c r="AT173" s="195" t="s">
        <v>123</v>
      </c>
      <c r="AU173" s="195" t="s">
        <v>84</v>
      </c>
      <c r="AY173" s="15" t="s">
        <v>121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5" t="s">
        <v>82</v>
      </c>
      <c r="BK173" s="196">
        <f>ROUND(I173*H173,2)</f>
        <v>0</v>
      </c>
      <c r="BL173" s="15" t="s">
        <v>128</v>
      </c>
      <c r="BM173" s="195" t="s">
        <v>324</v>
      </c>
    </row>
    <row r="174" spans="2:51" s="13" customFormat="1" ht="11.25">
      <c r="B174" s="197"/>
      <c r="C174" s="198"/>
      <c r="D174" s="199" t="s">
        <v>133</v>
      </c>
      <c r="E174" s="200" t="s">
        <v>1</v>
      </c>
      <c r="F174" s="201" t="s">
        <v>325</v>
      </c>
      <c r="G174" s="198"/>
      <c r="H174" s="202">
        <v>3.234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133</v>
      </c>
      <c r="AU174" s="208" t="s">
        <v>84</v>
      </c>
      <c r="AV174" s="13" t="s">
        <v>84</v>
      </c>
      <c r="AW174" s="13" t="s">
        <v>31</v>
      </c>
      <c r="AX174" s="13" t="s">
        <v>82</v>
      </c>
      <c r="AY174" s="208" t="s">
        <v>121</v>
      </c>
    </row>
    <row r="175" spans="2:63" s="12" customFormat="1" ht="22.9" customHeight="1">
      <c r="B175" s="168"/>
      <c r="C175" s="169"/>
      <c r="D175" s="170" t="s">
        <v>73</v>
      </c>
      <c r="E175" s="182" t="s">
        <v>207</v>
      </c>
      <c r="F175" s="182" t="s">
        <v>208</v>
      </c>
      <c r="G175" s="169"/>
      <c r="H175" s="169"/>
      <c r="I175" s="172"/>
      <c r="J175" s="183">
        <f>BK175</f>
        <v>0</v>
      </c>
      <c r="K175" s="169"/>
      <c r="L175" s="174"/>
      <c r="M175" s="175"/>
      <c r="N175" s="176"/>
      <c r="O175" s="176"/>
      <c r="P175" s="177">
        <f>P176</f>
        <v>0</v>
      </c>
      <c r="Q175" s="176"/>
      <c r="R175" s="177">
        <f>R176</f>
        <v>0</v>
      </c>
      <c r="S175" s="176"/>
      <c r="T175" s="178">
        <f>T176</f>
        <v>0</v>
      </c>
      <c r="AR175" s="179" t="s">
        <v>82</v>
      </c>
      <c r="AT175" s="180" t="s">
        <v>73</v>
      </c>
      <c r="AU175" s="180" t="s">
        <v>82</v>
      </c>
      <c r="AY175" s="179" t="s">
        <v>121</v>
      </c>
      <c r="BK175" s="181">
        <f>BK176</f>
        <v>0</v>
      </c>
    </row>
    <row r="176" spans="1:65" s="2" customFormat="1" ht="36">
      <c r="A176" s="32"/>
      <c r="B176" s="33"/>
      <c r="C176" s="184" t="s">
        <v>326</v>
      </c>
      <c r="D176" s="184" t="s">
        <v>123</v>
      </c>
      <c r="E176" s="185" t="s">
        <v>327</v>
      </c>
      <c r="F176" s="186" t="s">
        <v>328</v>
      </c>
      <c r="G176" s="187" t="s">
        <v>191</v>
      </c>
      <c r="H176" s="188">
        <v>36.039</v>
      </c>
      <c r="I176" s="189"/>
      <c r="J176" s="190">
        <f>ROUND(I176*H176,2)</f>
        <v>0</v>
      </c>
      <c r="K176" s="186" t="s">
        <v>127</v>
      </c>
      <c r="L176" s="37"/>
      <c r="M176" s="191" t="s">
        <v>1</v>
      </c>
      <c r="N176" s="192" t="s">
        <v>39</v>
      </c>
      <c r="O176" s="69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5" t="s">
        <v>128</v>
      </c>
      <c r="AT176" s="195" t="s">
        <v>123</v>
      </c>
      <c r="AU176" s="195" t="s">
        <v>84</v>
      </c>
      <c r="AY176" s="15" t="s">
        <v>121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5" t="s">
        <v>82</v>
      </c>
      <c r="BK176" s="196">
        <f>ROUND(I176*H176,2)</f>
        <v>0</v>
      </c>
      <c r="BL176" s="15" t="s">
        <v>128</v>
      </c>
      <c r="BM176" s="195" t="s">
        <v>329</v>
      </c>
    </row>
    <row r="177" spans="2:63" s="12" customFormat="1" ht="25.9" customHeight="1">
      <c r="B177" s="168"/>
      <c r="C177" s="169"/>
      <c r="D177" s="170" t="s">
        <v>73</v>
      </c>
      <c r="E177" s="171" t="s">
        <v>213</v>
      </c>
      <c r="F177" s="171" t="s">
        <v>214</v>
      </c>
      <c r="G177" s="169"/>
      <c r="H177" s="169"/>
      <c r="I177" s="172"/>
      <c r="J177" s="173">
        <f>BK177</f>
        <v>0</v>
      </c>
      <c r="K177" s="169"/>
      <c r="L177" s="174"/>
      <c r="M177" s="175"/>
      <c r="N177" s="176"/>
      <c r="O177" s="176"/>
      <c r="P177" s="177">
        <f>P178+P180+P182</f>
        <v>0</v>
      </c>
      <c r="Q177" s="176"/>
      <c r="R177" s="177">
        <f>R178+R180+R182</f>
        <v>0</v>
      </c>
      <c r="S177" s="176"/>
      <c r="T177" s="178">
        <f>T178+T180+T182</f>
        <v>0</v>
      </c>
      <c r="AR177" s="179" t="s">
        <v>143</v>
      </c>
      <c r="AT177" s="180" t="s">
        <v>73</v>
      </c>
      <c r="AU177" s="180" t="s">
        <v>74</v>
      </c>
      <c r="AY177" s="179" t="s">
        <v>121</v>
      </c>
      <c r="BK177" s="181">
        <f>BK178+BK180+BK182</f>
        <v>0</v>
      </c>
    </row>
    <row r="178" spans="2:63" s="12" customFormat="1" ht="22.9" customHeight="1">
      <c r="B178" s="168"/>
      <c r="C178" s="169"/>
      <c r="D178" s="170" t="s">
        <v>73</v>
      </c>
      <c r="E178" s="182" t="s">
        <v>215</v>
      </c>
      <c r="F178" s="182" t="s">
        <v>216</v>
      </c>
      <c r="G178" s="169"/>
      <c r="H178" s="169"/>
      <c r="I178" s="172"/>
      <c r="J178" s="183">
        <f>BK178</f>
        <v>0</v>
      </c>
      <c r="K178" s="169"/>
      <c r="L178" s="174"/>
      <c r="M178" s="175"/>
      <c r="N178" s="176"/>
      <c r="O178" s="176"/>
      <c r="P178" s="177">
        <f>P179</f>
        <v>0</v>
      </c>
      <c r="Q178" s="176"/>
      <c r="R178" s="177">
        <f>R179</f>
        <v>0</v>
      </c>
      <c r="S178" s="176"/>
      <c r="T178" s="178">
        <f>T179</f>
        <v>0</v>
      </c>
      <c r="AR178" s="179" t="s">
        <v>143</v>
      </c>
      <c r="AT178" s="180" t="s">
        <v>73</v>
      </c>
      <c r="AU178" s="180" t="s">
        <v>82</v>
      </c>
      <c r="AY178" s="179" t="s">
        <v>121</v>
      </c>
      <c r="BK178" s="181">
        <f>BK179</f>
        <v>0</v>
      </c>
    </row>
    <row r="179" spans="1:65" s="2" customFormat="1" ht="24">
      <c r="A179" s="32"/>
      <c r="B179" s="33"/>
      <c r="C179" s="184" t="s">
        <v>330</v>
      </c>
      <c r="D179" s="184" t="s">
        <v>123</v>
      </c>
      <c r="E179" s="185" t="s">
        <v>218</v>
      </c>
      <c r="F179" s="186" t="s">
        <v>219</v>
      </c>
      <c r="G179" s="187" t="s">
        <v>220</v>
      </c>
      <c r="H179" s="188">
        <v>1</v>
      </c>
      <c r="I179" s="189"/>
      <c r="J179" s="190">
        <f>ROUND(I179*H179,2)</f>
        <v>0</v>
      </c>
      <c r="K179" s="186" t="s">
        <v>127</v>
      </c>
      <c r="L179" s="37"/>
      <c r="M179" s="191" t="s">
        <v>1</v>
      </c>
      <c r="N179" s="192" t="s">
        <v>39</v>
      </c>
      <c r="O179" s="69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5" t="s">
        <v>221</v>
      </c>
      <c r="AT179" s="195" t="s">
        <v>123</v>
      </c>
      <c r="AU179" s="195" t="s">
        <v>84</v>
      </c>
      <c r="AY179" s="15" t="s">
        <v>121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5" t="s">
        <v>82</v>
      </c>
      <c r="BK179" s="196">
        <f>ROUND(I179*H179,2)</f>
        <v>0</v>
      </c>
      <c r="BL179" s="15" t="s">
        <v>221</v>
      </c>
      <c r="BM179" s="195" t="s">
        <v>331</v>
      </c>
    </row>
    <row r="180" spans="2:63" s="12" customFormat="1" ht="22.9" customHeight="1">
      <c r="B180" s="168"/>
      <c r="C180" s="169"/>
      <c r="D180" s="170" t="s">
        <v>73</v>
      </c>
      <c r="E180" s="182" t="s">
        <v>223</v>
      </c>
      <c r="F180" s="182" t="s">
        <v>224</v>
      </c>
      <c r="G180" s="169"/>
      <c r="H180" s="169"/>
      <c r="I180" s="172"/>
      <c r="J180" s="183">
        <f>BK180</f>
        <v>0</v>
      </c>
      <c r="K180" s="169"/>
      <c r="L180" s="174"/>
      <c r="M180" s="175"/>
      <c r="N180" s="176"/>
      <c r="O180" s="176"/>
      <c r="P180" s="177">
        <f>P181</f>
        <v>0</v>
      </c>
      <c r="Q180" s="176"/>
      <c r="R180" s="177">
        <f>R181</f>
        <v>0</v>
      </c>
      <c r="S180" s="176"/>
      <c r="T180" s="178">
        <f>T181</f>
        <v>0</v>
      </c>
      <c r="AR180" s="179" t="s">
        <v>143</v>
      </c>
      <c r="AT180" s="180" t="s">
        <v>73</v>
      </c>
      <c r="AU180" s="180" t="s">
        <v>82</v>
      </c>
      <c r="AY180" s="179" t="s">
        <v>121</v>
      </c>
      <c r="BK180" s="181">
        <f>BK181</f>
        <v>0</v>
      </c>
    </row>
    <row r="181" spans="1:65" s="2" customFormat="1" ht="16.5" customHeight="1">
      <c r="A181" s="32"/>
      <c r="B181" s="33"/>
      <c r="C181" s="184" t="s">
        <v>332</v>
      </c>
      <c r="D181" s="184" t="s">
        <v>123</v>
      </c>
      <c r="E181" s="185" t="s">
        <v>226</v>
      </c>
      <c r="F181" s="186" t="s">
        <v>224</v>
      </c>
      <c r="G181" s="187" t="s">
        <v>220</v>
      </c>
      <c r="H181" s="188">
        <v>1</v>
      </c>
      <c r="I181" s="189"/>
      <c r="J181" s="190">
        <f>ROUND(I181*H181,2)</f>
        <v>0</v>
      </c>
      <c r="K181" s="186" t="s">
        <v>127</v>
      </c>
      <c r="L181" s="37"/>
      <c r="M181" s="191" t="s">
        <v>1</v>
      </c>
      <c r="N181" s="192" t="s">
        <v>39</v>
      </c>
      <c r="O181" s="69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5" t="s">
        <v>221</v>
      </c>
      <c r="AT181" s="195" t="s">
        <v>123</v>
      </c>
      <c r="AU181" s="195" t="s">
        <v>84</v>
      </c>
      <c r="AY181" s="15" t="s">
        <v>121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5" t="s">
        <v>82</v>
      </c>
      <c r="BK181" s="196">
        <f>ROUND(I181*H181,2)</f>
        <v>0</v>
      </c>
      <c r="BL181" s="15" t="s">
        <v>221</v>
      </c>
      <c r="BM181" s="195" t="s">
        <v>333</v>
      </c>
    </row>
    <row r="182" spans="2:63" s="12" customFormat="1" ht="22.9" customHeight="1">
      <c r="B182" s="168"/>
      <c r="C182" s="169"/>
      <c r="D182" s="170" t="s">
        <v>73</v>
      </c>
      <c r="E182" s="182" t="s">
        <v>228</v>
      </c>
      <c r="F182" s="182" t="s">
        <v>229</v>
      </c>
      <c r="G182" s="169"/>
      <c r="H182" s="169"/>
      <c r="I182" s="172"/>
      <c r="J182" s="183">
        <f>BK182</f>
        <v>0</v>
      </c>
      <c r="K182" s="169"/>
      <c r="L182" s="174"/>
      <c r="M182" s="175"/>
      <c r="N182" s="176"/>
      <c r="O182" s="176"/>
      <c r="P182" s="177">
        <f>P183</f>
        <v>0</v>
      </c>
      <c r="Q182" s="176"/>
      <c r="R182" s="177">
        <f>R183</f>
        <v>0</v>
      </c>
      <c r="S182" s="176"/>
      <c r="T182" s="178">
        <f>T183</f>
        <v>0</v>
      </c>
      <c r="AR182" s="179" t="s">
        <v>143</v>
      </c>
      <c r="AT182" s="180" t="s">
        <v>73</v>
      </c>
      <c r="AU182" s="180" t="s">
        <v>82</v>
      </c>
      <c r="AY182" s="179" t="s">
        <v>121</v>
      </c>
      <c r="BK182" s="181">
        <f>BK183</f>
        <v>0</v>
      </c>
    </row>
    <row r="183" spans="1:65" s="2" customFormat="1" ht="16.5" customHeight="1">
      <c r="A183" s="32"/>
      <c r="B183" s="33"/>
      <c r="C183" s="184" t="s">
        <v>334</v>
      </c>
      <c r="D183" s="184" t="s">
        <v>123</v>
      </c>
      <c r="E183" s="185" t="s">
        <v>230</v>
      </c>
      <c r="F183" s="186" t="s">
        <v>229</v>
      </c>
      <c r="G183" s="187" t="s">
        <v>220</v>
      </c>
      <c r="H183" s="188">
        <v>1</v>
      </c>
      <c r="I183" s="189"/>
      <c r="J183" s="190">
        <f>ROUND(I183*H183,2)</f>
        <v>0</v>
      </c>
      <c r="K183" s="186" t="s">
        <v>127</v>
      </c>
      <c r="L183" s="37"/>
      <c r="M183" s="209" t="s">
        <v>1</v>
      </c>
      <c r="N183" s="210" t="s">
        <v>39</v>
      </c>
      <c r="O183" s="211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5" t="s">
        <v>221</v>
      </c>
      <c r="AT183" s="195" t="s">
        <v>123</v>
      </c>
      <c r="AU183" s="195" t="s">
        <v>84</v>
      </c>
      <c r="AY183" s="15" t="s">
        <v>121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5" t="s">
        <v>82</v>
      </c>
      <c r="BK183" s="196">
        <f>ROUND(I183*H183,2)</f>
        <v>0</v>
      </c>
      <c r="BL183" s="15" t="s">
        <v>221</v>
      </c>
      <c r="BM183" s="195" t="s">
        <v>335</v>
      </c>
    </row>
    <row r="184" spans="1:31" s="2" customFormat="1" ht="6.95" customHeight="1">
      <c r="A184" s="32"/>
      <c r="B184" s="52"/>
      <c r="C184" s="53"/>
      <c r="D184" s="53"/>
      <c r="E184" s="53"/>
      <c r="F184" s="53"/>
      <c r="G184" s="53"/>
      <c r="H184" s="53"/>
      <c r="I184" s="53"/>
      <c r="J184" s="53"/>
      <c r="K184" s="53"/>
      <c r="L184" s="37"/>
      <c r="M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</sheetData>
  <sheetProtection algorithmName="SHA-512" hashValue="zmsoo1b9yhLGxfPsYaQL+I0c/B/XV2KgkkKneMi4BCiQR0VKfNLc970zAGgc1ou2pO6PhyGLetMNvGIV2hNiMw==" saltValue="6s6P8K48Qy6oENQz2sGqyG/HR1k2zvAwv2gKHDKXBCPsZ9wSyrRyI2nsit9gCdDUjlgDY+muxEV0PUcrIOrRxw==" spinCount="100000" sheet="1" objects="1" scenarios="1" formatColumns="0" formatRows="0" autoFilter="0"/>
  <autoFilter ref="C125:K18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Prace\Marie</dc:creator>
  <cp:keywords/>
  <dc:description/>
  <cp:lastModifiedBy>Vladimíra Martiníková</cp:lastModifiedBy>
  <dcterms:created xsi:type="dcterms:W3CDTF">2021-06-24T11:27:17Z</dcterms:created>
  <dcterms:modified xsi:type="dcterms:W3CDTF">2021-06-30T10:31:13Z</dcterms:modified>
  <cp:category/>
  <cp:version/>
  <cp:contentType/>
  <cp:contentStatus/>
</cp:coreProperties>
</file>