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2021 - projekty\Město Frenštát\03 - Podříčí 42-44\"/>
    </mc:Choice>
  </mc:AlternateContent>
  <bookViews>
    <workbookView xWindow="0" yWindow="0" windowWidth="0" windowHeight="0"/>
  </bookViews>
  <sheets>
    <sheet name="Rekapitulace stavby" sheetId="1" r:id="rId1"/>
    <sheet name="01 - Oprava asfaltové plo..." sheetId="2" r:id="rId2"/>
    <sheet name="02 - Oprava asfaltové plo..." sheetId="3" r:id="rId3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Oprava asfaltové plo...'!$C$125:$K$155</definedName>
    <definedName name="_xlnm.Print_Area" localSheetId="1">'01 - Oprava asfaltové plo...'!$C$4:$J$76,'01 - Oprava asfaltové plo...'!$C$82:$J$107,'01 - Oprava asfaltové plo...'!$C$113:$K$155</definedName>
    <definedName name="_xlnm.Print_Titles" localSheetId="1">'01 - Oprava asfaltové plo...'!$125:$125</definedName>
    <definedName name="_xlnm._FilterDatabase" localSheetId="2" hidden="1">'02 - Oprava asfaltové plo...'!$C$126:$K$168</definedName>
    <definedName name="_xlnm.Print_Area" localSheetId="2">'02 - Oprava asfaltové plo...'!$C$4:$J$76,'02 - Oprava asfaltové plo...'!$C$82:$J$108,'02 - Oprava asfaltové plo...'!$C$114:$K$168</definedName>
    <definedName name="_xlnm.Print_Titles" localSheetId="2">'02 - Oprava asfaltové plo...'!$126:$126</definedName>
  </definedNames>
  <calcPr/>
</workbook>
</file>

<file path=xl/calcChain.xml><?xml version="1.0" encoding="utf-8"?>
<calcChain xmlns="http://schemas.openxmlformats.org/spreadsheetml/2006/main">
  <c i="3" l="1" r="J37"/>
  <c r="J36"/>
  <c i="1" r="AY97"/>
  <c i="3" r="J35"/>
  <c i="1" r="AX97"/>
  <c i="3" r="BI168"/>
  <c r="BH168"/>
  <c r="BG168"/>
  <c r="BF168"/>
  <c r="T168"/>
  <c r="T167"/>
  <c r="R168"/>
  <c r="R167"/>
  <c r="P168"/>
  <c r="P167"/>
  <c r="BI166"/>
  <c r="BH166"/>
  <c r="BG166"/>
  <c r="BF166"/>
  <c r="T166"/>
  <c r="T165"/>
  <c r="R166"/>
  <c r="R165"/>
  <c r="P166"/>
  <c r="P165"/>
  <c r="BI164"/>
  <c r="BH164"/>
  <c r="BG164"/>
  <c r="BF164"/>
  <c r="T164"/>
  <c r="T163"/>
  <c r="R164"/>
  <c r="R163"/>
  <c r="R162"/>
  <c r="P164"/>
  <c r="P163"/>
  <c r="P162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30"/>
  <c r="BH130"/>
  <c r="BG130"/>
  <c r="BF130"/>
  <c r="T130"/>
  <c r="R130"/>
  <c r="P130"/>
  <c r="F121"/>
  <c r="E119"/>
  <c r="F89"/>
  <c r="E87"/>
  <c r="J24"/>
  <c r="E24"/>
  <c r="J124"/>
  <c r="J23"/>
  <c r="J21"/>
  <c r="E21"/>
  <c r="J123"/>
  <c r="J20"/>
  <c r="J18"/>
  <c r="E18"/>
  <c r="F124"/>
  <c r="J17"/>
  <c r="J15"/>
  <c r="E15"/>
  <c r="F123"/>
  <c r="J14"/>
  <c r="J12"/>
  <c r="J121"/>
  <c r="E7"/>
  <c r="E117"/>
  <c i="2" r="J37"/>
  <c r="J36"/>
  <c i="1" r="AY96"/>
  <c i="2" r="J35"/>
  <c i="1" r="AX96"/>
  <c i="2" r="BI155"/>
  <c r="BH155"/>
  <c r="BG155"/>
  <c r="BF155"/>
  <c r="T155"/>
  <c r="T154"/>
  <c r="R155"/>
  <c r="R154"/>
  <c r="P155"/>
  <c r="P154"/>
  <c r="BI153"/>
  <c r="BH153"/>
  <c r="BG153"/>
  <c r="BF153"/>
  <c r="T153"/>
  <c r="T152"/>
  <c r="R153"/>
  <c r="R152"/>
  <c r="P153"/>
  <c r="P152"/>
  <c r="BI151"/>
  <c r="BH151"/>
  <c r="BG151"/>
  <c r="BF151"/>
  <c r="T151"/>
  <c r="T150"/>
  <c r="T149"/>
  <c r="R151"/>
  <c r="R150"/>
  <c r="R149"/>
  <c r="P151"/>
  <c r="P150"/>
  <c r="P149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123"/>
  <c r="J17"/>
  <c r="J15"/>
  <c r="E15"/>
  <c r="F122"/>
  <c r="J14"/>
  <c r="J12"/>
  <c r="J89"/>
  <c r="E7"/>
  <c r="E116"/>
  <c i="1" r="L90"/>
  <c r="AM90"/>
  <c r="AM89"/>
  <c r="L89"/>
  <c r="AM87"/>
  <c r="L87"/>
  <c r="L85"/>
  <c r="L84"/>
  <c i="3" r="J168"/>
  <c r="BK161"/>
  <c r="J159"/>
  <c r="J157"/>
  <c r="J156"/>
  <c r="BK154"/>
  <c r="J150"/>
  <c r="BK148"/>
  <c r="BK145"/>
  <c r="BK142"/>
  <c r="BK141"/>
  <c r="BK139"/>
  <c i="2" r="J155"/>
  <c r="BK153"/>
  <c r="BK141"/>
  <c r="BK138"/>
  <c i="1" r="AT95"/>
  <c i="3" r="BK168"/>
  <c r="BK166"/>
  <c r="J164"/>
  <c r="J161"/>
  <c r="BK159"/>
  <c r="BK156"/>
  <c r="BK152"/>
  <c r="BK150"/>
  <c r="J148"/>
  <c r="J146"/>
  <c r="J145"/>
  <c r="J144"/>
  <c r="J142"/>
  <c r="J132"/>
  <c i="2" r="J151"/>
  <c r="J148"/>
  <c r="BK144"/>
  <c r="BK143"/>
  <c i="3" r="J166"/>
  <c r="BK164"/>
  <c r="BK157"/>
  <c r="J152"/>
  <c r="BK144"/>
  <c r="J141"/>
  <c r="J139"/>
  <c r="BK137"/>
  <c r="BK132"/>
  <c r="J130"/>
  <c i="2" r="J146"/>
  <c r="J143"/>
  <c r="J139"/>
  <c r="J136"/>
  <c r="J131"/>
  <c r="BK129"/>
  <c i="3" r="J154"/>
  <c r="BK146"/>
  <c r="J137"/>
  <c r="BK130"/>
  <c i="2" r="BK155"/>
  <c r="J153"/>
  <c r="BK151"/>
  <c r="BK148"/>
  <c r="BK146"/>
  <c r="J144"/>
  <c r="J141"/>
  <c r="BK139"/>
  <c r="J138"/>
  <c r="BK136"/>
  <c r="BK131"/>
  <c r="J129"/>
  <c i="1" r="AS94"/>
  <c i="3" l="1" r="T162"/>
  <c i="2" r="T128"/>
  <c r="T135"/>
  <c r="R142"/>
  <c r="R128"/>
  <c r="P135"/>
  <c r="P142"/>
  <c i="3" r="R129"/>
  <c r="P136"/>
  <c r="BK143"/>
  <c r="J143"/>
  <c r="J100"/>
  <c r="T143"/>
  <c r="BK155"/>
  <c r="J155"/>
  <c r="J102"/>
  <c i="2" r="BK128"/>
  <c r="BK135"/>
  <c r="J135"/>
  <c r="J99"/>
  <c r="T142"/>
  <c i="3" r="P129"/>
  <c r="BK136"/>
  <c r="J136"/>
  <c r="J99"/>
  <c r="R136"/>
  <c r="P143"/>
  <c r="BK147"/>
  <c r="J147"/>
  <c r="J101"/>
  <c r="T147"/>
  <c r="T155"/>
  <c i="2" r="P128"/>
  <c r="P127"/>
  <c r="P126"/>
  <c i="1" r="AU96"/>
  <c i="2" r="R135"/>
  <c r="BK142"/>
  <c r="J142"/>
  <c r="J101"/>
  <c i="3" r="BK129"/>
  <c r="J129"/>
  <c r="J98"/>
  <c r="T129"/>
  <c r="T136"/>
  <c r="R143"/>
  <c r="P147"/>
  <c r="R147"/>
  <c r="P155"/>
  <c r="R155"/>
  <c i="2" r="F91"/>
  <c i="3" r="E85"/>
  <c r="F91"/>
  <c r="J92"/>
  <c r="BE130"/>
  <c r="BE142"/>
  <c r="BE145"/>
  <c r="BE148"/>
  <c r="BE152"/>
  <c r="BE156"/>
  <c r="BE157"/>
  <c i="2" r="J91"/>
  <c r="J92"/>
  <c r="J120"/>
  <c r="BE139"/>
  <c r="BE141"/>
  <c r="BE143"/>
  <c r="BE151"/>
  <c r="BK147"/>
  <c r="J147"/>
  <c r="J102"/>
  <c r="BK150"/>
  <c i="3" r="J89"/>
  <c r="F92"/>
  <c r="BE141"/>
  <c r="BE144"/>
  <c r="BE146"/>
  <c r="BE150"/>
  <c r="BE154"/>
  <c r="BE159"/>
  <c r="BE168"/>
  <c i="1" r="AN95"/>
  <c i="2" r="F92"/>
  <c r="BE131"/>
  <c r="BE136"/>
  <c r="BE138"/>
  <c r="BE153"/>
  <c r="BE155"/>
  <c r="BK154"/>
  <c r="J154"/>
  <c r="J106"/>
  <c i="3" r="BE139"/>
  <c i="2" r="E85"/>
  <c r="BE129"/>
  <c r="BE144"/>
  <c r="BE146"/>
  <c r="BE148"/>
  <c r="BK140"/>
  <c r="J140"/>
  <c r="J100"/>
  <c r="BK152"/>
  <c r="J152"/>
  <c r="J105"/>
  <c i="3" r="J91"/>
  <c r="BE132"/>
  <c r="BE137"/>
  <c r="BE161"/>
  <c r="BE164"/>
  <c r="BE166"/>
  <c r="BK160"/>
  <c r="J160"/>
  <c r="J103"/>
  <c r="BK163"/>
  <c r="J163"/>
  <c r="J105"/>
  <c r="BK165"/>
  <c r="J165"/>
  <c r="J106"/>
  <c r="BK167"/>
  <c r="J167"/>
  <c r="J107"/>
  <c i="2" r="F37"/>
  <c i="1" r="BD96"/>
  <c i="2" r="F36"/>
  <c i="1" r="BC96"/>
  <c i="2" r="J34"/>
  <c i="1" r="AW96"/>
  <c i="2" r="F34"/>
  <c i="1" r="BA96"/>
  <c i="3" r="F34"/>
  <c i="1" r="BA97"/>
  <c i="3" r="F35"/>
  <c i="1" r="BB97"/>
  <c i="3" r="J34"/>
  <c i="1" r="AW97"/>
  <c i="3" r="F37"/>
  <c i="1" r="BD97"/>
  <c i="3" r="F36"/>
  <c i="1" r="BC97"/>
  <c i="2" r="F35"/>
  <c i="1" r="BB96"/>
  <c i="3" l="1" r="T128"/>
  <c r="T127"/>
  <c r="P128"/>
  <c r="P127"/>
  <c i="1" r="AU97"/>
  <c i="2" r="BK127"/>
  <c r="R127"/>
  <c r="R126"/>
  <c r="T127"/>
  <c r="T126"/>
  <c r="BK149"/>
  <c r="J149"/>
  <c r="J103"/>
  <c i="3" r="R128"/>
  <c r="R127"/>
  <c i="2" r="J150"/>
  <c r="J104"/>
  <c i="3" r="BK128"/>
  <c r="J128"/>
  <c r="J97"/>
  <c i="2" r="J128"/>
  <c r="J98"/>
  <c i="3" r="BK162"/>
  <c r="J162"/>
  <c r="J104"/>
  <c i="1" r="BC94"/>
  <c r="AY94"/>
  <c i="2" r="F33"/>
  <c i="1" r="AZ96"/>
  <c r="AU94"/>
  <c r="BA94"/>
  <c r="AW94"/>
  <c r="AK30"/>
  <c i="2" r="J33"/>
  <c i="1" r="AV96"/>
  <c r="AT96"/>
  <c r="BD94"/>
  <c r="W33"/>
  <c r="BB94"/>
  <c r="W31"/>
  <c i="3" r="J33"/>
  <c i="1" r="AV97"/>
  <c r="AT97"/>
  <c i="3" r="F33"/>
  <c i="1" r="AZ97"/>
  <c i="2" l="1" r="BK126"/>
  <c r="J126"/>
  <c r="J127"/>
  <c r="J97"/>
  <c i="3" r="BK127"/>
  <c r="J127"/>
  <c i="2" r="J30"/>
  <c i="1" r="AG96"/>
  <c r="AN96"/>
  <c r="AZ94"/>
  <c r="W29"/>
  <c r="W30"/>
  <c r="AX94"/>
  <c r="W32"/>
  <c i="3" r="J30"/>
  <c i="1" r="AG97"/>
  <c r="AN97"/>
  <c i="2" l="1" r="J96"/>
  <c i="3" r="J39"/>
  <c i="2" r="J39"/>
  <c i="3" r="J96"/>
  <c i="1" r="AV94"/>
  <c r="AK29"/>
  <c r="AG94"/>
  <c r="AK26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<sst xmlns="http://schemas.openxmlformats.org/spreadsheetml/2006/main">
  <si>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</si>
  <si>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</si>
  <si>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</si>
  <si>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</si>
  <si>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</si>
  <si>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{31df7a72-f5ab-4b40-acc8-a8cbea2c801f}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</si>
  <si>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</si>
  <si>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</si>
  <si>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</si>
  <si>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</si>
  <si>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</si>
  <si>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</si>
  <si>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</si>
  <si>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</si>
  <si>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</si>
  <si>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</si>
  <si>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</si>
  <si>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asfaltových ploch na ulici Podříčí</t>
  </si>
  <si>
    <t>KSO:</t>
  </si>
  <si>
    <t>CC-CZ:</t>
  </si>
  <si>
    <t>Místo:</t>
  </si>
  <si>
    <t>Frenštát pod Radhoštěm</t>
  </si>
  <si>
    <t>Datum:</t>
  </si>
  <si>
    <t>20. 5. 2021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</si>
  <si>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</si>
  <si>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</si>
  <si>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</si>
  <si>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</si>
  <si>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</si>
  <si>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</si>
  <si>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</si>
  <si>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</si>
  <si>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</si>
  <si>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</si>
  <si>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</si>
  <si>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</si>
  <si>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</si>
  <si>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</si>
  <si>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</si>
  <si>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</si>
  <si>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</si>
  <si>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</si>
  <si>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</si>
  <si>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</si>
  <si>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</si>
  <si>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</si>
  <si>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</si>
  <si>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</si>
  <si>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</si>
  <si>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</si>
  <si>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</si>
  <si>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</si>
  <si>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</si>
  <si>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</si>
  <si>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</si>
  <si>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</si>
  <si>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</si>
  <si>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</si>
  <si>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</si>
  <si>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</si>
  <si>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</si>
  <si>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</si>
  <si>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</si>
  <si>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</si>
  <si>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</si>
  <si>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</si>
  <si>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</si>
  <si>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</si>
  <si>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</si>
  <si>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</si>
  <si>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</si>
  <si>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</si>
  <si>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</si>
  <si>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</si>
  <si>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</si>
  <si>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</si>
  <si>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</si>
  <si>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STA</t>
  </si>
  <si>
    <t>1</t>
  </si>
  <si>
    <t>###NOINSERT###</t>
  </si>
  <si>
    <t>/</t>
  </si>
  <si>
    <t>01</t>
  </si>
  <si>
    <t>Oprava asfaltové plochy Podříčí 48</t>
  </si>
  <si>
    <t>{1ffae092-9364-4a48-b420-83fc4207584b}</t>
  </si>
  <si>
    <t>2</t>
  </si>
  <si>
    <t>02</t>
  </si>
  <si>
    <t>Oprava asfaltové plochy Podříčí 42-44</t>
  </si>
  <si>
    <t>{e4974ba8-87ae-4b98-b4e8-ad458ce814cd}</t>
  </si>
  <si>
    <t>KRYCÍ LIST SOUPISU PRACÍ</t>
  </si>
  <si>
    <t>Objekt:</t>
  </si>
  <si>
    <t>01 - Oprava asfaltové plochy Podříčí 48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</si>
  <si>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</si>
  <si>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</si>
  <si>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</si>
  <si>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</si>
  <si>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</si>
  <si>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</si>
  <si>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</si>
  <si>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</si>
  <si>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</si>
  <si>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</si>
  <si>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</si>
  <si>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</si>
  <si>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</si>
  <si>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</si>
  <si>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</si>
  <si>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</si>
  <si>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</si>
  <si>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</si>
  <si>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</si>
  <si>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</si>
  <si>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</si>
  <si>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</si>
  <si>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</si>
  <si>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</si>
  <si>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</si>
  <si>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</si>
  <si>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</si>
  <si>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</si>
  <si>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</si>
  <si>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</si>
  <si>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</si>
  <si>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</si>
  <si>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</si>
  <si>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113107141</t>
  </si>
  <si>
    <t>Odstranění podkladů nebo krytů ručně s přemístěním hmot na skládku na vzdálenost do 3 m nebo s naložením na dopravní prostředek živičných, o tl. vrstvy do 50 mm</t>
  </si>
  <si>
    <t>m2</t>
  </si>
  <si>
    <t>CS ÚRS 2021 01</t>
  </si>
  <si>
    <t>4</t>
  </si>
  <si>
    <t>-109928888</t>
  </si>
  <si>
    <t>VV</t>
  </si>
  <si>
    <t>0,5*(11,5*2+17,7)+0,65</t>
  </si>
  <si>
    <t>113154122</t>
  </si>
  <si>
    <t xml:space="preserve">Frézování živičného podkladu nebo krytu  s naložením na dopravní prostředek plochy do 500 m2 bez překážek v trase pruhu šířky přes 0,5 m do 1 m, tloušťky vrstvy 40 mm</t>
  </si>
  <si>
    <t>-295017767</t>
  </si>
  <si>
    <t>3,0*3,0*0,5+9,4*8,0+10,6*1,7+11,5*8,0+3,0*3,0*0,5+0,78</t>
  </si>
  <si>
    <t>-21,0</t>
  </si>
  <si>
    <t>Součet</t>
  </si>
  <si>
    <t>5</t>
  </si>
  <si>
    <t>Komunikace pozemní</t>
  </si>
  <si>
    <t>3</t>
  </si>
  <si>
    <t>573211112</t>
  </si>
  <si>
    <t>Postřik spojovací PS bez posypu kamenivem z asfaltu silničního, v množství 0,70 kg/m2</t>
  </si>
  <si>
    <t>1036014166</t>
  </si>
  <si>
    <t>577134211</t>
  </si>
  <si>
    <t xml:space="preserve">Asfaltový beton vrstva obrusná ACO 11 (ABS)  s rozprostřením a se zhutněním z nemodifikovaného asfaltu v pruhu šířky do 3 m tř. II, po zhutnění tl. 40 mm</t>
  </si>
  <si>
    <t>-432480320</t>
  </si>
  <si>
    <t>5779901.R</t>
  </si>
  <si>
    <t>Úprava nájezdů do garáží - vybourání stávajících nájezdů, nová úprava úpravou tloušťky asfaltobetonu</t>
  </si>
  <si>
    <t>kus</t>
  </si>
  <si>
    <t>845445225</t>
  </si>
  <si>
    <t>9</t>
  </si>
  <si>
    <t>Ostatní konstrukce a práce, bourání</t>
  </si>
  <si>
    <t>6</t>
  </si>
  <si>
    <t>938908411</t>
  </si>
  <si>
    <t>Čištění vozovek splachováním vodou povrchu podkladu nebo krytu živičného, betonového nebo dlážděného</t>
  </si>
  <si>
    <t>-1500866654</t>
  </si>
  <si>
    <t>997</t>
  </si>
  <si>
    <t>Přesun sutě</t>
  </si>
  <si>
    <t>7</t>
  </si>
  <si>
    <t>997221551</t>
  </si>
  <si>
    <t xml:space="preserve">Vodorovná doprava suti  bez naložení, ale se složením a s hrubým urovnáním ze sypkých materiálů, na vzdálenost do 1 km</t>
  </si>
  <si>
    <t>t</t>
  </si>
  <si>
    <t>2065240900</t>
  </si>
  <si>
    <t>8</t>
  </si>
  <si>
    <t>997221559</t>
  </si>
  <si>
    <t xml:space="preserve">Vodorovná doprava suti  bez naložení, ale se složením a s hrubým urovnáním Příplatek k ceně za každý další i započatý 1 km přes 1 km</t>
  </si>
  <si>
    <t>-434234958</t>
  </si>
  <si>
    <t>20,016*14 'Přepočtené koeficientem množství</t>
  </si>
  <si>
    <t>997221875</t>
  </si>
  <si>
    <t>Poplatek za uložení stavebního odpadu na recyklační skládce (skládkovné) asfaltového bez obsahu dehtu zatříděného do Katalogu odpadů pod kódem 17 03 02</t>
  </si>
  <si>
    <t>-42544869</t>
  </si>
  <si>
    <t>998</t>
  </si>
  <si>
    <t>Přesun hmot</t>
  </si>
  <si>
    <t>10</t>
  </si>
  <si>
    <t>998225111</t>
  </si>
  <si>
    <t xml:space="preserve">Přesun hmot pro komunikace s krytem z kameniva, monolitickým betonovým nebo živičným  dopravní vzdálenost do 200 m jakékoliv délky objektu</t>
  </si>
  <si>
    <t>-2113845579</t>
  </si>
  <si>
    <t>VRN</t>
  </si>
  <si>
    <t>Vedlejší rozpočtové náklady</t>
  </si>
  <si>
    <t>VRN1</t>
  </si>
  <si>
    <t>Průzkumné, geodetické a projektové práce</t>
  </si>
  <si>
    <t>11</t>
  </si>
  <si>
    <t>012103000</t>
  </si>
  <si>
    <t>Geodetické práce před výstavbou - vytýčení inženýrských sítí</t>
  </si>
  <si>
    <t>Kč</t>
  </si>
  <si>
    <t>1024</t>
  </si>
  <si>
    <t>170169965</t>
  </si>
  <si>
    <t>VRN3</t>
  </si>
  <si>
    <t>Zařízení staveniště</t>
  </si>
  <si>
    <t>12</t>
  </si>
  <si>
    <t>032803000</t>
  </si>
  <si>
    <t>1186024782</t>
  </si>
  <si>
    <t>VRN7</t>
  </si>
  <si>
    <t>Provozní vlivy</t>
  </si>
  <si>
    <t>13</t>
  </si>
  <si>
    <t>071203000</t>
  </si>
  <si>
    <t>-1473006225</t>
  </si>
  <si>
    <t>02 - Oprava asfaltové plochy Podříčí 42-44</t>
  </si>
  <si>
    <t xml:space="preserve">    8 - Trubní vedení</t>
  </si>
  <si>
    <t xml:space="preserve">"plocha A"    0,5*(15,5*2+34,0+0,3*4)+0,9</t>
  </si>
  <si>
    <t xml:space="preserve">"plocha A"  15,5*3,0+14,0*15,5+12,5*15,5+4,0*4,0*0,5+0,75</t>
  </si>
  <si>
    <t>-34,0</t>
  </si>
  <si>
    <t>572241121</t>
  </si>
  <si>
    <t>Vyspravení výtluků materiálem na bázi asfaltu s řezáním, vysekáním, očištěním, zaplněním směsí a zhutněním asfaltovým betonem ACO (AB) při vyspravované ploše na 1 km komunikace přes 10 % tl. od 20 do 40 mm</t>
  </si>
  <si>
    <t>1839864193</t>
  </si>
  <si>
    <t xml:space="preserve">"plocha A"   466,0*0,15+0,1</t>
  </si>
  <si>
    <t>Trubní vedení</t>
  </si>
  <si>
    <t>899302811</t>
  </si>
  <si>
    <t>Demontáž poklopů betonových a železobetonových včetně rámu, hmotnosti jednotlivě přes 50 do 100 kg</t>
  </si>
  <si>
    <t>-1424071449</t>
  </si>
  <si>
    <t>899304111</t>
  </si>
  <si>
    <t>Osazení poklopů železobetonových včetně rámů jakékoliv hmotnosti</t>
  </si>
  <si>
    <t>1581044555</t>
  </si>
  <si>
    <t>M</t>
  </si>
  <si>
    <t>59224660</t>
  </si>
  <si>
    <t>poklop šachtový betonová výplň+litina 785(610)x16mm D400 bez odvětrání</t>
  </si>
  <si>
    <t>-1165886564</t>
  </si>
  <si>
    <t>915111111</t>
  </si>
  <si>
    <t xml:space="preserve">Vodorovné dopravní značení stříkané barvou  dělící čára šířky 125 mm souvislá bílá základní</t>
  </si>
  <si>
    <t>m</t>
  </si>
  <si>
    <t>470517933</t>
  </si>
  <si>
    <t xml:space="preserve">"plocha A"     10,0*6+12,0</t>
  </si>
  <si>
    <t>915131111</t>
  </si>
  <si>
    <t xml:space="preserve">Vodorovné dopravní značení stříkané barvou  přechody pro chodce, šipky, symboly bílé základní</t>
  </si>
  <si>
    <t>2105718539</t>
  </si>
  <si>
    <t xml:space="preserve">"plocha A"   10,0*1,5+5,0*5,0*0,5+2,5</t>
  </si>
  <si>
    <t>915131115</t>
  </si>
  <si>
    <t xml:space="preserve">Vodorovné dopravní značení stříkané barvou  přechody pro chodce, šipky, symboly žluté základní</t>
  </si>
  <si>
    <t>-2012910186</t>
  </si>
  <si>
    <t xml:space="preserve">"plocha A"     3,0*4+2,0*2</t>
  </si>
  <si>
    <t>14</t>
  </si>
  <si>
    <t>47,836*14 'Přepočtené koeficientem množství</t>
  </si>
  <si>
    <t>16</t>
  </si>
  <si>
    <t>17</t>
  </si>
  <si>
    <t>18</t>
  </si>
  <si>
    <t>-2141076224</t>
  </si>
  <si>
    <t>19</t>
  </si>
  <si>
    <t>-420014103</t>
  </si>
  <si>
    <t>20</t>
  </si>
  <si>
    <t>-243996507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</si>
</sst>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31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49</v>
      </c>
      <c r="AI60" s="41"/>
      <c r="AJ60" s="41"/>
      <c r="AK60" s="41"/>
      <c r="AL60" s="41"/>
      <c r="AM60" s="63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49</v>
      </c>
      <c r="AI75" s="41"/>
      <c r="AJ75" s="41"/>
      <c r="AK75" s="41"/>
      <c r="AL75" s="41"/>
      <c r="AM75" s="63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Oprava asfaltových ploch na ulici Podříčí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Frenštát pod Radhoštěm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20. 5. 2021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3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73</v>
      </c>
      <c r="BT94" s="116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24.75" customHeight="1">
      <c r="A95" s="7"/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77</v>
      </c>
      <c r="AR95" s="123"/>
      <c r="AS95" s="124">
        <v>0</v>
      </c>
      <c r="AT95" s="125">
        <f>ROUND(SUM(AV95:AW95),2)</f>
        <v>0</v>
      </c>
      <c r="AU95" s="126"/>
      <c r="AV95" s="125"/>
      <c r="AW95" s="125"/>
      <c r="AX95" s="125"/>
      <c r="AY95" s="125"/>
      <c r="AZ95" s="125"/>
      <c r="BA95" s="125"/>
      <c r="BB95" s="125"/>
      <c r="BC95" s="125"/>
      <c r="BD95" s="127"/>
      <c r="BE95" s="7"/>
      <c r="BT95" s="128" t="s">
        <v>78</v>
      </c>
      <c r="BU95" s="128" t="s">
        <v>79</v>
      </c>
      <c r="BV95" s="128" t="s">
        <v>75</v>
      </c>
      <c r="BW95" s="128" t="s">
        <v>5</v>
      </c>
      <c r="BX95" s="128" t="s">
        <v>76</v>
      </c>
      <c r="CL95" s="128" t="s">
        <v>1</v>
      </c>
    </row>
    <row r="96" s="7" customFormat="1" ht="16.5" customHeight="1">
      <c r="A96" s="129" t="s">
        <v>80</v>
      </c>
      <c r="B96" s="117"/>
      <c r="C96" s="118"/>
      <c r="D96" s="119" t="s">
        <v>81</v>
      </c>
      <c r="E96" s="119"/>
      <c r="F96" s="119"/>
      <c r="G96" s="119"/>
      <c r="H96" s="119"/>
      <c r="I96" s="120"/>
      <c r="J96" s="119" t="s">
        <v>82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'01 - Oprava asfaltové plo...'!J30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77</v>
      </c>
      <c r="AR96" s="123"/>
      <c r="AS96" s="124">
        <v>0</v>
      </c>
      <c r="AT96" s="125">
        <f>ROUND(SUM(AV96:AW96),2)</f>
        <v>0</v>
      </c>
      <c r="AU96" s="126">
        <f>'01 - Oprava asfaltové plo...'!P126</f>
        <v>0</v>
      </c>
      <c r="AV96" s="125">
        <f>'01 - Oprava asfaltové plo...'!J33</f>
        <v>0</v>
      </c>
      <c r="AW96" s="125">
        <f>'01 - Oprava asfaltové plo...'!J34</f>
        <v>0</v>
      </c>
      <c r="AX96" s="125">
        <f>'01 - Oprava asfaltové plo...'!J35</f>
        <v>0</v>
      </c>
      <c r="AY96" s="125">
        <f>'01 - Oprava asfaltové plo...'!J36</f>
        <v>0</v>
      </c>
      <c r="AZ96" s="125">
        <f>'01 - Oprava asfaltové plo...'!F33</f>
        <v>0</v>
      </c>
      <c r="BA96" s="125">
        <f>'01 - Oprava asfaltové plo...'!F34</f>
        <v>0</v>
      </c>
      <c r="BB96" s="125">
        <f>'01 - Oprava asfaltové plo...'!F35</f>
        <v>0</v>
      </c>
      <c r="BC96" s="125">
        <f>'01 - Oprava asfaltové plo...'!F36</f>
        <v>0</v>
      </c>
      <c r="BD96" s="127">
        <f>'01 - Oprava asfaltové plo...'!F37</f>
        <v>0</v>
      </c>
      <c r="BE96" s="7"/>
      <c r="BT96" s="128" t="s">
        <v>78</v>
      </c>
      <c r="BV96" s="128" t="s">
        <v>75</v>
      </c>
      <c r="BW96" s="128" t="s">
        <v>83</v>
      </c>
      <c r="BX96" s="128" t="s">
        <v>5</v>
      </c>
      <c r="CL96" s="128" t="s">
        <v>1</v>
      </c>
      <c r="CM96" s="128" t="s">
        <v>84</v>
      </c>
    </row>
    <row r="97" s="7" customFormat="1" ht="16.5" customHeight="1">
      <c r="A97" s="129" t="s">
        <v>80</v>
      </c>
      <c r="B97" s="117"/>
      <c r="C97" s="118"/>
      <c r="D97" s="119" t="s">
        <v>85</v>
      </c>
      <c r="E97" s="119"/>
      <c r="F97" s="119"/>
      <c r="G97" s="119"/>
      <c r="H97" s="119"/>
      <c r="I97" s="120"/>
      <c r="J97" s="119" t="s">
        <v>86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'02 - Oprava asfaltové plo...'!J30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77</v>
      </c>
      <c r="AR97" s="123"/>
      <c r="AS97" s="130">
        <v>0</v>
      </c>
      <c r="AT97" s="131">
        <f>ROUND(SUM(AV97:AW97),2)</f>
        <v>0</v>
      </c>
      <c r="AU97" s="132">
        <f>'02 - Oprava asfaltové plo...'!P127</f>
        <v>0</v>
      </c>
      <c r="AV97" s="131">
        <f>'02 - Oprava asfaltové plo...'!J33</f>
        <v>0</v>
      </c>
      <c r="AW97" s="131">
        <f>'02 - Oprava asfaltové plo...'!J34</f>
        <v>0</v>
      </c>
      <c r="AX97" s="131">
        <f>'02 - Oprava asfaltové plo...'!J35</f>
        <v>0</v>
      </c>
      <c r="AY97" s="131">
        <f>'02 - Oprava asfaltové plo...'!J36</f>
        <v>0</v>
      </c>
      <c r="AZ97" s="131">
        <f>'02 - Oprava asfaltové plo...'!F33</f>
        <v>0</v>
      </c>
      <c r="BA97" s="131">
        <f>'02 - Oprava asfaltové plo...'!F34</f>
        <v>0</v>
      </c>
      <c r="BB97" s="131">
        <f>'02 - Oprava asfaltové plo...'!F35</f>
        <v>0</v>
      </c>
      <c r="BC97" s="131">
        <f>'02 - Oprava asfaltové plo...'!F36</f>
        <v>0</v>
      </c>
      <c r="BD97" s="133">
        <f>'02 - Oprava asfaltové plo...'!F37</f>
        <v>0</v>
      </c>
      <c r="BE97" s="7"/>
      <c r="BT97" s="128" t="s">
        <v>78</v>
      </c>
      <c r="BV97" s="128" t="s">
        <v>75</v>
      </c>
      <c r="BW97" s="128" t="s">
        <v>87</v>
      </c>
      <c r="BX97" s="128" t="s">
        <v>5</v>
      </c>
      <c r="CL97" s="128" t="s">
        <v>1</v>
      </c>
      <c r="CM97" s="128" t="s">
        <v>84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sheetProtection sheet="1" formatColumns="0" formatRows="0" objects="1" scenarios="1" spinCount="100000" saltValue="ENO9VJUSTJh4zlhQPui66j1MTN5dwMaupegL+SJ+Pt+shjA10HGd5EoWp5wOz+Kw10G441aDCfz7xrXpPwOSYw==" hashValue="rc9M9MYp5sfCVbywo9Xy9jhERhMDxFNNmvAev+gv+aG253sAXYhDQxB2xye4/dX/eVnKJEwkkghyB4roRy5hc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6" location="'01 - Oprava asfaltové plo...'!C2" display="/"/>
    <hyperlink ref="A97" location="'02 - Oprava asfaltové pl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9"/>
      <c r="AT3" s="16" t="s">
        <v>84</v>
      </c>
    </row>
    <row r="4" s="1" customFormat="1" ht="24.96" customHeight="1">
      <c r="B4" s="19"/>
      <c r="D4" s="136" t="s">
        <v>88</v>
      </c>
      <c r="L4" s="19"/>
      <c r="M4" s="137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8" t="s">
        <v>16</v>
      </c>
      <c r="L6" s="19"/>
    </row>
    <row r="7" s="1" customFormat="1" ht="16.5" customHeight="1">
      <c r="B7" s="19"/>
      <c r="E7" s="139" t="str">
        <f>'Rekapitulace stavby'!K6</f>
        <v>Oprava asfaltových ploch na ulici Podříčí</v>
      </c>
      <c r="F7" s="138"/>
      <c r="G7" s="138"/>
      <c r="H7" s="138"/>
      <c r="L7" s="19"/>
    </row>
    <row r="8" s="2" customFormat="1" ht="12" customHeight="1">
      <c r="A8" s="37"/>
      <c r="B8" s="43"/>
      <c r="C8" s="37"/>
      <c r="D8" s="138" t="s">
        <v>89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0" t="s">
        <v>90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8" t="s">
        <v>18</v>
      </c>
      <c r="E11" s="37"/>
      <c r="F11" s="141" t="s">
        <v>1</v>
      </c>
      <c r="G11" s="37"/>
      <c r="H11" s="37"/>
      <c r="I11" s="138" t="s">
        <v>19</v>
      </c>
      <c r="J11" s="141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8" t="s">
        <v>20</v>
      </c>
      <c r="E12" s="37"/>
      <c r="F12" s="141" t="s">
        <v>21</v>
      </c>
      <c r="G12" s="37"/>
      <c r="H12" s="37"/>
      <c r="I12" s="138" t="s">
        <v>22</v>
      </c>
      <c r="J12" s="142" t="str">
        <f>'Rekapitulace stavby'!AN8</f>
        <v>20. 5. 2021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8" t="s">
        <v>24</v>
      </c>
      <c r="E14" s="37"/>
      <c r="F14" s="37"/>
      <c r="G14" s="37"/>
      <c r="H14" s="37"/>
      <c r="I14" s="138" t="s">
        <v>25</v>
      </c>
      <c r="J14" s="141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1" t="str">
        <f>IF('Rekapitulace stavby'!E11="","",'Rekapitulace stavby'!E11)</f>
        <v xml:space="preserve"> </v>
      </c>
      <c r="F15" s="37"/>
      <c r="G15" s="37"/>
      <c r="H15" s="37"/>
      <c r="I15" s="138" t="s">
        <v>27</v>
      </c>
      <c r="J15" s="141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8" t="s">
        <v>28</v>
      </c>
      <c r="E17" s="37"/>
      <c r="F17" s="37"/>
      <c r="G17" s="37"/>
      <c r="H17" s="37"/>
      <c r="I17" s="138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1"/>
      <c r="G18" s="141"/>
      <c r="H18" s="141"/>
      <c r="I18" s="138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8" t="s">
        <v>30</v>
      </c>
      <c r="E20" s="37"/>
      <c r="F20" s="37"/>
      <c r="G20" s="37"/>
      <c r="H20" s="37"/>
      <c r="I20" s="138" t="s">
        <v>25</v>
      </c>
      <c r="J20" s="141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1" t="str">
        <f>IF('Rekapitulace stavby'!E17="","",'Rekapitulace stavby'!E17)</f>
        <v xml:space="preserve"> </v>
      </c>
      <c r="F21" s="37"/>
      <c r="G21" s="37"/>
      <c r="H21" s="37"/>
      <c r="I21" s="138" t="s">
        <v>27</v>
      </c>
      <c r="J21" s="141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8" t="s">
        <v>32</v>
      </c>
      <c r="E23" s="37"/>
      <c r="F23" s="37"/>
      <c r="G23" s="37"/>
      <c r="H23" s="37"/>
      <c r="I23" s="138" t="s">
        <v>25</v>
      </c>
      <c r="J23" s="141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1" t="str">
        <f>IF('Rekapitulace stavby'!E20="","",'Rekapitulace stavby'!E20)</f>
        <v xml:space="preserve"> </v>
      </c>
      <c r="F24" s="37"/>
      <c r="G24" s="37"/>
      <c r="H24" s="37"/>
      <c r="I24" s="138" t="s">
        <v>27</v>
      </c>
      <c r="J24" s="141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8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7"/>
      <c r="J29" s="147"/>
      <c r="K29" s="14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34</v>
      </c>
      <c r="E30" s="37"/>
      <c r="F30" s="37"/>
      <c r="G30" s="37"/>
      <c r="H30" s="37"/>
      <c r="I30" s="37"/>
      <c r="J30" s="149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7"/>
      <c r="E31" s="147"/>
      <c r="F31" s="147"/>
      <c r="G31" s="147"/>
      <c r="H31" s="147"/>
      <c r="I31" s="147"/>
      <c r="J31" s="147"/>
      <c r="K31" s="14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36</v>
      </c>
      <c r="G32" s="37"/>
      <c r="H32" s="37"/>
      <c r="I32" s="150" t="s">
        <v>35</v>
      </c>
      <c r="J32" s="150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1" t="s">
        <v>38</v>
      </c>
      <c r="E33" s="138" t="s">
        <v>39</v>
      </c>
      <c r="F33" s="152">
        <f>ROUND((SUM(BE126:BE155)),  2)</f>
        <v>0</v>
      </c>
      <c r="G33" s="37"/>
      <c r="H33" s="37"/>
      <c r="I33" s="153">
        <v>0.20999999999999999</v>
      </c>
      <c r="J33" s="152">
        <f>ROUND(((SUM(BE126:BE155))*I33),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8" t="s">
        <v>40</v>
      </c>
      <c r="F34" s="152">
        <f>ROUND((SUM(BF126:BF155)),  2)</f>
        <v>0</v>
      </c>
      <c r="G34" s="37"/>
      <c r="H34" s="37"/>
      <c r="I34" s="153">
        <v>0.14999999999999999</v>
      </c>
      <c r="J34" s="152">
        <f>ROUND(((SUM(BF126:BF155))*I34),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8" t="s">
        <v>41</v>
      </c>
      <c r="F35" s="152">
        <f>ROUND((SUM(BG126:BG155)),  2)</f>
        <v>0</v>
      </c>
      <c r="G35" s="37"/>
      <c r="H35" s="37"/>
      <c r="I35" s="153">
        <v>0.20999999999999999</v>
      </c>
      <c r="J35" s="15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8" t="s">
        <v>42</v>
      </c>
      <c r="F36" s="152">
        <f>ROUND((SUM(BH126:BH155)),  2)</f>
        <v>0</v>
      </c>
      <c r="G36" s="37"/>
      <c r="H36" s="37"/>
      <c r="I36" s="153">
        <v>0.14999999999999999</v>
      </c>
      <c r="J36" s="15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8" t="s">
        <v>43</v>
      </c>
      <c r="F37" s="152">
        <f>ROUND((SUM(BI126:BI155)),  2)</f>
        <v>0</v>
      </c>
      <c r="G37" s="37"/>
      <c r="H37" s="37"/>
      <c r="I37" s="153">
        <v>0</v>
      </c>
      <c r="J37" s="15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4"/>
      <c r="D39" s="155" t="s">
        <v>44</v>
      </c>
      <c r="E39" s="156"/>
      <c r="F39" s="156"/>
      <c r="G39" s="157" t="s">
        <v>45</v>
      </c>
      <c r="H39" s="158" t="s">
        <v>46</v>
      </c>
      <c r="I39" s="156"/>
      <c r="J39" s="159">
        <f>SUM(J30:J37)</f>
        <v>0</v>
      </c>
      <c r="K39" s="16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1" t="s">
        <v>47</v>
      </c>
      <c r="E50" s="162"/>
      <c r="F50" s="162"/>
      <c r="G50" s="161" t="s">
        <v>48</v>
      </c>
      <c r="H50" s="162"/>
      <c r="I50" s="162"/>
      <c r="J50" s="162"/>
      <c r="K50" s="16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3" t="s">
        <v>49</v>
      </c>
      <c r="E61" s="164"/>
      <c r="F61" s="165" t="s">
        <v>50</v>
      </c>
      <c r="G61" s="163" t="s">
        <v>49</v>
      </c>
      <c r="H61" s="164"/>
      <c r="I61" s="164"/>
      <c r="J61" s="166" t="s">
        <v>50</v>
      </c>
      <c r="K61" s="16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1" t="s">
        <v>51</v>
      </c>
      <c r="E65" s="167"/>
      <c r="F65" s="167"/>
      <c r="G65" s="161" t="s">
        <v>52</v>
      </c>
      <c r="H65" s="167"/>
      <c r="I65" s="167"/>
      <c r="J65" s="167"/>
      <c r="K65" s="16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3" t="s">
        <v>49</v>
      </c>
      <c r="E76" s="164"/>
      <c r="F76" s="165" t="s">
        <v>50</v>
      </c>
      <c r="G76" s="163" t="s">
        <v>49</v>
      </c>
      <c r="H76" s="164"/>
      <c r="I76" s="164"/>
      <c r="J76" s="166" t="s">
        <v>50</v>
      </c>
      <c r="K76" s="16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2" t="str">
        <f>E7</f>
        <v>Oprava asfaltových ploch na ulici Podříčí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Oprava asfaltové plochy Podříčí 48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Frenštát pod Radhoštěm</v>
      </c>
      <c r="G89" s="39"/>
      <c r="H89" s="39"/>
      <c r="I89" s="31" t="s">
        <v>22</v>
      </c>
      <c r="J89" s="78" t="str">
        <f>IF(J12="","",J12)</f>
        <v>20. 5. 2021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3" t="s">
        <v>92</v>
      </c>
      <c r="D94" s="174"/>
      <c r="E94" s="174"/>
      <c r="F94" s="174"/>
      <c r="G94" s="174"/>
      <c r="H94" s="174"/>
      <c r="I94" s="174"/>
      <c r="J94" s="175" t="s">
        <v>93</v>
      </c>
      <c r="K94" s="17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6" t="s">
        <v>94</v>
      </c>
      <c r="D96" s="39"/>
      <c r="E96" s="39"/>
      <c r="F96" s="39"/>
      <c r="G96" s="39"/>
      <c r="H96" s="39"/>
      <c r="I96" s="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95</v>
      </c>
    </row>
    <row r="97" s="9" customFormat="1" ht="24.96" customHeight="1">
      <c r="A97" s="9"/>
      <c r="B97" s="177"/>
      <c r="C97" s="178"/>
      <c r="D97" s="179" t="s">
        <v>96</v>
      </c>
      <c r="E97" s="180"/>
      <c r="F97" s="180"/>
      <c r="G97" s="180"/>
      <c r="H97" s="180"/>
      <c r="I97" s="180"/>
      <c r="J97" s="181">
        <f>J127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97</v>
      </c>
      <c r="E98" s="186"/>
      <c r="F98" s="186"/>
      <c r="G98" s="186"/>
      <c r="H98" s="186"/>
      <c r="I98" s="186"/>
      <c r="J98" s="187">
        <f>J128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98</v>
      </c>
      <c r="E99" s="186"/>
      <c r="F99" s="186"/>
      <c r="G99" s="186"/>
      <c r="H99" s="186"/>
      <c r="I99" s="186"/>
      <c r="J99" s="187">
        <f>J135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99</v>
      </c>
      <c r="E100" s="186"/>
      <c r="F100" s="186"/>
      <c r="G100" s="186"/>
      <c r="H100" s="186"/>
      <c r="I100" s="186"/>
      <c r="J100" s="187">
        <f>J140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100</v>
      </c>
      <c r="E101" s="186"/>
      <c r="F101" s="186"/>
      <c r="G101" s="186"/>
      <c r="H101" s="186"/>
      <c r="I101" s="186"/>
      <c r="J101" s="187">
        <f>J142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101</v>
      </c>
      <c r="E102" s="186"/>
      <c r="F102" s="186"/>
      <c r="G102" s="186"/>
      <c r="H102" s="186"/>
      <c r="I102" s="186"/>
      <c r="J102" s="187">
        <f>J147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7"/>
      <c r="C103" s="178"/>
      <c r="D103" s="179" t="s">
        <v>102</v>
      </c>
      <c r="E103" s="180"/>
      <c r="F103" s="180"/>
      <c r="G103" s="180"/>
      <c r="H103" s="180"/>
      <c r="I103" s="180"/>
      <c r="J103" s="181">
        <f>J149</f>
        <v>0</v>
      </c>
      <c r="K103" s="178"/>
      <c r="L103" s="18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3"/>
      <c r="C104" s="184"/>
      <c r="D104" s="185" t="s">
        <v>103</v>
      </c>
      <c r="E104" s="186"/>
      <c r="F104" s="186"/>
      <c r="G104" s="186"/>
      <c r="H104" s="186"/>
      <c r="I104" s="186"/>
      <c r="J104" s="187">
        <f>J150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104</v>
      </c>
      <c r="E105" s="186"/>
      <c r="F105" s="186"/>
      <c r="G105" s="186"/>
      <c r="H105" s="186"/>
      <c r="I105" s="186"/>
      <c r="J105" s="187">
        <f>J152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105</v>
      </c>
      <c r="E106" s="186"/>
      <c r="F106" s="186"/>
      <c r="G106" s="186"/>
      <c r="H106" s="186"/>
      <c r="I106" s="186"/>
      <c r="J106" s="187">
        <f>J154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106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72" t="str">
        <f>E7</f>
        <v>Oprava asfaltových ploch na ulici Podříčí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89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>01 - Oprava asfaltové plochy Podříčí 48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Frenštát pod Radhoštěm</v>
      </c>
      <c r="G120" s="39"/>
      <c r="H120" s="39"/>
      <c r="I120" s="31" t="s">
        <v>22</v>
      </c>
      <c r="J120" s="78" t="str">
        <f>IF(J12="","",J12)</f>
        <v>20. 5. 2021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E15</f>
        <v xml:space="preserve"> </v>
      </c>
      <c r="G122" s="39"/>
      <c r="H122" s="39"/>
      <c r="I122" s="31" t="s">
        <v>30</v>
      </c>
      <c r="J122" s="35" t="str">
        <f>E21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IF(E18="","",E18)</f>
        <v>Vyplň údaj</v>
      </c>
      <c r="G123" s="39"/>
      <c r="H123" s="39"/>
      <c r="I123" s="31" t="s">
        <v>32</v>
      </c>
      <c r="J123" s="35" t="str">
        <f>E24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89"/>
      <c r="B125" s="190"/>
      <c r="C125" s="191" t="s">
        <v>107</v>
      </c>
      <c r="D125" s="192" t="s">
        <v>59</v>
      </c>
      <c r="E125" s="192" t="s">
        <v>55</v>
      </c>
      <c r="F125" s="192" t="s">
        <v>56</v>
      </c>
      <c r="G125" s="192" t="s">
        <v>108</v>
      </c>
      <c r="H125" s="192" t="s">
        <v>109</v>
      </c>
      <c r="I125" s="192" t="s">
        <v>110</v>
      </c>
      <c r="J125" s="192" t="s">
        <v>93</v>
      </c>
      <c r="K125" s="193" t="s">
        <v>111</v>
      </c>
      <c r="L125" s="194"/>
      <c r="M125" s="99" t="s">
        <v>1</v>
      </c>
      <c r="N125" s="100" t="s">
        <v>38</v>
      </c>
      <c r="O125" s="100" t="s">
        <v>112</v>
      </c>
      <c r="P125" s="100" t="s">
        <v>113</v>
      </c>
      <c r="Q125" s="100" t="s">
        <v>114</v>
      </c>
      <c r="R125" s="100" t="s">
        <v>115</v>
      </c>
      <c r="S125" s="100" t="s">
        <v>116</v>
      </c>
      <c r="T125" s="101" t="s">
        <v>117</v>
      </c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</row>
    <row r="126" s="2" customFormat="1" ht="22.8" customHeight="1">
      <c r="A126" s="37"/>
      <c r="B126" s="38"/>
      <c r="C126" s="106" t="s">
        <v>118</v>
      </c>
      <c r="D126" s="39"/>
      <c r="E126" s="39"/>
      <c r="F126" s="39"/>
      <c r="G126" s="39"/>
      <c r="H126" s="39"/>
      <c r="I126" s="39"/>
      <c r="J126" s="195">
        <f>BK126</f>
        <v>0</v>
      </c>
      <c r="K126" s="39"/>
      <c r="L126" s="43"/>
      <c r="M126" s="102"/>
      <c r="N126" s="196"/>
      <c r="O126" s="103"/>
      <c r="P126" s="197">
        <f>P127+P149</f>
        <v>0</v>
      </c>
      <c r="Q126" s="103"/>
      <c r="R126" s="197">
        <f>R127+R149</f>
        <v>0.0069600000000000009</v>
      </c>
      <c r="S126" s="103"/>
      <c r="T126" s="198">
        <f>T127+T149</f>
        <v>20.015999999999998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73</v>
      </c>
      <c r="AU126" s="16" t="s">
        <v>95</v>
      </c>
      <c r="BK126" s="199">
        <f>BK127+BK149</f>
        <v>0</v>
      </c>
    </row>
    <row r="127" s="12" customFormat="1" ht="25.92" customHeight="1">
      <c r="A127" s="12"/>
      <c r="B127" s="200"/>
      <c r="C127" s="201"/>
      <c r="D127" s="202" t="s">
        <v>73</v>
      </c>
      <c r="E127" s="203" t="s">
        <v>119</v>
      </c>
      <c r="F127" s="203" t="s">
        <v>120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P128+P135+P140+P142+P147</f>
        <v>0</v>
      </c>
      <c r="Q127" s="208"/>
      <c r="R127" s="209">
        <f>R128+R135+R140+R142+R147</f>
        <v>0.0069600000000000009</v>
      </c>
      <c r="S127" s="208"/>
      <c r="T127" s="210">
        <f>T128+T135+T140+T142+T147</f>
        <v>20.015999999999998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78</v>
      </c>
      <c r="AT127" s="212" t="s">
        <v>73</v>
      </c>
      <c r="AU127" s="212" t="s">
        <v>74</v>
      </c>
      <c r="AY127" s="211" t="s">
        <v>121</v>
      </c>
      <c r="BK127" s="213">
        <f>BK128+BK135+BK140+BK142+BK147</f>
        <v>0</v>
      </c>
    </row>
    <row r="128" s="12" customFormat="1" ht="22.8" customHeight="1">
      <c r="A128" s="12"/>
      <c r="B128" s="200"/>
      <c r="C128" s="201"/>
      <c r="D128" s="202" t="s">
        <v>73</v>
      </c>
      <c r="E128" s="214" t="s">
        <v>78</v>
      </c>
      <c r="F128" s="214" t="s">
        <v>122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SUM(P129:P134)</f>
        <v>0</v>
      </c>
      <c r="Q128" s="208"/>
      <c r="R128" s="209">
        <f>SUM(R129:R134)</f>
        <v>0.0069600000000000009</v>
      </c>
      <c r="S128" s="208"/>
      <c r="T128" s="210">
        <f>SUM(T129:T134)</f>
        <v>18.065999999999999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78</v>
      </c>
      <c r="AT128" s="212" t="s">
        <v>73</v>
      </c>
      <c r="AU128" s="212" t="s">
        <v>78</v>
      </c>
      <c r="AY128" s="211" t="s">
        <v>121</v>
      </c>
      <c r="BK128" s="213">
        <f>SUM(BK129:BK134)</f>
        <v>0</v>
      </c>
    </row>
    <row r="129" s="2" customFormat="1">
      <c r="A129" s="37"/>
      <c r="B129" s="38"/>
      <c r="C129" s="216" t="s">
        <v>78</v>
      </c>
      <c r="D129" s="216" t="s">
        <v>123</v>
      </c>
      <c r="E129" s="217" t="s">
        <v>124</v>
      </c>
      <c r="F129" s="218" t="s">
        <v>125</v>
      </c>
      <c r="G129" s="219" t="s">
        <v>126</v>
      </c>
      <c r="H129" s="220">
        <v>21</v>
      </c>
      <c r="I129" s="221"/>
      <c r="J129" s="222">
        <f>ROUND(I129*H129,2)</f>
        <v>0</v>
      </c>
      <c r="K129" s="218" t="s">
        <v>127</v>
      </c>
      <c r="L129" s="43"/>
      <c r="M129" s="223" t="s">
        <v>1</v>
      </c>
      <c r="N129" s="224" t="s">
        <v>39</v>
      </c>
      <c r="O129" s="90"/>
      <c r="P129" s="225">
        <f>O129*H129</f>
        <v>0</v>
      </c>
      <c r="Q129" s="225">
        <v>0</v>
      </c>
      <c r="R129" s="225">
        <f>Q129*H129</f>
        <v>0</v>
      </c>
      <c r="S129" s="225">
        <v>0.098000000000000004</v>
      </c>
      <c r="T129" s="226">
        <f>S129*H129</f>
        <v>2.0580000000000003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7" t="s">
        <v>128</v>
      </c>
      <c r="AT129" s="227" t="s">
        <v>123</v>
      </c>
      <c r="AU129" s="227" t="s">
        <v>84</v>
      </c>
      <c r="AY129" s="16" t="s">
        <v>121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6" t="s">
        <v>78</v>
      </c>
      <c r="BK129" s="228">
        <f>ROUND(I129*H129,2)</f>
        <v>0</v>
      </c>
      <c r="BL129" s="16" t="s">
        <v>128</v>
      </c>
      <c r="BM129" s="227" t="s">
        <v>129</v>
      </c>
    </row>
    <row r="130" s="13" customFormat="1">
      <c r="A130" s="13"/>
      <c r="B130" s="229"/>
      <c r="C130" s="230"/>
      <c r="D130" s="231" t="s">
        <v>130</v>
      </c>
      <c r="E130" s="232" t="s">
        <v>1</v>
      </c>
      <c r="F130" s="233" t="s">
        <v>131</v>
      </c>
      <c r="G130" s="230"/>
      <c r="H130" s="234">
        <v>21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130</v>
      </c>
      <c r="AU130" s="240" t="s">
        <v>84</v>
      </c>
      <c r="AV130" s="13" t="s">
        <v>84</v>
      </c>
      <c r="AW130" s="13" t="s">
        <v>31</v>
      </c>
      <c r="AX130" s="13" t="s">
        <v>78</v>
      </c>
      <c r="AY130" s="240" t="s">
        <v>121</v>
      </c>
    </row>
    <row r="131" s="2" customFormat="1">
      <c r="A131" s="37"/>
      <c r="B131" s="38"/>
      <c r="C131" s="216" t="s">
        <v>84</v>
      </c>
      <c r="D131" s="216" t="s">
        <v>123</v>
      </c>
      <c r="E131" s="217" t="s">
        <v>132</v>
      </c>
      <c r="F131" s="218" t="s">
        <v>133</v>
      </c>
      <c r="G131" s="219" t="s">
        <v>126</v>
      </c>
      <c r="H131" s="220">
        <v>174</v>
      </c>
      <c r="I131" s="221"/>
      <c r="J131" s="222">
        <f>ROUND(I131*H131,2)</f>
        <v>0</v>
      </c>
      <c r="K131" s="218" t="s">
        <v>127</v>
      </c>
      <c r="L131" s="43"/>
      <c r="M131" s="223" t="s">
        <v>1</v>
      </c>
      <c r="N131" s="224" t="s">
        <v>39</v>
      </c>
      <c r="O131" s="90"/>
      <c r="P131" s="225">
        <f>O131*H131</f>
        <v>0</v>
      </c>
      <c r="Q131" s="225">
        <v>4.0000000000000003E-05</v>
      </c>
      <c r="R131" s="225">
        <f>Q131*H131</f>
        <v>0.0069600000000000009</v>
      </c>
      <c r="S131" s="225">
        <v>0.091999999999999998</v>
      </c>
      <c r="T131" s="226">
        <f>S131*H131</f>
        <v>16.007999999999999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7" t="s">
        <v>128</v>
      </c>
      <c r="AT131" s="227" t="s">
        <v>123</v>
      </c>
      <c r="AU131" s="227" t="s">
        <v>84</v>
      </c>
      <c r="AY131" s="16" t="s">
        <v>121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6" t="s">
        <v>78</v>
      </c>
      <c r="BK131" s="228">
        <f>ROUND(I131*H131,2)</f>
        <v>0</v>
      </c>
      <c r="BL131" s="16" t="s">
        <v>128</v>
      </c>
      <c r="BM131" s="227" t="s">
        <v>134</v>
      </c>
    </row>
    <row r="132" s="13" customFormat="1">
      <c r="A132" s="13"/>
      <c r="B132" s="229"/>
      <c r="C132" s="230"/>
      <c r="D132" s="231" t="s">
        <v>130</v>
      </c>
      <c r="E132" s="232" t="s">
        <v>1</v>
      </c>
      <c r="F132" s="233" t="s">
        <v>135</v>
      </c>
      <c r="G132" s="230"/>
      <c r="H132" s="234">
        <v>195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130</v>
      </c>
      <c r="AU132" s="240" t="s">
        <v>84</v>
      </c>
      <c r="AV132" s="13" t="s">
        <v>84</v>
      </c>
      <c r="AW132" s="13" t="s">
        <v>31</v>
      </c>
      <c r="AX132" s="13" t="s">
        <v>74</v>
      </c>
      <c r="AY132" s="240" t="s">
        <v>121</v>
      </c>
    </row>
    <row r="133" s="13" customFormat="1">
      <c r="A133" s="13"/>
      <c r="B133" s="229"/>
      <c r="C133" s="230"/>
      <c r="D133" s="231" t="s">
        <v>130</v>
      </c>
      <c r="E133" s="232" t="s">
        <v>1</v>
      </c>
      <c r="F133" s="233" t="s">
        <v>136</v>
      </c>
      <c r="G133" s="230"/>
      <c r="H133" s="234">
        <v>-21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130</v>
      </c>
      <c r="AU133" s="240" t="s">
        <v>84</v>
      </c>
      <c r="AV133" s="13" t="s">
        <v>84</v>
      </c>
      <c r="AW133" s="13" t="s">
        <v>31</v>
      </c>
      <c r="AX133" s="13" t="s">
        <v>74</v>
      </c>
      <c r="AY133" s="240" t="s">
        <v>121</v>
      </c>
    </row>
    <row r="134" s="14" customFormat="1">
      <c r="A134" s="14"/>
      <c r="B134" s="241"/>
      <c r="C134" s="242"/>
      <c r="D134" s="231" t="s">
        <v>130</v>
      </c>
      <c r="E134" s="243" t="s">
        <v>1</v>
      </c>
      <c r="F134" s="244" t="s">
        <v>137</v>
      </c>
      <c r="G134" s="242"/>
      <c r="H134" s="245">
        <v>174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130</v>
      </c>
      <c r="AU134" s="251" t="s">
        <v>84</v>
      </c>
      <c r="AV134" s="14" t="s">
        <v>128</v>
      </c>
      <c r="AW134" s="14" t="s">
        <v>31</v>
      </c>
      <c r="AX134" s="14" t="s">
        <v>78</v>
      </c>
      <c r="AY134" s="251" t="s">
        <v>121</v>
      </c>
    </row>
    <row r="135" s="12" customFormat="1" ht="22.8" customHeight="1">
      <c r="A135" s="12"/>
      <c r="B135" s="200"/>
      <c r="C135" s="201"/>
      <c r="D135" s="202" t="s">
        <v>73</v>
      </c>
      <c r="E135" s="214" t="s">
        <v>138</v>
      </c>
      <c r="F135" s="214" t="s">
        <v>139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SUM(P136:P139)</f>
        <v>0</v>
      </c>
      <c r="Q135" s="208"/>
      <c r="R135" s="209">
        <f>SUM(R136:R139)</f>
        <v>0</v>
      </c>
      <c r="S135" s="208"/>
      <c r="T135" s="210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78</v>
      </c>
      <c r="AT135" s="212" t="s">
        <v>73</v>
      </c>
      <c r="AU135" s="212" t="s">
        <v>78</v>
      </c>
      <c r="AY135" s="211" t="s">
        <v>121</v>
      </c>
      <c r="BK135" s="213">
        <f>SUM(BK136:BK139)</f>
        <v>0</v>
      </c>
    </row>
    <row r="136" s="2" customFormat="1">
      <c r="A136" s="37"/>
      <c r="B136" s="38"/>
      <c r="C136" s="216" t="s">
        <v>140</v>
      </c>
      <c r="D136" s="216" t="s">
        <v>123</v>
      </c>
      <c r="E136" s="217" t="s">
        <v>141</v>
      </c>
      <c r="F136" s="218" t="s">
        <v>142</v>
      </c>
      <c r="G136" s="219" t="s">
        <v>126</v>
      </c>
      <c r="H136" s="220">
        <v>195</v>
      </c>
      <c r="I136" s="221"/>
      <c r="J136" s="222">
        <f>ROUND(I136*H136,2)</f>
        <v>0</v>
      </c>
      <c r="K136" s="218" t="s">
        <v>127</v>
      </c>
      <c r="L136" s="43"/>
      <c r="M136" s="223" t="s">
        <v>1</v>
      </c>
      <c r="N136" s="224" t="s">
        <v>39</v>
      </c>
      <c r="O136" s="90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7" t="s">
        <v>128</v>
      </c>
      <c r="AT136" s="227" t="s">
        <v>123</v>
      </c>
      <c r="AU136" s="227" t="s">
        <v>84</v>
      </c>
      <c r="AY136" s="16" t="s">
        <v>121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6" t="s">
        <v>78</v>
      </c>
      <c r="BK136" s="228">
        <f>ROUND(I136*H136,2)</f>
        <v>0</v>
      </c>
      <c r="BL136" s="16" t="s">
        <v>128</v>
      </c>
      <c r="BM136" s="227" t="s">
        <v>143</v>
      </c>
    </row>
    <row r="137" s="13" customFormat="1">
      <c r="A137" s="13"/>
      <c r="B137" s="229"/>
      <c r="C137" s="230"/>
      <c r="D137" s="231" t="s">
        <v>130</v>
      </c>
      <c r="E137" s="232" t="s">
        <v>1</v>
      </c>
      <c r="F137" s="233" t="s">
        <v>135</v>
      </c>
      <c r="G137" s="230"/>
      <c r="H137" s="234">
        <v>195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130</v>
      </c>
      <c r="AU137" s="240" t="s">
        <v>84</v>
      </c>
      <c r="AV137" s="13" t="s">
        <v>84</v>
      </c>
      <c r="AW137" s="13" t="s">
        <v>31</v>
      </c>
      <c r="AX137" s="13" t="s">
        <v>78</v>
      </c>
      <c r="AY137" s="240" t="s">
        <v>121</v>
      </c>
    </row>
    <row r="138" s="2" customFormat="1" ht="44.25" customHeight="1">
      <c r="A138" s="37"/>
      <c r="B138" s="38"/>
      <c r="C138" s="216" t="s">
        <v>128</v>
      </c>
      <c r="D138" s="216" t="s">
        <v>123</v>
      </c>
      <c r="E138" s="217" t="s">
        <v>144</v>
      </c>
      <c r="F138" s="218" t="s">
        <v>145</v>
      </c>
      <c r="G138" s="219" t="s">
        <v>126</v>
      </c>
      <c r="H138" s="220">
        <v>195</v>
      </c>
      <c r="I138" s="221"/>
      <c r="J138" s="222">
        <f>ROUND(I138*H138,2)</f>
        <v>0</v>
      </c>
      <c r="K138" s="218" t="s">
        <v>127</v>
      </c>
      <c r="L138" s="43"/>
      <c r="M138" s="223" t="s">
        <v>1</v>
      </c>
      <c r="N138" s="224" t="s">
        <v>39</v>
      </c>
      <c r="O138" s="90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7" t="s">
        <v>128</v>
      </c>
      <c r="AT138" s="227" t="s">
        <v>123</v>
      </c>
      <c r="AU138" s="227" t="s">
        <v>84</v>
      </c>
      <c r="AY138" s="16" t="s">
        <v>121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6" t="s">
        <v>78</v>
      </c>
      <c r="BK138" s="228">
        <f>ROUND(I138*H138,2)</f>
        <v>0</v>
      </c>
      <c r="BL138" s="16" t="s">
        <v>128</v>
      </c>
      <c r="BM138" s="227" t="s">
        <v>146</v>
      </c>
    </row>
    <row r="139" s="2" customFormat="1" ht="33" customHeight="1">
      <c r="A139" s="37"/>
      <c r="B139" s="38"/>
      <c r="C139" s="216" t="s">
        <v>138</v>
      </c>
      <c r="D139" s="216" t="s">
        <v>123</v>
      </c>
      <c r="E139" s="217" t="s">
        <v>147</v>
      </c>
      <c r="F139" s="218" t="s">
        <v>148</v>
      </c>
      <c r="G139" s="219" t="s">
        <v>149</v>
      </c>
      <c r="H139" s="220">
        <v>4</v>
      </c>
      <c r="I139" s="221"/>
      <c r="J139" s="222">
        <f>ROUND(I139*H139,2)</f>
        <v>0</v>
      </c>
      <c r="K139" s="218" t="s">
        <v>1</v>
      </c>
      <c r="L139" s="43"/>
      <c r="M139" s="223" t="s">
        <v>1</v>
      </c>
      <c r="N139" s="224" t="s">
        <v>39</v>
      </c>
      <c r="O139" s="90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7" t="s">
        <v>128</v>
      </c>
      <c r="AT139" s="227" t="s">
        <v>123</v>
      </c>
      <c r="AU139" s="227" t="s">
        <v>84</v>
      </c>
      <c r="AY139" s="16" t="s">
        <v>121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6" t="s">
        <v>78</v>
      </c>
      <c r="BK139" s="228">
        <f>ROUND(I139*H139,2)</f>
        <v>0</v>
      </c>
      <c r="BL139" s="16" t="s">
        <v>128</v>
      </c>
      <c r="BM139" s="227" t="s">
        <v>150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151</v>
      </c>
      <c r="F140" s="214" t="s">
        <v>152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P141</f>
        <v>0</v>
      </c>
      <c r="Q140" s="208"/>
      <c r="R140" s="209">
        <f>R141</f>
        <v>0</v>
      </c>
      <c r="S140" s="208"/>
      <c r="T140" s="210">
        <f>T141</f>
        <v>1.95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78</v>
      </c>
      <c r="AT140" s="212" t="s">
        <v>73</v>
      </c>
      <c r="AU140" s="212" t="s">
        <v>78</v>
      </c>
      <c r="AY140" s="211" t="s">
        <v>121</v>
      </c>
      <c r="BK140" s="213">
        <f>BK141</f>
        <v>0</v>
      </c>
    </row>
    <row r="141" s="2" customFormat="1" ht="33" customHeight="1">
      <c r="A141" s="37"/>
      <c r="B141" s="38"/>
      <c r="C141" s="216" t="s">
        <v>153</v>
      </c>
      <c r="D141" s="216" t="s">
        <v>123</v>
      </c>
      <c r="E141" s="217" t="s">
        <v>154</v>
      </c>
      <c r="F141" s="218" t="s">
        <v>155</v>
      </c>
      <c r="G141" s="219" t="s">
        <v>126</v>
      </c>
      <c r="H141" s="220">
        <v>195</v>
      </c>
      <c r="I141" s="221"/>
      <c r="J141" s="222">
        <f>ROUND(I141*H141,2)</f>
        <v>0</v>
      </c>
      <c r="K141" s="218" t="s">
        <v>127</v>
      </c>
      <c r="L141" s="43"/>
      <c r="M141" s="223" t="s">
        <v>1</v>
      </c>
      <c r="N141" s="224" t="s">
        <v>39</v>
      </c>
      <c r="O141" s="90"/>
      <c r="P141" s="225">
        <f>O141*H141</f>
        <v>0</v>
      </c>
      <c r="Q141" s="225">
        <v>0</v>
      </c>
      <c r="R141" s="225">
        <f>Q141*H141</f>
        <v>0</v>
      </c>
      <c r="S141" s="225">
        <v>0.01</v>
      </c>
      <c r="T141" s="226">
        <f>S141*H141</f>
        <v>1.95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7" t="s">
        <v>128</v>
      </c>
      <c r="AT141" s="227" t="s">
        <v>123</v>
      </c>
      <c r="AU141" s="227" t="s">
        <v>84</v>
      </c>
      <c r="AY141" s="16" t="s">
        <v>121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6" t="s">
        <v>78</v>
      </c>
      <c r="BK141" s="228">
        <f>ROUND(I141*H141,2)</f>
        <v>0</v>
      </c>
      <c r="BL141" s="16" t="s">
        <v>128</v>
      </c>
      <c r="BM141" s="227" t="s">
        <v>156</v>
      </c>
    </row>
    <row r="142" s="12" customFormat="1" ht="22.8" customHeight="1">
      <c r="A142" s="12"/>
      <c r="B142" s="200"/>
      <c r="C142" s="201"/>
      <c r="D142" s="202" t="s">
        <v>73</v>
      </c>
      <c r="E142" s="214" t="s">
        <v>157</v>
      </c>
      <c r="F142" s="214" t="s">
        <v>158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SUM(P143:P146)</f>
        <v>0</v>
      </c>
      <c r="Q142" s="208"/>
      <c r="R142" s="209">
        <f>SUM(R143:R146)</f>
        <v>0</v>
      </c>
      <c r="S142" s="208"/>
      <c r="T142" s="210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78</v>
      </c>
      <c r="AT142" s="212" t="s">
        <v>73</v>
      </c>
      <c r="AU142" s="212" t="s">
        <v>78</v>
      </c>
      <c r="AY142" s="211" t="s">
        <v>121</v>
      </c>
      <c r="BK142" s="213">
        <f>SUM(BK143:BK146)</f>
        <v>0</v>
      </c>
    </row>
    <row r="143" s="2" customFormat="1">
      <c r="A143" s="37"/>
      <c r="B143" s="38"/>
      <c r="C143" s="216" t="s">
        <v>159</v>
      </c>
      <c r="D143" s="216" t="s">
        <v>123</v>
      </c>
      <c r="E143" s="217" t="s">
        <v>160</v>
      </c>
      <c r="F143" s="218" t="s">
        <v>161</v>
      </c>
      <c r="G143" s="219" t="s">
        <v>162</v>
      </c>
      <c r="H143" s="220">
        <v>20.015999999999998</v>
      </c>
      <c r="I143" s="221"/>
      <c r="J143" s="222">
        <f>ROUND(I143*H143,2)</f>
        <v>0</v>
      </c>
      <c r="K143" s="218" t="s">
        <v>127</v>
      </c>
      <c r="L143" s="43"/>
      <c r="M143" s="223" t="s">
        <v>1</v>
      </c>
      <c r="N143" s="224" t="s">
        <v>39</v>
      </c>
      <c r="O143" s="90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7" t="s">
        <v>128</v>
      </c>
      <c r="AT143" s="227" t="s">
        <v>123</v>
      </c>
      <c r="AU143" s="227" t="s">
        <v>84</v>
      </c>
      <c r="AY143" s="16" t="s">
        <v>121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6" t="s">
        <v>78</v>
      </c>
      <c r="BK143" s="228">
        <f>ROUND(I143*H143,2)</f>
        <v>0</v>
      </c>
      <c r="BL143" s="16" t="s">
        <v>128</v>
      </c>
      <c r="BM143" s="227" t="s">
        <v>163</v>
      </c>
    </row>
    <row r="144" s="2" customFormat="1">
      <c r="A144" s="37"/>
      <c r="B144" s="38"/>
      <c r="C144" s="216" t="s">
        <v>164</v>
      </c>
      <c r="D144" s="216" t="s">
        <v>123</v>
      </c>
      <c r="E144" s="217" t="s">
        <v>165</v>
      </c>
      <c r="F144" s="218" t="s">
        <v>166</v>
      </c>
      <c r="G144" s="219" t="s">
        <v>162</v>
      </c>
      <c r="H144" s="220">
        <v>280.22399999999999</v>
      </c>
      <c r="I144" s="221"/>
      <c r="J144" s="222">
        <f>ROUND(I144*H144,2)</f>
        <v>0</v>
      </c>
      <c r="K144" s="218" t="s">
        <v>127</v>
      </c>
      <c r="L144" s="43"/>
      <c r="M144" s="223" t="s">
        <v>1</v>
      </c>
      <c r="N144" s="224" t="s">
        <v>39</v>
      </c>
      <c r="O144" s="90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7" t="s">
        <v>128</v>
      </c>
      <c r="AT144" s="227" t="s">
        <v>123</v>
      </c>
      <c r="AU144" s="227" t="s">
        <v>84</v>
      </c>
      <c r="AY144" s="16" t="s">
        <v>121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6" t="s">
        <v>78</v>
      </c>
      <c r="BK144" s="228">
        <f>ROUND(I144*H144,2)</f>
        <v>0</v>
      </c>
      <c r="BL144" s="16" t="s">
        <v>128</v>
      </c>
      <c r="BM144" s="227" t="s">
        <v>167</v>
      </c>
    </row>
    <row r="145" s="13" customFormat="1">
      <c r="A145" s="13"/>
      <c r="B145" s="229"/>
      <c r="C145" s="230"/>
      <c r="D145" s="231" t="s">
        <v>130</v>
      </c>
      <c r="E145" s="230"/>
      <c r="F145" s="233" t="s">
        <v>168</v>
      </c>
      <c r="G145" s="230"/>
      <c r="H145" s="234">
        <v>280.22399999999999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130</v>
      </c>
      <c r="AU145" s="240" t="s">
        <v>84</v>
      </c>
      <c r="AV145" s="13" t="s">
        <v>84</v>
      </c>
      <c r="AW145" s="13" t="s">
        <v>4</v>
      </c>
      <c r="AX145" s="13" t="s">
        <v>78</v>
      </c>
      <c r="AY145" s="240" t="s">
        <v>121</v>
      </c>
    </row>
    <row r="146" s="2" customFormat="1" ht="44.25" customHeight="1">
      <c r="A146" s="37"/>
      <c r="B146" s="38"/>
      <c r="C146" s="216" t="s">
        <v>151</v>
      </c>
      <c r="D146" s="216" t="s">
        <v>123</v>
      </c>
      <c r="E146" s="217" t="s">
        <v>169</v>
      </c>
      <c r="F146" s="218" t="s">
        <v>170</v>
      </c>
      <c r="G146" s="219" t="s">
        <v>162</v>
      </c>
      <c r="H146" s="220">
        <v>20.015999999999998</v>
      </c>
      <c r="I146" s="221"/>
      <c r="J146" s="222">
        <f>ROUND(I146*H146,2)</f>
        <v>0</v>
      </c>
      <c r="K146" s="218" t="s">
        <v>127</v>
      </c>
      <c r="L146" s="43"/>
      <c r="M146" s="223" t="s">
        <v>1</v>
      </c>
      <c r="N146" s="224" t="s">
        <v>39</v>
      </c>
      <c r="O146" s="90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7" t="s">
        <v>128</v>
      </c>
      <c r="AT146" s="227" t="s">
        <v>123</v>
      </c>
      <c r="AU146" s="227" t="s">
        <v>84</v>
      </c>
      <c r="AY146" s="16" t="s">
        <v>121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6" t="s">
        <v>78</v>
      </c>
      <c r="BK146" s="228">
        <f>ROUND(I146*H146,2)</f>
        <v>0</v>
      </c>
      <c r="BL146" s="16" t="s">
        <v>128</v>
      </c>
      <c r="BM146" s="227" t="s">
        <v>171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172</v>
      </c>
      <c r="F147" s="214" t="s">
        <v>173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P148</f>
        <v>0</v>
      </c>
      <c r="Q147" s="208"/>
      <c r="R147" s="209">
        <f>R148</f>
        <v>0</v>
      </c>
      <c r="S147" s="208"/>
      <c r="T147" s="210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78</v>
      </c>
      <c r="AT147" s="212" t="s">
        <v>73</v>
      </c>
      <c r="AU147" s="212" t="s">
        <v>78</v>
      </c>
      <c r="AY147" s="211" t="s">
        <v>121</v>
      </c>
      <c r="BK147" s="213">
        <f>BK148</f>
        <v>0</v>
      </c>
    </row>
    <row r="148" s="2" customFormat="1" ht="44.25" customHeight="1">
      <c r="A148" s="37"/>
      <c r="B148" s="38"/>
      <c r="C148" s="216" t="s">
        <v>174</v>
      </c>
      <c r="D148" s="216" t="s">
        <v>123</v>
      </c>
      <c r="E148" s="217" t="s">
        <v>175</v>
      </c>
      <c r="F148" s="218" t="s">
        <v>176</v>
      </c>
      <c r="G148" s="219" t="s">
        <v>162</v>
      </c>
      <c r="H148" s="220">
        <v>0.0070000000000000001</v>
      </c>
      <c r="I148" s="221"/>
      <c r="J148" s="222">
        <f>ROUND(I148*H148,2)</f>
        <v>0</v>
      </c>
      <c r="K148" s="218" t="s">
        <v>127</v>
      </c>
      <c r="L148" s="43"/>
      <c r="M148" s="223" t="s">
        <v>1</v>
      </c>
      <c r="N148" s="224" t="s">
        <v>39</v>
      </c>
      <c r="O148" s="90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7" t="s">
        <v>128</v>
      </c>
      <c r="AT148" s="227" t="s">
        <v>123</v>
      </c>
      <c r="AU148" s="227" t="s">
        <v>84</v>
      </c>
      <c r="AY148" s="16" t="s">
        <v>121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6" t="s">
        <v>78</v>
      </c>
      <c r="BK148" s="228">
        <f>ROUND(I148*H148,2)</f>
        <v>0</v>
      </c>
      <c r="BL148" s="16" t="s">
        <v>128</v>
      </c>
      <c r="BM148" s="227" t="s">
        <v>177</v>
      </c>
    </row>
    <row r="149" s="12" customFormat="1" ht="25.92" customHeight="1">
      <c r="A149" s="12"/>
      <c r="B149" s="200"/>
      <c r="C149" s="201"/>
      <c r="D149" s="202" t="s">
        <v>73</v>
      </c>
      <c r="E149" s="203" t="s">
        <v>178</v>
      </c>
      <c r="F149" s="203" t="s">
        <v>179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P150+P152+P154</f>
        <v>0</v>
      </c>
      <c r="Q149" s="208"/>
      <c r="R149" s="209">
        <f>R150+R152+R154</f>
        <v>0</v>
      </c>
      <c r="S149" s="208"/>
      <c r="T149" s="210">
        <f>T150+T152+T154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138</v>
      </c>
      <c r="AT149" s="212" t="s">
        <v>73</v>
      </c>
      <c r="AU149" s="212" t="s">
        <v>74</v>
      </c>
      <c r="AY149" s="211" t="s">
        <v>121</v>
      </c>
      <c r="BK149" s="213">
        <f>BK150+BK152+BK154</f>
        <v>0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180</v>
      </c>
      <c r="F150" s="214" t="s">
        <v>181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P151</f>
        <v>0</v>
      </c>
      <c r="Q150" s="208"/>
      <c r="R150" s="209">
        <f>R151</f>
        <v>0</v>
      </c>
      <c r="S150" s="208"/>
      <c r="T150" s="210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138</v>
      </c>
      <c r="AT150" s="212" t="s">
        <v>73</v>
      </c>
      <c r="AU150" s="212" t="s">
        <v>78</v>
      </c>
      <c r="AY150" s="211" t="s">
        <v>121</v>
      </c>
      <c r="BK150" s="213">
        <f>BK151</f>
        <v>0</v>
      </c>
    </row>
    <row r="151" s="2" customFormat="1">
      <c r="A151" s="37"/>
      <c r="B151" s="38"/>
      <c r="C151" s="216" t="s">
        <v>182</v>
      </c>
      <c r="D151" s="216" t="s">
        <v>123</v>
      </c>
      <c r="E151" s="217" t="s">
        <v>183</v>
      </c>
      <c r="F151" s="218" t="s">
        <v>184</v>
      </c>
      <c r="G151" s="219" t="s">
        <v>185</v>
      </c>
      <c r="H151" s="220">
        <v>1</v>
      </c>
      <c r="I151" s="221"/>
      <c r="J151" s="222">
        <f>ROUND(I151*H151,2)</f>
        <v>0</v>
      </c>
      <c r="K151" s="218" t="s">
        <v>127</v>
      </c>
      <c r="L151" s="43"/>
      <c r="M151" s="223" t="s">
        <v>1</v>
      </c>
      <c r="N151" s="224" t="s">
        <v>39</v>
      </c>
      <c r="O151" s="90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7" t="s">
        <v>186</v>
      </c>
      <c r="AT151" s="227" t="s">
        <v>123</v>
      </c>
      <c r="AU151" s="227" t="s">
        <v>84</v>
      </c>
      <c r="AY151" s="16" t="s">
        <v>121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6" t="s">
        <v>78</v>
      </c>
      <c r="BK151" s="228">
        <f>ROUND(I151*H151,2)</f>
        <v>0</v>
      </c>
      <c r="BL151" s="16" t="s">
        <v>186</v>
      </c>
      <c r="BM151" s="227" t="s">
        <v>187</v>
      </c>
    </row>
    <row r="152" s="12" customFormat="1" ht="22.8" customHeight="1">
      <c r="A152" s="12"/>
      <c r="B152" s="200"/>
      <c r="C152" s="201"/>
      <c r="D152" s="202" t="s">
        <v>73</v>
      </c>
      <c r="E152" s="214" t="s">
        <v>188</v>
      </c>
      <c r="F152" s="214" t="s">
        <v>189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P153</f>
        <v>0</v>
      </c>
      <c r="Q152" s="208"/>
      <c r="R152" s="209">
        <f>R153</f>
        <v>0</v>
      </c>
      <c r="S152" s="208"/>
      <c r="T152" s="21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138</v>
      </c>
      <c r="AT152" s="212" t="s">
        <v>73</v>
      </c>
      <c r="AU152" s="212" t="s">
        <v>78</v>
      </c>
      <c r="AY152" s="211" t="s">
        <v>121</v>
      </c>
      <c r="BK152" s="213">
        <f>BK153</f>
        <v>0</v>
      </c>
    </row>
    <row r="153" s="2" customFormat="1" ht="16.5" customHeight="1">
      <c r="A153" s="37"/>
      <c r="B153" s="38"/>
      <c r="C153" s="216" t="s">
        <v>190</v>
      </c>
      <c r="D153" s="216" t="s">
        <v>123</v>
      </c>
      <c r="E153" s="217" t="s">
        <v>191</v>
      </c>
      <c r="F153" s="218" t="s">
        <v>189</v>
      </c>
      <c r="G153" s="219" t="s">
        <v>185</v>
      </c>
      <c r="H153" s="220">
        <v>1</v>
      </c>
      <c r="I153" s="221"/>
      <c r="J153" s="222">
        <f>ROUND(I153*H153,2)</f>
        <v>0</v>
      </c>
      <c r="K153" s="218" t="s">
        <v>127</v>
      </c>
      <c r="L153" s="43"/>
      <c r="M153" s="223" t="s">
        <v>1</v>
      </c>
      <c r="N153" s="224" t="s">
        <v>39</v>
      </c>
      <c r="O153" s="90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7" t="s">
        <v>186</v>
      </c>
      <c r="AT153" s="227" t="s">
        <v>123</v>
      </c>
      <c r="AU153" s="227" t="s">
        <v>84</v>
      </c>
      <c r="AY153" s="16" t="s">
        <v>121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6" t="s">
        <v>78</v>
      </c>
      <c r="BK153" s="228">
        <f>ROUND(I153*H153,2)</f>
        <v>0</v>
      </c>
      <c r="BL153" s="16" t="s">
        <v>186</v>
      </c>
      <c r="BM153" s="227" t="s">
        <v>192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193</v>
      </c>
      <c r="F154" s="214" t="s">
        <v>194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P155</f>
        <v>0</v>
      </c>
      <c r="Q154" s="208"/>
      <c r="R154" s="209">
        <f>R155</f>
        <v>0</v>
      </c>
      <c r="S154" s="208"/>
      <c r="T154" s="210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138</v>
      </c>
      <c r="AT154" s="212" t="s">
        <v>73</v>
      </c>
      <c r="AU154" s="212" t="s">
        <v>78</v>
      </c>
      <c r="AY154" s="211" t="s">
        <v>121</v>
      </c>
      <c r="BK154" s="213">
        <f>BK155</f>
        <v>0</v>
      </c>
    </row>
    <row r="155" s="2" customFormat="1" ht="16.5" customHeight="1">
      <c r="A155" s="37"/>
      <c r="B155" s="38"/>
      <c r="C155" s="216" t="s">
        <v>195</v>
      </c>
      <c r="D155" s="216" t="s">
        <v>123</v>
      </c>
      <c r="E155" s="217" t="s">
        <v>196</v>
      </c>
      <c r="F155" s="218" t="s">
        <v>194</v>
      </c>
      <c r="G155" s="219" t="s">
        <v>185</v>
      </c>
      <c r="H155" s="220">
        <v>1</v>
      </c>
      <c r="I155" s="221"/>
      <c r="J155" s="222">
        <f>ROUND(I155*H155,2)</f>
        <v>0</v>
      </c>
      <c r="K155" s="218" t="s">
        <v>127</v>
      </c>
      <c r="L155" s="43"/>
      <c r="M155" s="252" t="s">
        <v>1</v>
      </c>
      <c r="N155" s="253" t="s">
        <v>39</v>
      </c>
      <c r="O155" s="254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7" t="s">
        <v>186</v>
      </c>
      <c r="AT155" s="227" t="s">
        <v>123</v>
      </c>
      <c r="AU155" s="227" t="s">
        <v>84</v>
      </c>
      <c r="AY155" s="16" t="s">
        <v>121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6" t="s">
        <v>78</v>
      </c>
      <c r="BK155" s="228">
        <f>ROUND(I155*H155,2)</f>
        <v>0</v>
      </c>
      <c r="BL155" s="16" t="s">
        <v>186</v>
      </c>
      <c r="BM155" s="227" t="s">
        <v>197</v>
      </c>
    </row>
    <row r="156" s="2" customFormat="1" ht="6.96" customHeight="1">
      <c r="A156" s="37"/>
      <c r="B156" s="65"/>
      <c r="C156" s="66"/>
      <c r="D156" s="66"/>
      <c r="E156" s="66"/>
      <c r="F156" s="66"/>
      <c r="G156" s="66"/>
      <c r="H156" s="66"/>
      <c r="I156" s="66"/>
      <c r="J156" s="66"/>
      <c r="K156" s="66"/>
      <c r="L156" s="43"/>
      <c r="M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</row>
  </sheetData>
  <sheetProtection sheet="1" autoFilter="0" formatColumns="0" formatRows="0" objects="1" scenarios="1" spinCount="100000" saltValue="2wojWARNU0rtQk8JErq/OrBzDuHmd/E8faPoa02Zz4A8TGKzkBwoNODnVGyjqsRm8NBUxgOAPni4sVKBUpN4Ng==" hashValue="5DdFOKSl+C126dT2GMPDNVkNchRQt5L/L44Fr1lXNifwpilcWVPtLEeP+lVDgfVR7lUdM4K+F85/m6aKok/6Xw==" algorithmName="SHA-512" password="CC35"/>
  <autoFilter ref="C125:K15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9"/>
      <c r="AT3" s="16" t="s">
        <v>84</v>
      </c>
    </row>
    <row r="4" s="1" customFormat="1" ht="24.96" customHeight="1">
      <c r="B4" s="19"/>
      <c r="D4" s="136" t="s">
        <v>88</v>
      </c>
      <c r="L4" s="19"/>
      <c r="M4" s="137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8" t="s">
        <v>16</v>
      </c>
      <c r="L6" s="19"/>
    </row>
    <row r="7" s="1" customFormat="1" ht="16.5" customHeight="1">
      <c r="B7" s="19"/>
      <c r="E7" s="139" t="str">
        <f>'Rekapitulace stavby'!K6</f>
        <v>Oprava asfaltových ploch na ulici Podříčí</v>
      </c>
      <c r="F7" s="138"/>
      <c r="G7" s="138"/>
      <c r="H7" s="138"/>
      <c r="L7" s="19"/>
    </row>
    <row r="8" s="2" customFormat="1" ht="12" customHeight="1">
      <c r="A8" s="37"/>
      <c r="B8" s="43"/>
      <c r="C8" s="37"/>
      <c r="D8" s="138" t="s">
        <v>89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0" t="s">
        <v>198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8" t="s">
        <v>18</v>
      </c>
      <c r="E11" s="37"/>
      <c r="F11" s="141" t="s">
        <v>1</v>
      </c>
      <c r="G11" s="37"/>
      <c r="H11" s="37"/>
      <c r="I11" s="138" t="s">
        <v>19</v>
      </c>
      <c r="J11" s="141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8" t="s">
        <v>20</v>
      </c>
      <c r="E12" s="37"/>
      <c r="F12" s="141" t="s">
        <v>21</v>
      </c>
      <c r="G12" s="37"/>
      <c r="H12" s="37"/>
      <c r="I12" s="138" t="s">
        <v>22</v>
      </c>
      <c r="J12" s="142" t="str">
        <f>'Rekapitulace stavby'!AN8</f>
        <v>20. 5. 2021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8" t="s">
        <v>24</v>
      </c>
      <c r="E14" s="37"/>
      <c r="F14" s="37"/>
      <c r="G14" s="37"/>
      <c r="H14" s="37"/>
      <c r="I14" s="138" t="s">
        <v>25</v>
      </c>
      <c r="J14" s="141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1" t="str">
        <f>IF('Rekapitulace stavby'!E11="","",'Rekapitulace stavby'!E11)</f>
        <v xml:space="preserve"> </v>
      </c>
      <c r="F15" s="37"/>
      <c r="G15" s="37"/>
      <c r="H15" s="37"/>
      <c r="I15" s="138" t="s">
        <v>27</v>
      </c>
      <c r="J15" s="141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8" t="s">
        <v>28</v>
      </c>
      <c r="E17" s="37"/>
      <c r="F17" s="37"/>
      <c r="G17" s="37"/>
      <c r="H17" s="37"/>
      <c r="I17" s="138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1"/>
      <c r="G18" s="141"/>
      <c r="H18" s="141"/>
      <c r="I18" s="138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8" t="s">
        <v>30</v>
      </c>
      <c r="E20" s="37"/>
      <c r="F20" s="37"/>
      <c r="G20" s="37"/>
      <c r="H20" s="37"/>
      <c r="I20" s="138" t="s">
        <v>25</v>
      </c>
      <c r="J20" s="141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1" t="str">
        <f>IF('Rekapitulace stavby'!E17="","",'Rekapitulace stavby'!E17)</f>
        <v xml:space="preserve"> </v>
      </c>
      <c r="F21" s="37"/>
      <c r="G21" s="37"/>
      <c r="H21" s="37"/>
      <c r="I21" s="138" t="s">
        <v>27</v>
      </c>
      <c r="J21" s="141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8" t="s">
        <v>32</v>
      </c>
      <c r="E23" s="37"/>
      <c r="F23" s="37"/>
      <c r="G23" s="37"/>
      <c r="H23" s="37"/>
      <c r="I23" s="138" t="s">
        <v>25</v>
      </c>
      <c r="J23" s="141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1" t="str">
        <f>IF('Rekapitulace stavby'!E20="","",'Rekapitulace stavby'!E20)</f>
        <v xml:space="preserve"> </v>
      </c>
      <c r="F24" s="37"/>
      <c r="G24" s="37"/>
      <c r="H24" s="37"/>
      <c r="I24" s="138" t="s">
        <v>27</v>
      </c>
      <c r="J24" s="141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8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7"/>
      <c r="J29" s="147"/>
      <c r="K29" s="14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34</v>
      </c>
      <c r="E30" s="37"/>
      <c r="F30" s="37"/>
      <c r="G30" s="37"/>
      <c r="H30" s="37"/>
      <c r="I30" s="37"/>
      <c r="J30" s="149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7"/>
      <c r="E31" s="147"/>
      <c r="F31" s="147"/>
      <c r="G31" s="147"/>
      <c r="H31" s="147"/>
      <c r="I31" s="147"/>
      <c r="J31" s="147"/>
      <c r="K31" s="14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36</v>
      </c>
      <c r="G32" s="37"/>
      <c r="H32" s="37"/>
      <c r="I32" s="150" t="s">
        <v>35</v>
      </c>
      <c r="J32" s="150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1" t="s">
        <v>38</v>
      </c>
      <c r="E33" s="138" t="s">
        <v>39</v>
      </c>
      <c r="F33" s="152">
        <f>ROUND((SUM(BE127:BE168)),  2)</f>
        <v>0</v>
      </c>
      <c r="G33" s="37"/>
      <c r="H33" s="37"/>
      <c r="I33" s="153">
        <v>0.20999999999999999</v>
      </c>
      <c r="J33" s="152">
        <f>ROUND(((SUM(BE127:BE168))*I33),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8" t="s">
        <v>40</v>
      </c>
      <c r="F34" s="152">
        <f>ROUND((SUM(BF127:BF168)),  2)</f>
        <v>0</v>
      </c>
      <c r="G34" s="37"/>
      <c r="H34" s="37"/>
      <c r="I34" s="153">
        <v>0.14999999999999999</v>
      </c>
      <c r="J34" s="152">
        <f>ROUND(((SUM(BF127:BF168))*I34),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8" t="s">
        <v>41</v>
      </c>
      <c r="F35" s="152">
        <f>ROUND((SUM(BG127:BG168)),  2)</f>
        <v>0</v>
      </c>
      <c r="G35" s="37"/>
      <c r="H35" s="37"/>
      <c r="I35" s="153">
        <v>0.20999999999999999</v>
      </c>
      <c r="J35" s="15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8" t="s">
        <v>42</v>
      </c>
      <c r="F36" s="152">
        <f>ROUND((SUM(BH127:BH168)),  2)</f>
        <v>0</v>
      </c>
      <c r="G36" s="37"/>
      <c r="H36" s="37"/>
      <c r="I36" s="153">
        <v>0.14999999999999999</v>
      </c>
      <c r="J36" s="15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8" t="s">
        <v>43</v>
      </c>
      <c r="F37" s="152">
        <f>ROUND((SUM(BI127:BI168)),  2)</f>
        <v>0</v>
      </c>
      <c r="G37" s="37"/>
      <c r="H37" s="37"/>
      <c r="I37" s="153">
        <v>0</v>
      </c>
      <c r="J37" s="15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4"/>
      <c r="D39" s="155" t="s">
        <v>44</v>
      </c>
      <c r="E39" s="156"/>
      <c r="F39" s="156"/>
      <c r="G39" s="157" t="s">
        <v>45</v>
      </c>
      <c r="H39" s="158" t="s">
        <v>46</v>
      </c>
      <c r="I39" s="156"/>
      <c r="J39" s="159">
        <f>SUM(J30:J37)</f>
        <v>0</v>
      </c>
      <c r="K39" s="16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1" t="s">
        <v>47</v>
      </c>
      <c r="E50" s="162"/>
      <c r="F50" s="162"/>
      <c r="G50" s="161" t="s">
        <v>48</v>
      </c>
      <c r="H50" s="162"/>
      <c r="I50" s="162"/>
      <c r="J50" s="162"/>
      <c r="K50" s="16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3" t="s">
        <v>49</v>
      </c>
      <c r="E61" s="164"/>
      <c r="F61" s="165" t="s">
        <v>50</v>
      </c>
      <c r="G61" s="163" t="s">
        <v>49</v>
      </c>
      <c r="H61" s="164"/>
      <c r="I61" s="164"/>
      <c r="J61" s="166" t="s">
        <v>50</v>
      </c>
      <c r="K61" s="16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1" t="s">
        <v>51</v>
      </c>
      <c r="E65" s="167"/>
      <c r="F65" s="167"/>
      <c r="G65" s="161" t="s">
        <v>52</v>
      </c>
      <c r="H65" s="167"/>
      <c r="I65" s="167"/>
      <c r="J65" s="167"/>
      <c r="K65" s="16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3" t="s">
        <v>49</v>
      </c>
      <c r="E76" s="164"/>
      <c r="F76" s="165" t="s">
        <v>50</v>
      </c>
      <c r="G76" s="163" t="s">
        <v>49</v>
      </c>
      <c r="H76" s="164"/>
      <c r="I76" s="164"/>
      <c r="J76" s="166" t="s">
        <v>50</v>
      </c>
      <c r="K76" s="16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2" t="str">
        <f>E7</f>
        <v>Oprava asfaltových ploch na ulici Podříčí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Oprava asfaltové plochy Podříčí 42-44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Frenštát pod Radhoštěm</v>
      </c>
      <c r="G89" s="39"/>
      <c r="H89" s="39"/>
      <c r="I89" s="31" t="s">
        <v>22</v>
      </c>
      <c r="J89" s="78" t="str">
        <f>IF(J12="","",J12)</f>
        <v>20. 5. 2021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3" t="s">
        <v>92</v>
      </c>
      <c r="D94" s="174"/>
      <c r="E94" s="174"/>
      <c r="F94" s="174"/>
      <c r="G94" s="174"/>
      <c r="H94" s="174"/>
      <c r="I94" s="174"/>
      <c r="J94" s="175" t="s">
        <v>93</v>
      </c>
      <c r="K94" s="17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6" t="s">
        <v>94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95</v>
      </c>
    </row>
    <row r="97" s="9" customFormat="1" ht="24.96" customHeight="1">
      <c r="A97" s="9"/>
      <c r="B97" s="177"/>
      <c r="C97" s="178"/>
      <c r="D97" s="179" t="s">
        <v>96</v>
      </c>
      <c r="E97" s="180"/>
      <c r="F97" s="180"/>
      <c r="G97" s="180"/>
      <c r="H97" s="180"/>
      <c r="I97" s="180"/>
      <c r="J97" s="181">
        <f>J128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97</v>
      </c>
      <c r="E98" s="186"/>
      <c r="F98" s="186"/>
      <c r="G98" s="186"/>
      <c r="H98" s="186"/>
      <c r="I98" s="186"/>
      <c r="J98" s="187">
        <f>J129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98</v>
      </c>
      <c r="E99" s="186"/>
      <c r="F99" s="186"/>
      <c r="G99" s="186"/>
      <c r="H99" s="186"/>
      <c r="I99" s="186"/>
      <c r="J99" s="187">
        <f>J136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199</v>
      </c>
      <c r="E100" s="186"/>
      <c r="F100" s="186"/>
      <c r="G100" s="186"/>
      <c r="H100" s="186"/>
      <c r="I100" s="186"/>
      <c r="J100" s="187">
        <f>J143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99</v>
      </c>
      <c r="E101" s="186"/>
      <c r="F101" s="186"/>
      <c r="G101" s="186"/>
      <c r="H101" s="186"/>
      <c r="I101" s="186"/>
      <c r="J101" s="187">
        <f>J147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100</v>
      </c>
      <c r="E102" s="186"/>
      <c r="F102" s="186"/>
      <c r="G102" s="186"/>
      <c r="H102" s="186"/>
      <c r="I102" s="186"/>
      <c r="J102" s="187">
        <f>J155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101</v>
      </c>
      <c r="E103" s="186"/>
      <c r="F103" s="186"/>
      <c r="G103" s="186"/>
      <c r="H103" s="186"/>
      <c r="I103" s="186"/>
      <c r="J103" s="187">
        <f>J160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7"/>
      <c r="C104" s="178"/>
      <c r="D104" s="179" t="s">
        <v>102</v>
      </c>
      <c r="E104" s="180"/>
      <c r="F104" s="180"/>
      <c r="G104" s="180"/>
      <c r="H104" s="180"/>
      <c r="I104" s="180"/>
      <c r="J104" s="181">
        <f>J162</f>
        <v>0</v>
      </c>
      <c r="K104" s="178"/>
      <c r="L104" s="18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3"/>
      <c r="C105" s="184"/>
      <c r="D105" s="185" t="s">
        <v>103</v>
      </c>
      <c r="E105" s="186"/>
      <c r="F105" s="186"/>
      <c r="G105" s="186"/>
      <c r="H105" s="186"/>
      <c r="I105" s="186"/>
      <c r="J105" s="187">
        <f>J163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104</v>
      </c>
      <c r="E106" s="186"/>
      <c r="F106" s="186"/>
      <c r="G106" s="186"/>
      <c r="H106" s="186"/>
      <c r="I106" s="186"/>
      <c r="J106" s="187">
        <f>J165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105</v>
      </c>
      <c r="E107" s="186"/>
      <c r="F107" s="186"/>
      <c r="G107" s="186"/>
      <c r="H107" s="186"/>
      <c r="I107" s="186"/>
      <c r="J107" s="187">
        <f>J167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106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72" t="str">
        <f>E7</f>
        <v>Oprava asfaltových ploch na ulici Podříčí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89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02 - Oprava asfaltové plochy Podříčí 42-44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>Frenštát pod Radhoštěm</v>
      </c>
      <c r="G121" s="39"/>
      <c r="H121" s="39"/>
      <c r="I121" s="31" t="s">
        <v>22</v>
      </c>
      <c r="J121" s="78" t="str">
        <f>IF(J12="","",J12)</f>
        <v>20. 5. 2021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E15</f>
        <v xml:space="preserve"> </v>
      </c>
      <c r="G123" s="39"/>
      <c r="H123" s="39"/>
      <c r="I123" s="31" t="s">
        <v>30</v>
      </c>
      <c r="J123" s="35" t="str">
        <f>E21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9"/>
      <c r="E124" s="39"/>
      <c r="F124" s="26" t="str">
        <f>IF(E18="","",E18)</f>
        <v>Vyplň údaj</v>
      </c>
      <c r="G124" s="39"/>
      <c r="H124" s="39"/>
      <c r="I124" s="31" t="s">
        <v>32</v>
      </c>
      <c r="J124" s="35" t="str">
        <f>E24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89"/>
      <c r="B126" s="190"/>
      <c r="C126" s="191" t="s">
        <v>107</v>
      </c>
      <c r="D126" s="192" t="s">
        <v>59</v>
      </c>
      <c r="E126" s="192" t="s">
        <v>55</v>
      </c>
      <c r="F126" s="192" t="s">
        <v>56</v>
      </c>
      <c r="G126" s="192" t="s">
        <v>108</v>
      </c>
      <c r="H126" s="192" t="s">
        <v>109</v>
      </c>
      <c r="I126" s="192" t="s">
        <v>110</v>
      </c>
      <c r="J126" s="192" t="s">
        <v>93</v>
      </c>
      <c r="K126" s="193" t="s">
        <v>111</v>
      </c>
      <c r="L126" s="194"/>
      <c r="M126" s="99" t="s">
        <v>1</v>
      </c>
      <c r="N126" s="100" t="s">
        <v>38</v>
      </c>
      <c r="O126" s="100" t="s">
        <v>112</v>
      </c>
      <c r="P126" s="100" t="s">
        <v>113</v>
      </c>
      <c r="Q126" s="100" t="s">
        <v>114</v>
      </c>
      <c r="R126" s="100" t="s">
        <v>115</v>
      </c>
      <c r="S126" s="100" t="s">
        <v>116</v>
      </c>
      <c r="T126" s="101" t="s">
        <v>117</v>
      </c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</row>
    <row r="127" s="2" customFormat="1" ht="22.8" customHeight="1">
      <c r="A127" s="37"/>
      <c r="B127" s="38"/>
      <c r="C127" s="106" t="s">
        <v>118</v>
      </c>
      <c r="D127" s="39"/>
      <c r="E127" s="39"/>
      <c r="F127" s="39"/>
      <c r="G127" s="39"/>
      <c r="H127" s="39"/>
      <c r="I127" s="39"/>
      <c r="J127" s="195">
        <f>BK127</f>
        <v>0</v>
      </c>
      <c r="K127" s="39"/>
      <c r="L127" s="43"/>
      <c r="M127" s="102"/>
      <c r="N127" s="196"/>
      <c r="O127" s="103"/>
      <c r="P127" s="197">
        <f>P128+P162</f>
        <v>0</v>
      </c>
      <c r="Q127" s="103"/>
      <c r="R127" s="197">
        <f>R128+R162</f>
        <v>8.0552600000000005</v>
      </c>
      <c r="S127" s="103"/>
      <c r="T127" s="198">
        <f>T128+T162</f>
        <v>47.835999999999999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73</v>
      </c>
      <c r="AU127" s="16" t="s">
        <v>95</v>
      </c>
      <c r="BK127" s="199">
        <f>BK128+BK162</f>
        <v>0</v>
      </c>
    </row>
    <row r="128" s="12" customFormat="1" ht="25.92" customHeight="1">
      <c r="A128" s="12"/>
      <c r="B128" s="200"/>
      <c r="C128" s="201"/>
      <c r="D128" s="202" t="s">
        <v>73</v>
      </c>
      <c r="E128" s="203" t="s">
        <v>119</v>
      </c>
      <c r="F128" s="203" t="s">
        <v>120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P129+P136+P143+P147+P155+P160</f>
        <v>0</v>
      </c>
      <c r="Q128" s="208"/>
      <c r="R128" s="209">
        <f>R129+R136+R143+R147+R155+R160</f>
        <v>8.0552600000000005</v>
      </c>
      <c r="S128" s="208"/>
      <c r="T128" s="210">
        <f>T129+T136+T143+T147+T155+T160</f>
        <v>47.835999999999999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78</v>
      </c>
      <c r="AT128" s="212" t="s">
        <v>73</v>
      </c>
      <c r="AU128" s="212" t="s">
        <v>74</v>
      </c>
      <c r="AY128" s="211" t="s">
        <v>121</v>
      </c>
      <c r="BK128" s="213">
        <f>BK129+BK136+BK143+BK147+BK155+BK160</f>
        <v>0</v>
      </c>
    </row>
    <row r="129" s="12" customFormat="1" ht="22.8" customHeight="1">
      <c r="A129" s="12"/>
      <c r="B129" s="200"/>
      <c r="C129" s="201"/>
      <c r="D129" s="202" t="s">
        <v>73</v>
      </c>
      <c r="E129" s="214" t="s">
        <v>78</v>
      </c>
      <c r="F129" s="214" t="s">
        <v>122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SUM(P130:P135)</f>
        <v>0</v>
      </c>
      <c r="Q129" s="208"/>
      <c r="R129" s="209">
        <f>SUM(R130:R135)</f>
        <v>0.01728</v>
      </c>
      <c r="S129" s="208"/>
      <c r="T129" s="210">
        <f>SUM(T130:T135)</f>
        <v>43.076000000000001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78</v>
      </c>
      <c r="AT129" s="212" t="s">
        <v>73</v>
      </c>
      <c r="AU129" s="212" t="s">
        <v>78</v>
      </c>
      <c r="AY129" s="211" t="s">
        <v>121</v>
      </c>
      <c r="BK129" s="213">
        <f>SUM(BK130:BK135)</f>
        <v>0</v>
      </c>
    </row>
    <row r="130" s="2" customFormat="1">
      <c r="A130" s="37"/>
      <c r="B130" s="38"/>
      <c r="C130" s="216" t="s">
        <v>78</v>
      </c>
      <c r="D130" s="216" t="s">
        <v>123</v>
      </c>
      <c r="E130" s="217" t="s">
        <v>124</v>
      </c>
      <c r="F130" s="218" t="s">
        <v>125</v>
      </c>
      <c r="G130" s="219" t="s">
        <v>126</v>
      </c>
      <c r="H130" s="220">
        <v>34</v>
      </c>
      <c r="I130" s="221"/>
      <c r="J130" s="222">
        <f>ROUND(I130*H130,2)</f>
        <v>0</v>
      </c>
      <c r="K130" s="218" t="s">
        <v>127</v>
      </c>
      <c r="L130" s="43"/>
      <c r="M130" s="223" t="s">
        <v>1</v>
      </c>
      <c r="N130" s="224" t="s">
        <v>39</v>
      </c>
      <c r="O130" s="90"/>
      <c r="P130" s="225">
        <f>O130*H130</f>
        <v>0</v>
      </c>
      <c r="Q130" s="225">
        <v>0</v>
      </c>
      <c r="R130" s="225">
        <f>Q130*H130</f>
        <v>0</v>
      </c>
      <c r="S130" s="225">
        <v>0.098000000000000004</v>
      </c>
      <c r="T130" s="226">
        <f>S130*H130</f>
        <v>3.3320000000000003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7" t="s">
        <v>128</v>
      </c>
      <c r="AT130" s="227" t="s">
        <v>123</v>
      </c>
      <c r="AU130" s="227" t="s">
        <v>84</v>
      </c>
      <c r="AY130" s="16" t="s">
        <v>121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6" t="s">
        <v>78</v>
      </c>
      <c r="BK130" s="228">
        <f>ROUND(I130*H130,2)</f>
        <v>0</v>
      </c>
      <c r="BL130" s="16" t="s">
        <v>128</v>
      </c>
      <c r="BM130" s="227" t="s">
        <v>129</v>
      </c>
    </row>
    <row r="131" s="13" customFormat="1">
      <c r="A131" s="13"/>
      <c r="B131" s="229"/>
      <c r="C131" s="230"/>
      <c r="D131" s="231" t="s">
        <v>130</v>
      </c>
      <c r="E131" s="232" t="s">
        <v>1</v>
      </c>
      <c r="F131" s="233" t="s">
        <v>200</v>
      </c>
      <c r="G131" s="230"/>
      <c r="H131" s="234">
        <v>34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130</v>
      </c>
      <c r="AU131" s="240" t="s">
        <v>84</v>
      </c>
      <c r="AV131" s="13" t="s">
        <v>84</v>
      </c>
      <c r="AW131" s="13" t="s">
        <v>31</v>
      </c>
      <c r="AX131" s="13" t="s">
        <v>78</v>
      </c>
      <c r="AY131" s="240" t="s">
        <v>121</v>
      </c>
    </row>
    <row r="132" s="2" customFormat="1">
      <c r="A132" s="37"/>
      <c r="B132" s="38"/>
      <c r="C132" s="216" t="s">
        <v>84</v>
      </c>
      <c r="D132" s="216" t="s">
        <v>123</v>
      </c>
      <c r="E132" s="217" t="s">
        <v>132</v>
      </c>
      <c r="F132" s="218" t="s">
        <v>133</v>
      </c>
      <c r="G132" s="219" t="s">
        <v>126</v>
      </c>
      <c r="H132" s="220">
        <v>432</v>
      </c>
      <c r="I132" s="221"/>
      <c r="J132" s="222">
        <f>ROUND(I132*H132,2)</f>
        <v>0</v>
      </c>
      <c r="K132" s="218" t="s">
        <v>127</v>
      </c>
      <c r="L132" s="43"/>
      <c r="M132" s="223" t="s">
        <v>1</v>
      </c>
      <c r="N132" s="224" t="s">
        <v>39</v>
      </c>
      <c r="O132" s="90"/>
      <c r="P132" s="225">
        <f>O132*H132</f>
        <v>0</v>
      </c>
      <c r="Q132" s="225">
        <v>4.0000000000000003E-05</v>
      </c>
      <c r="R132" s="225">
        <f>Q132*H132</f>
        <v>0.01728</v>
      </c>
      <c r="S132" s="225">
        <v>0.091999999999999998</v>
      </c>
      <c r="T132" s="226">
        <f>S132*H132</f>
        <v>39.744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7" t="s">
        <v>128</v>
      </c>
      <c r="AT132" s="227" t="s">
        <v>123</v>
      </c>
      <c r="AU132" s="227" t="s">
        <v>84</v>
      </c>
      <c r="AY132" s="16" t="s">
        <v>121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6" t="s">
        <v>78</v>
      </c>
      <c r="BK132" s="228">
        <f>ROUND(I132*H132,2)</f>
        <v>0</v>
      </c>
      <c r="BL132" s="16" t="s">
        <v>128</v>
      </c>
      <c r="BM132" s="227" t="s">
        <v>134</v>
      </c>
    </row>
    <row r="133" s="13" customFormat="1">
      <c r="A133" s="13"/>
      <c r="B133" s="229"/>
      <c r="C133" s="230"/>
      <c r="D133" s="231" t="s">
        <v>130</v>
      </c>
      <c r="E133" s="232" t="s">
        <v>1</v>
      </c>
      <c r="F133" s="233" t="s">
        <v>201</v>
      </c>
      <c r="G133" s="230"/>
      <c r="H133" s="234">
        <v>466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130</v>
      </c>
      <c r="AU133" s="240" t="s">
        <v>84</v>
      </c>
      <c r="AV133" s="13" t="s">
        <v>84</v>
      </c>
      <c r="AW133" s="13" t="s">
        <v>31</v>
      </c>
      <c r="AX133" s="13" t="s">
        <v>74</v>
      </c>
      <c r="AY133" s="240" t="s">
        <v>121</v>
      </c>
    </row>
    <row r="134" s="13" customFormat="1">
      <c r="A134" s="13"/>
      <c r="B134" s="229"/>
      <c r="C134" s="230"/>
      <c r="D134" s="231" t="s">
        <v>130</v>
      </c>
      <c r="E134" s="232" t="s">
        <v>1</v>
      </c>
      <c r="F134" s="233" t="s">
        <v>202</v>
      </c>
      <c r="G134" s="230"/>
      <c r="H134" s="234">
        <v>-34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130</v>
      </c>
      <c r="AU134" s="240" t="s">
        <v>84</v>
      </c>
      <c r="AV134" s="13" t="s">
        <v>84</v>
      </c>
      <c r="AW134" s="13" t="s">
        <v>31</v>
      </c>
      <c r="AX134" s="13" t="s">
        <v>74</v>
      </c>
      <c r="AY134" s="240" t="s">
        <v>121</v>
      </c>
    </row>
    <row r="135" s="14" customFormat="1">
      <c r="A135" s="14"/>
      <c r="B135" s="241"/>
      <c r="C135" s="242"/>
      <c r="D135" s="231" t="s">
        <v>130</v>
      </c>
      <c r="E135" s="243" t="s">
        <v>1</v>
      </c>
      <c r="F135" s="244" t="s">
        <v>137</v>
      </c>
      <c r="G135" s="242"/>
      <c r="H135" s="245">
        <v>432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130</v>
      </c>
      <c r="AU135" s="251" t="s">
        <v>84</v>
      </c>
      <c r="AV135" s="14" t="s">
        <v>128</v>
      </c>
      <c r="AW135" s="14" t="s">
        <v>31</v>
      </c>
      <c r="AX135" s="14" t="s">
        <v>78</v>
      </c>
      <c r="AY135" s="251" t="s">
        <v>121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138</v>
      </c>
      <c r="F136" s="214" t="s">
        <v>139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SUM(P137:P142)</f>
        <v>0</v>
      </c>
      <c r="Q136" s="208"/>
      <c r="R136" s="209">
        <f>SUM(R137:R142)</f>
        <v>7.8259999999999996</v>
      </c>
      <c r="S136" s="208"/>
      <c r="T136" s="210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78</v>
      </c>
      <c r="AT136" s="212" t="s">
        <v>73</v>
      </c>
      <c r="AU136" s="212" t="s">
        <v>78</v>
      </c>
      <c r="AY136" s="211" t="s">
        <v>121</v>
      </c>
      <c r="BK136" s="213">
        <f>SUM(BK137:BK142)</f>
        <v>0</v>
      </c>
    </row>
    <row r="137" s="2" customFormat="1">
      <c r="A137" s="37"/>
      <c r="B137" s="38"/>
      <c r="C137" s="216" t="s">
        <v>140</v>
      </c>
      <c r="D137" s="216" t="s">
        <v>123</v>
      </c>
      <c r="E137" s="217" t="s">
        <v>203</v>
      </c>
      <c r="F137" s="218" t="s">
        <v>204</v>
      </c>
      <c r="G137" s="219" t="s">
        <v>126</v>
      </c>
      <c r="H137" s="220">
        <v>70</v>
      </c>
      <c r="I137" s="221"/>
      <c r="J137" s="222">
        <f>ROUND(I137*H137,2)</f>
        <v>0</v>
      </c>
      <c r="K137" s="218" t="s">
        <v>127</v>
      </c>
      <c r="L137" s="43"/>
      <c r="M137" s="223" t="s">
        <v>1</v>
      </c>
      <c r="N137" s="224" t="s">
        <v>39</v>
      </c>
      <c r="O137" s="90"/>
      <c r="P137" s="225">
        <f>O137*H137</f>
        <v>0</v>
      </c>
      <c r="Q137" s="225">
        <v>0.1118</v>
      </c>
      <c r="R137" s="225">
        <f>Q137*H137</f>
        <v>7.8259999999999996</v>
      </c>
      <c r="S137" s="225">
        <v>0</v>
      </c>
      <c r="T137" s="22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7" t="s">
        <v>128</v>
      </c>
      <c r="AT137" s="227" t="s">
        <v>123</v>
      </c>
      <c r="AU137" s="227" t="s">
        <v>84</v>
      </c>
      <c r="AY137" s="16" t="s">
        <v>121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6" t="s">
        <v>78</v>
      </c>
      <c r="BK137" s="228">
        <f>ROUND(I137*H137,2)</f>
        <v>0</v>
      </c>
      <c r="BL137" s="16" t="s">
        <v>128</v>
      </c>
      <c r="BM137" s="227" t="s">
        <v>205</v>
      </c>
    </row>
    <row r="138" s="13" customFormat="1">
      <c r="A138" s="13"/>
      <c r="B138" s="229"/>
      <c r="C138" s="230"/>
      <c r="D138" s="231" t="s">
        <v>130</v>
      </c>
      <c r="E138" s="232" t="s">
        <v>1</v>
      </c>
      <c r="F138" s="233" t="s">
        <v>206</v>
      </c>
      <c r="G138" s="230"/>
      <c r="H138" s="234">
        <v>70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130</v>
      </c>
      <c r="AU138" s="240" t="s">
        <v>84</v>
      </c>
      <c r="AV138" s="13" t="s">
        <v>84</v>
      </c>
      <c r="AW138" s="13" t="s">
        <v>31</v>
      </c>
      <c r="AX138" s="13" t="s">
        <v>78</v>
      </c>
      <c r="AY138" s="240" t="s">
        <v>121</v>
      </c>
    </row>
    <row r="139" s="2" customFormat="1">
      <c r="A139" s="37"/>
      <c r="B139" s="38"/>
      <c r="C139" s="216" t="s">
        <v>128</v>
      </c>
      <c r="D139" s="216" t="s">
        <v>123</v>
      </c>
      <c r="E139" s="217" t="s">
        <v>141</v>
      </c>
      <c r="F139" s="218" t="s">
        <v>142</v>
      </c>
      <c r="G139" s="219" t="s">
        <v>126</v>
      </c>
      <c r="H139" s="220">
        <v>466</v>
      </c>
      <c r="I139" s="221"/>
      <c r="J139" s="222">
        <f>ROUND(I139*H139,2)</f>
        <v>0</v>
      </c>
      <c r="K139" s="218" t="s">
        <v>127</v>
      </c>
      <c r="L139" s="43"/>
      <c r="M139" s="223" t="s">
        <v>1</v>
      </c>
      <c r="N139" s="224" t="s">
        <v>39</v>
      </c>
      <c r="O139" s="90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7" t="s">
        <v>128</v>
      </c>
      <c r="AT139" s="227" t="s">
        <v>123</v>
      </c>
      <c r="AU139" s="227" t="s">
        <v>84</v>
      </c>
      <c r="AY139" s="16" t="s">
        <v>121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6" t="s">
        <v>78</v>
      </c>
      <c r="BK139" s="228">
        <f>ROUND(I139*H139,2)</f>
        <v>0</v>
      </c>
      <c r="BL139" s="16" t="s">
        <v>128</v>
      </c>
      <c r="BM139" s="227" t="s">
        <v>143</v>
      </c>
    </row>
    <row r="140" s="13" customFormat="1">
      <c r="A140" s="13"/>
      <c r="B140" s="229"/>
      <c r="C140" s="230"/>
      <c r="D140" s="231" t="s">
        <v>130</v>
      </c>
      <c r="E140" s="232" t="s">
        <v>1</v>
      </c>
      <c r="F140" s="233" t="s">
        <v>201</v>
      </c>
      <c r="G140" s="230"/>
      <c r="H140" s="234">
        <v>466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130</v>
      </c>
      <c r="AU140" s="240" t="s">
        <v>84</v>
      </c>
      <c r="AV140" s="13" t="s">
        <v>84</v>
      </c>
      <c r="AW140" s="13" t="s">
        <v>31</v>
      </c>
      <c r="AX140" s="13" t="s">
        <v>78</v>
      </c>
      <c r="AY140" s="240" t="s">
        <v>121</v>
      </c>
    </row>
    <row r="141" s="2" customFormat="1" ht="44.25" customHeight="1">
      <c r="A141" s="37"/>
      <c r="B141" s="38"/>
      <c r="C141" s="216" t="s">
        <v>138</v>
      </c>
      <c r="D141" s="216" t="s">
        <v>123</v>
      </c>
      <c r="E141" s="217" t="s">
        <v>144</v>
      </c>
      <c r="F141" s="218" t="s">
        <v>145</v>
      </c>
      <c r="G141" s="219" t="s">
        <v>126</v>
      </c>
      <c r="H141" s="220">
        <v>466</v>
      </c>
      <c r="I141" s="221"/>
      <c r="J141" s="222">
        <f>ROUND(I141*H141,2)</f>
        <v>0</v>
      </c>
      <c r="K141" s="218" t="s">
        <v>127</v>
      </c>
      <c r="L141" s="43"/>
      <c r="M141" s="223" t="s">
        <v>1</v>
      </c>
      <c r="N141" s="224" t="s">
        <v>39</v>
      </c>
      <c r="O141" s="90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7" t="s">
        <v>128</v>
      </c>
      <c r="AT141" s="227" t="s">
        <v>123</v>
      </c>
      <c r="AU141" s="227" t="s">
        <v>84</v>
      </c>
      <c r="AY141" s="16" t="s">
        <v>121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6" t="s">
        <v>78</v>
      </c>
      <c r="BK141" s="228">
        <f>ROUND(I141*H141,2)</f>
        <v>0</v>
      </c>
      <c r="BL141" s="16" t="s">
        <v>128</v>
      </c>
      <c r="BM141" s="227" t="s">
        <v>146</v>
      </c>
    </row>
    <row r="142" s="2" customFormat="1" ht="33" customHeight="1">
      <c r="A142" s="37"/>
      <c r="B142" s="38"/>
      <c r="C142" s="216" t="s">
        <v>153</v>
      </c>
      <c r="D142" s="216" t="s">
        <v>123</v>
      </c>
      <c r="E142" s="217" t="s">
        <v>147</v>
      </c>
      <c r="F142" s="218" t="s">
        <v>148</v>
      </c>
      <c r="G142" s="219" t="s">
        <v>149</v>
      </c>
      <c r="H142" s="220">
        <v>3</v>
      </c>
      <c r="I142" s="221"/>
      <c r="J142" s="222">
        <f>ROUND(I142*H142,2)</f>
        <v>0</v>
      </c>
      <c r="K142" s="218" t="s">
        <v>1</v>
      </c>
      <c r="L142" s="43"/>
      <c r="M142" s="223" t="s">
        <v>1</v>
      </c>
      <c r="N142" s="224" t="s">
        <v>39</v>
      </c>
      <c r="O142" s="90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7" t="s">
        <v>128</v>
      </c>
      <c r="AT142" s="227" t="s">
        <v>123</v>
      </c>
      <c r="AU142" s="227" t="s">
        <v>84</v>
      </c>
      <c r="AY142" s="16" t="s">
        <v>121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6" t="s">
        <v>78</v>
      </c>
      <c r="BK142" s="228">
        <f>ROUND(I142*H142,2)</f>
        <v>0</v>
      </c>
      <c r="BL142" s="16" t="s">
        <v>128</v>
      </c>
      <c r="BM142" s="227" t="s">
        <v>150</v>
      </c>
    </row>
    <row r="143" s="12" customFormat="1" ht="22.8" customHeight="1">
      <c r="A143" s="12"/>
      <c r="B143" s="200"/>
      <c r="C143" s="201"/>
      <c r="D143" s="202" t="s">
        <v>73</v>
      </c>
      <c r="E143" s="214" t="s">
        <v>164</v>
      </c>
      <c r="F143" s="214" t="s">
        <v>207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SUM(P144:P146)</f>
        <v>0</v>
      </c>
      <c r="Q143" s="208"/>
      <c r="R143" s="209">
        <f>SUM(R144:R146)</f>
        <v>0.16902</v>
      </c>
      <c r="S143" s="208"/>
      <c r="T143" s="210">
        <f>SUM(T144:T146)</f>
        <v>0.10000000000000001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78</v>
      </c>
      <c r="AT143" s="212" t="s">
        <v>73</v>
      </c>
      <c r="AU143" s="212" t="s">
        <v>78</v>
      </c>
      <c r="AY143" s="211" t="s">
        <v>121</v>
      </c>
      <c r="BK143" s="213">
        <f>SUM(BK144:BK146)</f>
        <v>0</v>
      </c>
    </row>
    <row r="144" s="2" customFormat="1" ht="33" customHeight="1">
      <c r="A144" s="37"/>
      <c r="B144" s="38"/>
      <c r="C144" s="216" t="s">
        <v>159</v>
      </c>
      <c r="D144" s="216" t="s">
        <v>123</v>
      </c>
      <c r="E144" s="217" t="s">
        <v>208</v>
      </c>
      <c r="F144" s="218" t="s">
        <v>209</v>
      </c>
      <c r="G144" s="219" t="s">
        <v>149</v>
      </c>
      <c r="H144" s="220">
        <v>1</v>
      </c>
      <c r="I144" s="221"/>
      <c r="J144" s="222">
        <f>ROUND(I144*H144,2)</f>
        <v>0</v>
      </c>
      <c r="K144" s="218" t="s">
        <v>127</v>
      </c>
      <c r="L144" s="43"/>
      <c r="M144" s="223" t="s">
        <v>1</v>
      </c>
      <c r="N144" s="224" t="s">
        <v>39</v>
      </c>
      <c r="O144" s="90"/>
      <c r="P144" s="225">
        <f>O144*H144</f>
        <v>0</v>
      </c>
      <c r="Q144" s="225">
        <v>0</v>
      </c>
      <c r="R144" s="225">
        <f>Q144*H144</f>
        <v>0</v>
      </c>
      <c r="S144" s="225">
        <v>0.10000000000000001</v>
      </c>
      <c r="T144" s="226">
        <f>S144*H144</f>
        <v>0.10000000000000001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7" t="s">
        <v>128</v>
      </c>
      <c r="AT144" s="227" t="s">
        <v>123</v>
      </c>
      <c r="AU144" s="227" t="s">
        <v>84</v>
      </c>
      <c r="AY144" s="16" t="s">
        <v>121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6" t="s">
        <v>78</v>
      </c>
      <c r="BK144" s="228">
        <f>ROUND(I144*H144,2)</f>
        <v>0</v>
      </c>
      <c r="BL144" s="16" t="s">
        <v>128</v>
      </c>
      <c r="BM144" s="227" t="s">
        <v>210</v>
      </c>
    </row>
    <row r="145" s="2" customFormat="1">
      <c r="A145" s="37"/>
      <c r="B145" s="38"/>
      <c r="C145" s="216" t="s">
        <v>164</v>
      </c>
      <c r="D145" s="216" t="s">
        <v>123</v>
      </c>
      <c r="E145" s="217" t="s">
        <v>211</v>
      </c>
      <c r="F145" s="218" t="s">
        <v>212</v>
      </c>
      <c r="G145" s="219" t="s">
        <v>149</v>
      </c>
      <c r="H145" s="220">
        <v>1</v>
      </c>
      <c r="I145" s="221"/>
      <c r="J145" s="222">
        <f>ROUND(I145*H145,2)</f>
        <v>0</v>
      </c>
      <c r="K145" s="218" t="s">
        <v>127</v>
      </c>
      <c r="L145" s="43"/>
      <c r="M145" s="223" t="s">
        <v>1</v>
      </c>
      <c r="N145" s="224" t="s">
        <v>39</v>
      </c>
      <c r="O145" s="90"/>
      <c r="P145" s="225">
        <f>O145*H145</f>
        <v>0</v>
      </c>
      <c r="Q145" s="225">
        <v>0.0070200000000000002</v>
      </c>
      <c r="R145" s="225">
        <f>Q145*H145</f>
        <v>0.0070200000000000002</v>
      </c>
      <c r="S145" s="225">
        <v>0</v>
      </c>
      <c r="T145" s="22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7" t="s">
        <v>128</v>
      </c>
      <c r="AT145" s="227" t="s">
        <v>123</v>
      </c>
      <c r="AU145" s="227" t="s">
        <v>84</v>
      </c>
      <c r="AY145" s="16" t="s">
        <v>121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6" t="s">
        <v>78</v>
      </c>
      <c r="BK145" s="228">
        <f>ROUND(I145*H145,2)</f>
        <v>0</v>
      </c>
      <c r="BL145" s="16" t="s">
        <v>128</v>
      </c>
      <c r="BM145" s="227" t="s">
        <v>213</v>
      </c>
    </row>
    <row r="146" s="2" customFormat="1">
      <c r="A146" s="37"/>
      <c r="B146" s="38"/>
      <c r="C146" s="257" t="s">
        <v>151</v>
      </c>
      <c r="D146" s="257" t="s">
        <v>214</v>
      </c>
      <c r="E146" s="258" t="s">
        <v>215</v>
      </c>
      <c r="F146" s="259" t="s">
        <v>216</v>
      </c>
      <c r="G146" s="260" t="s">
        <v>149</v>
      </c>
      <c r="H146" s="261">
        <v>1</v>
      </c>
      <c r="I146" s="262"/>
      <c r="J146" s="263">
        <f>ROUND(I146*H146,2)</f>
        <v>0</v>
      </c>
      <c r="K146" s="259" t="s">
        <v>127</v>
      </c>
      <c r="L146" s="264"/>
      <c r="M146" s="265" t="s">
        <v>1</v>
      </c>
      <c r="N146" s="266" t="s">
        <v>39</v>
      </c>
      <c r="O146" s="90"/>
      <c r="P146" s="225">
        <f>O146*H146</f>
        <v>0</v>
      </c>
      <c r="Q146" s="225">
        <v>0.16200000000000001</v>
      </c>
      <c r="R146" s="225">
        <f>Q146*H146</f>
        <v>0.16200000000000001</v>
      </c>
      <c r="S146" s="225">
        <v>0</v>
      </c>
      <c r="T146" s="22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7" t="s">
        <v>164</v>
      </c>
      <c r="AT146" s="227" t="s">
        <v>214</v>
      </c>
      <c r="AU146" s="227" t="s">
        <v>84</v>
      </c>
      <c r="AY146" s="16" t="s">
        <v>121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6" t="s">
        <v>78</v>
      </c>
      <c r="BK146" s="228">
        <f>ROUND(I146*H146,2)</f>
        <v>0</v>
      </c>
      <c r="BL146" s="16" t="s">
        <v>128</v>
      </c>
      <c r="BM146" s="227" t="s">
        <v>217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151</v>
      </c>
      <c r="F147" s="214" t="s">
        <v>152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SUM(P148:P154)</f>
        <v>0</v>
      </c>
      <c r="Q147" s="208"/>
      <c r="R147" s="209">
        <f>SUM(R148:R154)</f>
        <v>0.042959999999999998</v>
      </c>
      <c r="S147" s="208"/>
      <c r="T147" s="210">
        <f>SUM(T148:T154)</f>
        <v>4.6600000000000001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78</v>
      </c>
      <c r="AT147" s="212" t="s">
        <v>73</v>
      </c>
      <c r="AU147" s="212" t="s">
        <v>78</v>
      </c>
      <c r="AY147" s="211" t="s">
        <v>121</v>
      </c>
      <c r="BK147" s="213">
        <f>SUM(BK148:BK154)</f>
        <v>0</v>
      </c>
    </row>
    <row r="148" s="2" customFormat="1">
      <c r="A148" s="37"/>
      <c r="B148" s="38"/>
      <c r="C148" s="216" t="s">
        <v>174</v>
      </c>
      <c r="D148" s="216" t="s">
        <v>123</v>
      </c>
      <c r="E148" s="217" t="s">
        <v>218</v>
      </c>
      <c r="F148" s="218" t="s">
        <v>219</v>
      </c>
      <c r="G148" s="219" t="s">
        <v>220</v>
      </c>
      <c r="H148" s="220">
        <v>72</v>
      </c>
      <c r="I148" s="221"/>
      <c r="J148" s="222">
        <f>ROUND(I148*H148,2)</f>
        <v>0</v>
      </c>
      <c r="K148" s="218" t="s">
        <v>127</v>
      </c>
      <c r="L148" s="43"/>
      <c r="M148" s="223" t="s">
        <v>1</v>
      </c>
      <c r="N148" s="224" t="s">
        <v>39</v>
      </c>
      <c r="O148" s="90"/>
      <c r="P148" s="225">
        <f>O148*H148</f>
        <v>0</v>
      </c>
      <c r="Q148" s="225">
        <v>8.0000000000000007E-05</v>
      </c>
      <c r="R148" s="225">
        <f>Q148*H148</f>
        <v>0.0057600000000000004</v>
      </c>
      <c r="S148" s="225">
        <v>0</v>
      </c>
      <c r="T148" s="22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7" t="s">
        <v>128</v>
      </c>
      <c r="AT148" s="227" t="s">
        <v>123</v>
      </c>
      <c r="AU148" s="227" t="s">
        <v>84</v>
      </c>
      <c r="AY148" s="16" t="s">
        <v>121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6" t="s">
        <v>78</v>
      </c>
      <c r="BK148" s="228">
        <f>ROUND(I148*H148,2)</f>
        <v>0</v>
      </c>
      <c r="BL148" s="16" t="s">
        <v>128</v>
      </c>
      <c r="BM148" s="227" t="s">
        <v>221</v>
      </c>
    </row>
    <row r="149" s="13" customFormat="1">
      <c r="A149" s="13"/>
      <c r="B149" s="229"/>
      <c r="C149" s="230"/>
      <c r="D149" s="231" t="s">
        <v>130</v>
      </c>
      <c r="E149" s="232" t="s">
        <v>1</v>
      </c>
      <c r="F149" s="233" t="s">
        <v>222</v>
      </c>
      <c r="G149" s="230"/>
      <c r="H149" s="234">
        <v>72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130</v>
      </c>
      <c r="AU149" s="240" t="s">
        <v>84</v>
      </c>
      <c r="AV149" s="13" t="s">
        <v>84</v>
      </c>
      <c r="AW149" s="13" t="s">
        <v>31</v>
      </c>
      <c r="AX149" s="13" t="s">
        <v>78</v>
      </c>
      <c r="AY149" s="240" t="s">
        <v>121</v>
      </c>
    </row>
    <row r="150" s="2" customFormat="1" ht="33" customHeight="1">
      <c r="A150" s="37"/>
      <c r="B150" s="38"/>
      <c r="C150" s="216" t="s">
        <v>182</v>
      </c>
      <c r="D150" s="216" t="s">
        <v>123</v>
      </c>
      <c r="E150" s="217" t="s">
        <v>223</v>
      </c>
      <c r="F150" s="218" t="s">
        <v>224</v>
      </c>
      <c r="G150" s="219" t="s">
        <v>126</v>
      </c>
      <c r="H150" s="220">
        <v>30</v>
      </c>
      <c r="I150" s="221"/>
      <c r="J150" s="222">
        <f>ROUND(I150*H150,2)</f>
        <v>0</v>
      </c>
      <c r="K150" s="218" t="s">
        <v>127</v>
      </c>
      <c r="L150" s="43"/>
      <c r="M150" s="223" t="s">
        <v>1</v>
      </c>
      <c r="N150" s="224" t="s">
        <v>39</v>
      </c>
      <c r="O150" s="90"/>
      <c r="P150" s="225">
        <f>O150*H150</f>
        <v>0</v>
      </c>
      <c r="Q150" s="225">
        <v>0.00059999999999999995</v>
      </c>
      <c r="R150" s="225">
        <f>Q150*H150</f>
        <v>0.017999999999999999</v>
      </c>
      <c r="S150" s="225">
        <v>0</v>
      </c>
      <c r="T150" s="22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7" t="s">
        <v>128</v>
      </c>
      <c r="AT150" s="227" t="s">
        <v>123</v>
      </c>
      <c r="AU150" s="227" t="s">
        <v>84</v>
      </c>
      <c r="AY150" s="16" t="s">
        <v>121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6" t="s">
        <v>78</v>
      </c>
      <c r="BK150" s="228">
        <f>ROUND(I150*H150,2)</f>
        <v>0</v>
      </c>
      <c r="BL150" s="16" t="s">
        <v>128</v>
      </c>
      <c r="BM150" s="227" t="s">
        <v>225</v>
      </c>
    </row>
    <row r="151" s="13" customFormat="1">
      <c r="A151" s="13"/>
      <c r="B151" s="229"/>
      <c r="C151" s="230"/>
      <c r="D151" s="231" t="s">
        <v>130</v>
      </c>
      <c r="E151" s="232" t="s">
        <v>1</v>
      </c>
      <c r="F151" s="233" t="s">
        <v>226</v>
      </c>
      <c r="G151" s="230"/>
      <c r="H151" s="234">
        <v>30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130</v>
      </c>
      <c r="AU151" s="240" t="s">
        <v>84</v>
      </c>
      <c r="AV151" s="13" t="s">
        <v>84</v>
      </c>
      <c r="AW151" s="13" t="s">
        <v>31</v>
      </c>
      <c r="AX151" s="13" t="s">
        <v>78</v>
      </c>
      <c r="AY151" s="240" t="s">
        <v>121</v>
      </c>
    </row>
    <row r="152" s="2" customFormat="1" ht="33" customHeight="1">
      <c r="A152" s="37"/>
      <c r="B152" s="38"/>
      <c r="C152" s="216" t="s">
        <v>190</v>
      </c>
      <c r="D152" s="216" t="s">
        <v>123</v>
      </c>
      <c r="E152" s="217" t="s">
        <v>227</v>
      </c>
      <c r="F152" s="218" t="s">
        <v>228</v>
      </c>
      <c r="G152" s="219" t="s">
        <v>126</v>
      </c>
      <c r="H152" s="220">
        <v>16</v>
      </c>
      <c r="I152" s="221"/>
      <c r="J152" s="222">
        <f>ROUND(I152*H152,2)</f>
        <v>0</v>
      </c>
      <c r="K152" s="218" t="s">
        <v>127</v>
      </c>
      <c r="L152" s="43"/>
      <c r="M152" s="223" t="s">
        <v>1</v>
      </c>
      <c r="N152" s="224" t="s">
        <v>39</v>
      </c>
      <c r="O152" s="90"/>
      <c r="P152" s="225">
        <f>O152*H152</f>
        <v>0</v>
      </c>
      <c r="Q152" s="225">
        <v>0.0011999999999999999</v>
      </c>
      <c r="R152" s="225">
        <f>Q152*H152</f>
        <v>0.019199999999999998</v>
      </c>
      <c r="S152" s="225">
        <v>0</v>
      </c>
      <c r="T152" s="22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7" t="s">
        <v>128</v>
      </c>
      <c r="AT152" s="227" t="s">
        <v>123</v>
      </c>
      <c r="AU152" s="227" t="s">
        <v>84</v>
      </c>
      <c r="AY152" s="16" t="s">
        <v>121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6" t="s">
        <v>78</v>
      </c>
      <c r="BK152" s="228">
        <f>ROUND(I152*H152,2)</f>
        <v>0</v>
      </c>
      <c r="BL152" s="16" t="s">
        <v>128</v>
      </c>
      <c r="BM152" s="227" t="s">
        <v>229</v>
      </c>
    </row>
    <row r="153" s="13" customFormat="1">
      <c r="A153" s="13"/>
      <c r="B153" s="229"/>
      <c r="C153" s="230"/>
      <c r="D153" s="231" t="s">
        <v>130</v>
      </c>
      <c r="E153" s="232" t="s">
        <v>1</v>
      </c>
      <c r="F153" s="233" t="s">
        <v>230</v>
      </c>
      <c r="G153" s="230"/>
      <c r="H153" s="234">
        <v>16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130</v>
      </c>
      <c r="AU153" s="240" t="s">
        <v>84</v>
      </c>
      <c r="AV153" s="13" t="s">
        <v>84</v>
      </c>
      <c r="AW153" s="13" t="s">
        <v>31</v>
      </c>
      <c r="AX153" s="13" t="s">
        <v>78</v>
      </c>
      <c r="AY153" s="240" t="s">
        <v>121</v>
      </c>
    </row>
    <row r="154" s="2" customFormat="1" ht="33" customHeight="1">
      <c r="A154" s="37"/>
      <c r="B154" s="38"/>
      <c r="C154" s="216" t="s">
        <v>195</v>
      </c>
      <c r="D154" s="216" t="s">
        <v>123</v>
      </c>
      <c r="E154" s="217" t="s">
        <v>154</v>
      </c>
      <c r="F154" s="218" t="s">
        <v>155</v>
      </c>
      <c r="G154" s="219" t="s">
        <v>126</v>
      </c>
      <c r="H154" s="220">
        <v>466</v>
      </c>
      <c r="I154" s="221"/>
      <c r="J154" s="222">
        <f>ROUND(I154*H154,2)</f>
        <v>0</v>
      </c>
      <c r="K154" s="218" t="s">
        <v>127</v>
      </c>
      <c r="L154" s="43"/>
      <c r="M154" s="223" t="s">
        <v>1</v>
      </c>
      <c r="N154" s="224" t="s">
        <v>39</v>
      </c>
      <c r="O154" s="90"/>
      <c r="P154" s="225">
        <f>O154*H154</f>
        <v>0</v>
      </c>
      <c r="Q154" s="225">
        <v>0</v>
      </c>
      <c r="R154" s="225">
        <f>Q154*H154</f>
        <v>0</v>
      </c>
      <c r="S154" s="225">
        <v>0.01</v>
      </c>
      <c r="T154" s="226">
        <f>S154*H154</f>
        <v>4.6600000000000001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7" t="s">
        <v>128</v>
      </c>
      <c r="AT154" s="227" t="s">
        <v>123</v>
      </c>
      <c r="AU154" s="227" t="s">
        <v>84</v>
      </c>
      <c r="AY154" s="16" t="s">
        <v>121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6" t="s">
        <v>78</v>
      </c>
      <c r="BK154" s="228">
        <f>ROUND(I154*H154,2)</f>
        <v>0</v>
      </c>
      <c r="BL154" s="16" t="s">
        <v>128</v>
      </c>
      <c r="BM154" s="227" t="s">
        <v>156</v>
      </c>
    </row>
    <row r="155" s="12" customFormat="1" ht="22.8" customHeight="1">
      <c r="A155" s="12"/>
      <c r="B155" s="200"/>
      <c r="C155" s="201"/>
      <c r="D155" s="202" t="s">
        <v>73</v>
      </c>
      <c r="E155" s="214" t="s">
        <v>157</v>
      </c>
      <c r="F155" s="214" t="s">
        <v>158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SUM(P156:P159)</f>
        <v>0</v>
      </c>
      <c r="Q155" s="208"/>
      <c r="R155" s="209">
        <f>SUM(R156:R159)</f>
        <v>0</v>
      </c>
      <c r="S155" s="208"/>
      <c r="T155" s="210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78</v>
      </c>
      <c r="AT155" s="212" t="s">
        <v>73</v>
      </c>
      <c r="AU155" s="212" t="s">
        <v>78</v>
      </c>
      <c r="AY155" s="211" t="s">
        <v>121</v>
      </c>
      <c r="BK155" s="213">
        <f>SUM(BK156:BK159)</f>
        <v>0</v>
      </c>
    </row>
    <row r="156" s="2" customFormat="1">
      <c r="A156" s="37"/>
      <c r="B156" s="38"/>
      <c r="C156" s="216" t="s">
        <v>231</v>
      </c>
      <c r="D156" s="216" t="s">
        <v>123</v>
      </c>
      <c r="E156" s="217" t="s">
        <v>160</v>
      </c>
      <c r="F156" s="218" t="s">
        <v>161</v>
      </c>
      <c r="G156" s="219" t="s">
        <v>162</v>
      </c>
      <c r="H156" s="220">
        <v>47.835999999999999</v>
      </c>
      <c r="I156" s="221"/>
      <c r="J156" s="222">
        <f>ROUND(I156*H156,2)</f>
        <v>0</v>
      </c>
      <c r="K156" s="218" t="s">
        <v>127</v>
      </c>
      <c r="L156" s="43"/>
      <c r="M156" s="223" t="s">
        <v>1</v>
      </c>
      <c r="N156" s="224" t="s">
        <v>39</v>
      </c>
      <c r="O156" s="90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7" t="s">
        <v>128</v>
      </c>
      <c r="AT156" s="227" t="s">
        <v>123</v>
      </c>
      <c r="AU156" s="227" t="s">
        <v>84</v>
      </c>
      <c r="AY156" s="16" t="s">
        <v>121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6" t="s">
        <v>78</v>
      </c>
      <c r="BK156" s="228">
        <f>ROUND(I156*H156,2)</f>
        <v>0</v>
      </c>
      <c r="BL156" s="16" t="s">
        <v>128</v>
      </c>
      <c r="BM156" s="227" t="s">
        <v>163</v>
      </c>
    </row>
    <row r="157" s="2" customFormat="1">
      <c r="A157" s="37"/>
      <c r="B157" s="38"/>
      <c r="C157" s="216" t="s">
        <v>8</v>
      </c>
      <c r="D157" s="216" t="s">
        <v>123</v>
      </c>
      <c r="E157" s="217" t="s">
        <v>165</v>
      </c>
      <c r="F157" s="218" t="s">
        <v>166</v>
      </c>
      <c r="G157" s="219" t="s">
        <v>162</v>
      </c>
      <c r="H157" s="220">
        <v>669.70399999999995</v>
      </c>
      <c r="I157" s="221"/>
      <c r="J157" s="222">
        <f>ROUND(I157*H157,2)</f>
        <v>0</v>
      </c>
      <c r="K157" s="218" t="s">
        <v>127</v>
      </c>
      <c r="L157" s="43"/>
      <c r="M157" s="223" t="s">
        <v>1</v>
      </c>
      <c r="N157" s="224" t="s">
        <v>39</v>
      </c>
      <c r="O157" s="90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7" t="s">
        <v>128</v>
      </c>
      <c r="AT157" s="227" t="s">
        <v>123</v>
      </c>
      <c r="AU157" s="227" t="s">
        <v>84</v>
      </c>
      <c r="AY157" s="16" t="s">
        <v>121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6" t="s">
        <v>78</v>
      </c>
      <c r="BK157" s="228">
        <f>ROUND(I157*H157,2)</f>
        <v>0</v>
      </c>
      <c r="BL157" s="16" t="s">
        <v>128</v>
      </c>
      <c r="BM157" s="227" t="s">
        <v>167</v>
      </c>
    </row>
    <row r="158" s="13" customFormat="1">
      <c r="A158" s="13"/>
      <c r="B158" s="229"/>
      <c r="C158" s="230"/>
      <c r="D158" s="231" t="s">
        <v>130</v>
      </c>
      <c r="E158" s="230"/>
      <c r="F158" s="233" t="s">
        <v>232</v>
      </c>
      <c r="G158" s="230"/>
      <c r="H158" s="234">
        <v>669.70399999999995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130</v>
      </c>
      <c r="AU158" s="240" t="s">
        <v>84</v>
      </c>
      <c r="AV158" s="13" t="s">
        <v>84</v>
      </c>
      <c r="AW158" s="13" t="s">
        <v>4</v>
      </c>
      <c r="AX158" s="13" t="s">
        <v>78</v>
      </c>
      <c r="AY158" s="240" t="s">
        <v>121</v>
      </c>
    </row>
    <row r="159" s="2" customFormat="1" ht="44.25" customHeight="1">
      <c r="A159" s="37"/>
      <c r="B159" s="38"/>
      <c r="C159" s="216" t="s">
        <v>233</v>
      </c>
      <c r="D159" s="216" t="s">
        <v>123</v>
      </c>
      <c r="E159" s="217" t="s">
        <v>169</v>
      </c>
      <c r="F159" s="218" t="s">
        <v>170</v>
      </c>
      <c r="G159" s="219" t="s">
        <v>162</v>
      </c>
      <c r="H159" s="220">
        <v>47.835999999999999</v>
      </c>
      <c r="I159" s="221"/>
      <c r="J159" s="222">
        <f>ROUND(I159*H159,2)</f>
        <v>0</v>
      </c>
      <c r="K159" s="218" t="s">
        <v>127</v>
      </c>
      <c r="L159" s="43"/>
      <c r="M159" s="223" t="s">
        <v>1</v>
      </c>
      <c r="N159" s="224" t="s">
        <v>39</v>
      </c>
      <c r="O159" s="90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7" t="s">
        <v>128</v>
      </c>
      <c r="AT159" s="227" t="s">
        <v>123</v>
      </c>
      <c r="AU159" s="227" t="s">
        <v>84</v>
      </c>
      <c r="AY159" s="16" t="s">
        <v>121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6" t="s">
        <v>78</v>
      </c>
      <c r="BK159" s="228">
        <f>ROUND(I159*H159,2)</f>
        <v>0</v>
      </c>
      <c r="BL159" s="16" t="s">
        <v>128</v>
      </c>
      <c r="BM159" s="227" t="s">
        <v>171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172</v>
      </c>
      <c r="F160" s="214" t="s">
        <v>173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P161</f>
        <v>0</v>
      </c>
      <c r="Q160" s="208"/>
      <c r="R160" s="209">
        <f>R161</f>
        <v>0</v>
      </c>
      <c r="S160" s="208"/>
      <c r="T160" s="210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78</v>
      </c>
      <c r="AT160" s="212" t="s">
        <v>73</v>
      </c>
      <c r="AU160" s="212" t="s">
        <v>78</v>
      </c>
      <c r="AY160" s="211" t="s">
        <v>121</v>
      </c>
      <c r="BK160" s="213">
        <f>BK161</f>
        <v>0</v>
      </c>
    </row>
    <row r="161" s="2" customFormat="1" ht="44.25" customHeight="1">
      <c r="A161" s="37"/>
      <c r="B161" s="38"/>
      <c r="C161" s="216" t="s">
        <v>234</v>
      </c>
      <c r="D161" s="216" t="s">
        <v>123</v>
      </c>
      <c r="E161" s="217" t="s">
        <v>175</v>
      </c>
      <c r="F161" s="218" t="s">
        <v>176</v>
      </c>
      <c r="G161" s="219" t="s">
        <v>162</v>
      </c>
      <c r="H161" s="220">
        <v>8.0549999999999997</v>
      </c>
      <c r="I161" s="221"/>
      <c r="J161" s="222">
        <f>ROUND(I161*H161,2)</f>
        <v>0</v>
      </c>
      <c r="K161" s="218" t="s">
        <v>127</v>
      </c>
      <c r="L161" s="43"/>
      <c r="M161" s="223" t="s">
        <v>1</v>
      </c>
      <c r="N161" s="224" t="s">
        <v>39</v>
      </c>
      <c r="O161" s="90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7" t="s">
        <v>128</v>
      </c>
      <c r="AT161" s="227" t="s">
        <v>123</v>
      </c>
      <c r="AU161" s="227" t="s">
        <v>84</v>
      </c>
      <c r="AY161" s="16" t="s">
        <v>121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6" t="s">
        <v>78</v>
      </c>
      <c r="BK161" s="228">
        <f>ROUND(I161*H161,2)</f>
        <v>0</v>
      </c>
      <c r="BL161" s="16" t="s">
        <v>128</v>
      </c>
      <c r="BM161" s="227" t="s">
        <v>177</v>
      </c>
    </row>
    <row r="162" s="12" customFormat="1" ht="25.92" customHeight="1">
      <c r="A162" s="12"/>
      <c r="B162" s="200"/>
      <c r="C162" s="201"/>
      <c r="D162" s="202" t="s">
        <v>73</v>
      </c>
      <c r="E162" s="203" t="s">
        <v>178</v>
      </c>
      <c r="F162" s="203" t="s">
        <v>179</v>
      </c>
      <c r="G162" s="201"/>
      <c r="H162" s="201"/>
      <c r="I162" s="204"/>
      <c r="J162" s="205">
        <f>BK162</f>
        <v>0</v>
      </c>
      <c r="K162" s="201"/>
      <c r="L162" s="206"/>
      <c r="M162" s="207"/>
      <c r="N162" s="208"/>
      <c r="O162" s="208"/>
      <c r="P162" s="209">
        <f>P163+P165+P167</f>
        <v>0</v>
      </c>
      <c r="Q162" s="208"/>
      <c r="R162" s="209">
        <f>R163+R165+R167</f>
        <v>0</v>
      </c>
      <c r="S162" s="208"/>
      <c r="T162" s="210">
        <f>T163+T165+T167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138</v>
      </c>
      <c r="AT162" s="212" t="s">
        <v>73</v>
      </c>
      <c r="AU162" s="212" t="s">
        <v>74</v>
      </c>
      <c r="AY162" s="211" t="s">
        <v>121</v>
      </c>
      <c r="BK162" s="213">
        <f>BK163+BK165+BK167</f>
        <v>0</v>
      </c>
    </row>
    <row r="163" s="12" customFormat="1" ht="22.8" customHeight="1">
      <c r="A163" s="12"/>
      <c r="B163" s="200"/>
      <c r="C163" s="201"/>
      <c r="D163" s="202" t="s">
        <v>73</v>
      </c>
      <c r="E163" s="214" t="s">
        <v>180</v>
      </c>
      <c r="F163" s="214" t="s">
        <v>181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P164</f>
        <v>0</v>
      </c>
      <c r="Q163" s="208"/>
      <c r="R163" s="209">
        <f>R164</f>
        <v>0</v>
      </c>
      <c r="S163" s="208"/>
      <c r="T163" s="210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138</v>
      </c>
      <c r="AT163" s="212" t="s">
        <v>73</v>
      </c>
      <c r="AU163" s="212" t="s">
        <v>78</v>
      </c>
      <c r="AY163" s="211" t="s">
        <v>121</v>
      </c>
      <c r="BK163" s="213">
        <f>BK164</f>
        <v>0</v>
      </c>
    </row>
    <row r="164" s="2" customFormat="1">
      <c r="A164" s="37"/>
      <c r="B164" s="38"/>
      <c r="C164" s="216" t="s">
        <v>235</v>
      </c>
      <c r="D164" s="216" t="s">
        <v>123</v>
      </c>
      <c r="E164" s="217" t="s">
        <v>183</v>
      </c>
      <c r="F164" s="218" t="s">
        <v>184</v>
      </c>
      <c r="G164" s="219" t="s">
        <v>185</v>
      </c>
      <c r="H164" s="220">
        <v>1</v>
      </c>
      <c r="I164" s="221"/>
      <c r="J164" s="222">
        <f>ROUND(I164*H164,2)</f>
        <v>0</v>
      </c>
      <c r="K164" s="218" t="s">
        <v>127</v>
      </c>
      <c r="L164" s="43"/>
      <c r="M164" s="223" t="s">
        <v>1</v>
      </c>
      <c r="N164" s="224" t="s">
        <v>39</v>
      </c>
      <c r="O164" s="90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7" t="s">
        <v>186</v>
      </c>
      <c r="AT164" s="227" t="s">
        <v>123</v>
      </c>
      <c r="AU164" s="227" t="s">
        <v>84</v>
      </c>
      <c r="AY164" s="16" t="s">
        <v>121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6" t="s">
        <v>78</v>
      </c>
      <c r="BK164" s="228">
        <f>ROUND(I164*H164,2)</f>
        <v>0</v>
      </c>
      <c r="BL164" s="16" t="s">
        <v>186</v>
      </c>
      <c r="BM164" s="227" t="s">
        <v>236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188</v>
      </c>
      <c r="F165" s="214" t="s">
        <v>189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P166</f>
        <v>0</v>
      </c>
      <c r="Q165" s="208"/>
      <c r="R165" s="209">
        <f>R166</f>
        <v>0</v>
      </c>
      <c r="S165" s="208"/>
      <c r="T165" s="210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138</v>
      </c>
      <c r="AT165" s="212" t="s">
        <v>73</v>
      </c>
      <c r="AU165" s="212" t="s">
        <v>78</v>
      </c>
      <c r="AY165" s="211" t="s">
        <v>121</v>
      </c>
      <c r="BK165" s="213">
        <f>BK166</f>
        <v>0</v>
      </c>
    </row>
    <row r="166" s="2" customFormat="1" ht="16.5" customHeight="1">
      <c r="A166" s="37"/>
      <c r="B166" s="38"/>
      <c r="C166" s="216" t="s">
        <v>237</v>
      </c>
      <c r="D166" s="216" t="s">
        <v>123</v>
      </c>
      <c r="E166" s="217" t="s">
        <v>191</v>
      </c>
      <c r="F166" s="218" t="s">
        <v>189</v>
      </c>
      <c r="G166" s="219" t="s">
        <v>185</v>
      </c>
      <c r="H166" s="220">
        <v>1</v>
      </c>
      <c r="I166" s="221"/>
      <c r="J166" s="222">
        <f>ROUND(I166*H166,2)</f>
        <v>0</v>
      </c>
      <c r="K166" s="218" t="s">
        <v>127</v>
      </c>
      <c r="L166" s="43"/>
      <c r="M166" s="223" t="s">
        <v>1</v>
      </c>
      <c r="N166" s="224" t="s">
        <v>39</v>
      </c>
      <c r="O166" s="90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7" t="s">
        <v>186</v>
      </c>
      <c r="AT166" s="227" t="s">
        <v>123</v>
      </c>
      <c r="AU166" s="227" t="s">
        <v>84</v>
      </c>
      <c r="AY166" s="16" t="s">
        <v>121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6" t="s">
        <v>78</v>
      </c>
      <c r="BK166" s="228">
        <f>ROUND(I166*H166,2)</f>
        <v>0</v>
      </c>
      <c r="BL166" s="16" t="s">
        <v>186</v>
      </c>
      <c r="BM166" s="227" t="s">
        <v>238</v>
      </c>
    </row>
    <row r="167" s="12" customFormat="1" ht="22.8" customHeight="1">
      <c r="A167" s="12"/>
      <c r="B167" s="200"/>
      <c r="C167" s="201"/>
      <c r="D167" s="202" t="s">
        <v>73</v>
      </c>
      <c r="E167" s="214" t="s">
        <v>193</v>
      </c>
      <c r="F167" s="214" t="s">
        <v>194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P168</f>
        <v>0</v>
      </c>
      <c r="Q167" s="208"/>
      <c r="R167" s="209">
        <f>R168</f>
        <v>0</v>
      </c>
      <c r="S167" s="208"/>
      <c r="T167" s="210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138</v>
      </c>
      <c r="AT167" s="212" t="s">
        <v>73</v>
      </c>
      <c r="AU167" s="212" t="s">
        <v>78</v>
      </c>
      <c r="AY167" s="211" t="s">
        <v>121</v>
      </c>
      <c r="BK167" s="213">
        <f>BK168</f>
        <v>0</v>
      </c>
    </row>
    <row r="168" s="2" customFormat="1" ht="16.5" customHeight="1">
      <c r="A168" s="37"/>
      <c r="B168" s="38"/>
      <c r="C168" s="216" t="s">
        <v>239</v>
      </c>
      <c r="D168" s="216" t="s">
        <v>123</v>
      </c>
      <c r="E168" s="217" t="s">
        <v>196</v>
      </c>
      <c r="F168" s="218" t="s">
        <v>194</v>
      </c>
      <c r="G168" s="219" t="s">
        <v>185</v>
      </c>
      <c r="H168" s="220">
        <v>1</v>
      </c>
      <c r="I168" s="221"/>
      <c r="J168" s="222">
        <f>ROUND(I168*H168,2)</f>
        <v>0</v>
      </c>
      <c r="K168" s="218" t="s">
        <v>127</v>
      </c>
      <c r="L168" s="43"/>
      <c r="M168" s="252" t="s">
        <v>1</v>
      </c>
      <c r="N168" s="253" t="s">
        <v>39</v>
      </c>
      <c r="O168" s="254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7" t="s">
        <v>186</v>
      </c>
      <c r="AT168" s="227" t="s">
        <v>123</v>
      </c>
      <c r="AU168" s="227" t="s">
        <v>84</v>
      </c>
      <c r="AY168" s="16" t="s">
        <v>121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6" t="s">
        <v>78</v>
      </c>
      <c r="BK168" s="228">
        <f>ROUND(I168*H168,2)</f>
        <v>0</v>
      </c>
      <c r="BL168" s="16" t="s">
        <v>186</v>
      </c>
      <c r="BM168" s="227" t="s">
        <v>240</v>
      </c>
    </row>
    <row r="169" s="2" customFormat="1" ht="6.96" customHeight="1">
      <c r="A169" s="37"/>
      <c r="B169" s="65"/>
      <c r="C169" s="66"/>
      <c r="D169" s="66"/>
      <c r="E169" s="66"/>
      <c r="F169" s="66"/>
      <c r="G169" s="66"/>
      <c r="H169" s="66"/>
      <c r="I169" s="66"/>
      <c r="J169" s="66"/>
      <c r="K169" s="66"/>
      <c r="L169" s="43"/>
      <c r="M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</row>
  </sheetData>
  <sheetProtection sheet="1" autoFilter="0" formatColumns="0" formatRows="0" objects="1" scenarios="1" spinCount="100000" saltValue="Mh9GpfSZcQ9auOI+cF3+xVcFmGjpEPgXYeQL5n/gHKINC/9esh3LT26fPC9XCl//45O1CT6Y+Jlt3//7nLV/gw==" hashValue="vMnT3hj40AYARtZqFUvth3SOE4GcyfvryN5oV9L0/sVhJVPcQsiW+D5iHKND4Gcn0rkIUw9Ezd+/xext4U39Bg==" algorithmName="SHA-512" password="CC35"/>
  <autoFilter ref="C126:K16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Prace\Marie</dc:creator>
  <cp:lastModifiedBy>Prace\Marie</cp:lastModifiedBy>
  <dcterms:created xsi:type="dcterms:W3CDTF">2021-05-25T19:36:02Z</dcterms:created>
  <dcterms:modified xsi:type="dcterms:W3CDTF">2021-05-25T19:36:06Z</dcterms:modified>
</cp:coreProperties>
</file>