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vmartinikova\2021\A21-012-Opravy místních komunikací ( dotace)\VYBRANÉ KOMUNIKACE ( BEZ DOTACE)\"/>
    </mc:Choice>
  </mc:AlternateContent>
  <xr:revisionPtr revIDLastSave="0" documentId="8_{7C6E4A7E-64FC-48F0-9CD5-D88A8FA7D3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kapitulace stavby" sheetId="1" r:id="rId1"/>
    <sheet name="02 - Oprava místní komuni..." sheetId="2" r:id="rId2"/>
    <sheet name="04 - Oprava místní komuni..." sheetId="3" r:id="rId3"/>
  </sheets>
  <definedNames>
    <definedName name="_xlnm._FilterDatabase" localSheetId="1" hidden="1">'02 - Oprava místní komuni...'!$C$121:$K$149</definedName>
    <definedName name="_xlnm._FilterDatabase" localSheetId="2" hidden="1">'04 - Oprava místní komuni...'!$C$121:$K$150</definedName>
    <definedName name="_xlnm.Print_Titles" localSheetId="1">'02 - Oprava místní komuni...'!$121:$121</definedName>
    <definedName name="_xlnm.Print_Titles" localSheetId="2">'04 - Oprava místní komuni...'!$121:$121</definedName>
    <definedName name="_xlnm.Print_Titles" localSheetId="0">'Rekapitulace stavby'!$92:$92</definedName>
    <definedName name="_xlnm.Print_Area" localSheetId="1">'02 - Oprava místní komuni...'!$C$4:$J$76,'02 - Oprava místní komuni...'!$C$82:$J$103,'02 - Oprava místní komuni...'!$C$109:$K$149</definedName>
    <definedName name="_xlnm.Print_Area" localSheetId="2">'04 - Oprava místní komuni...'!$C$4:$J$76,'04 - Oprava místní komuni...'!$C$82:$J$103,'04 - Oprava místní komuni...'!$C$109:$K$150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T124" i="3" s="1"/>
  <c r="R125" i="3"/>
  <c r="R124" i="3"/>
  <c r="P125" i="3"/>
  <c r="P124" i="3" s="1"/>
  <c r="J119" i="3"/>
  <c r="F116" i="3"/>
  <c r="E114" i="3"/>
  <c r="J92" i="3"/>
  <c r="F89" i="3"/>
  <c r="E87" i="3"/>
  <c r="J21" i="3"/>
  <c r="E21" i="3"/>
  <c r="J118" i="3" s="1"/>
  <c r="J20" i="3"/>
  <c r="J18" i="3"/>
  <c r="E18" i="3"/>
  <c r="F92" i="3" s="1"/>
  <c r="J17" i="3"/>
  <c r="J15" i="3"/>
  <c r="E15" i="3"/>
  <c r="F91" i="3" s="1"/>
  <c r="J14" i="3"/>
  <c r="J12" i="3"/>
  <c r="J116" i="3" s="1"/>
  <c r="E7" i="3"/>
  <c r="E112" i="3"/>
  <c r="J37" i="2"/>
  <c r="J36" i="2"/>
  <c r="AY95" i="1" s="1"/>
  <c r="J35" i="2"/>
  <c r="AX95" i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T124" i="2"/>
  <c r="R125" i="2"/>
  <c r="R124" i="2" s="1"/>
  <c r="P125" i="2"/>
  <c r="P124" i="2"/>
  <c r="J119" i="2"/>
  <c r="F116" i="2"/>
  <c r="E114" i="2"/>
  <c r="J92" i="2"/>
  <c r="F89" i="2"/>
  <c r="E87" i="2"/>
  <c r="J21" i="2"/>
  <c r="E21" i="2"/>
  <c r="J91" i="2" s="1"/>
  <c r="J20" i="2"/>
  <c r="J18" i="2"/>
  <c r="E18" i="2"/>
  <c r="F119" i="2" s="1"/>
  <c r="J17" i="2"/>
  <c r="J15" i="2"/>
  <c r="E15" i="2"/>
  <c r="F118" i="2" s="1"/>
  <c r="J14" i="2"/>
  <c r="J12" i="2"/>
  <c r="J116" i="2"/>
  <c r="E7" i="2"/>
  <c r="E85" i="2" s="1"/>
  <c r="L90" i="1"/>
  <c r="AM90" i="1"/>
  <c r="AM89" i="1"/>
  <c r="L89" i="1"/>
  <c r="AM87" i="1"/>
  <c r="L87" i="1"/>
  <c r="L85" i="1"/>
  <c r="L84" i="1"/>
  <c r="J150" i="3"/>
  <c r="BK147" i="3"/>
  <c r="J147" i="3"/>
  <c r="BK145" i="3"/>
  <c r="J145" i="3"/>
  <c r="J144" i="3"/>
  <c r="J135" i="3"/>
  <c r="J133" i="3"/>
  <c r="BK132" i="3"/>
  <c r="J130" i="3"/>
  <c r="BK148" i="2"/>
  <c r="BK146" i="2"/>
  <c r="J143" i="2"/>
  <c r="J140" i="2"/>
  <c r="BK137" i="2"/>
  <c r="BK135" i="2"/>
  <c r="BK134" i="2"/>
  <c r="J132" i="2"/>
  <c r="J131" i="2"/>
  <c r="AS94" i="1"/>
  <c r="BK150" i="3"/>
  <c r="J140" i="3"/>
  <c r="BK138" i="3"/>
  <c r="BK133" i="3"/>
  <c r="BK149" i="2"/>
  <c r="J146" i="2"/>
  <c r="J144" i="2"/>
  <c r="J139" i="2"/>
  <c r="BK129" i="2"/>
  <c r="BK128" i="2"/>
  <c r="BK125" i="2"/>
  <c r="BK149" i="3"/>
  <c r="BK144" i="3"/>
  <c r="J141" i="3"/>
  <c r="J138" i="3"/>
  <c r="BK136" i="3"/>
  <c r="BK135" i="3"/>
  <c r="BK128" i="3"/>
  <c r="J125" i="3"/>
  <c r="J148" i="2"/>
  <c r="BK144" i="2"/>
  <c r="BK140" i="2"/>
  <c r="BK139" i="2"/>
  <c r="J129" i="2"/>
  <c r="J128" i="2"/>
  <c r="J149" i="3"/>
  <c r="BK141" i="3"/>
  <c r="BK140" i="3"/>
  <c r="J136" i="3"/>
  <c r="J132" i="3"/>
  <c r="BK130" i="3"/>
  <c r="J128" i="3"/>
  <c r="BK125" i="3"/>
  <c r="J149" i="2"/>
  <c r="BK143" i="2"/>
  <c r="J137" i="2"/>
  <c r="J135" i="2"/>
  <c r="J134" i="2"/>
  <c r="BK132" i="2"/>
  <c r="BK131" i="2"/>
  <c r="J125" i="2"/>
  <c r="T127" i="2" l="1"/>
  <c r="T123" i="2" s="1"/>
  <c r="T122" i="2" s="1"/>
  <c r="T133" i="2"/>
  <c r="T142" i="2"/>
  <c r="R147" i="2"/>
  <c r="R148" i="3"/>
  <c r="BK127" i="2"/>
  <c r="J127" i="2"/>
  <c r="J99" i="2" s="1"/>
  <c r="R127" i="2"/>
  <c r="R133" i="2"/>
  <c r="P142" i="2"/>
  <c r="BK147" i="2"/>
  <c r="J147" i="2"/>
  <c r="J102" i="2" s="1"/>
  <c r="P147" i="2"/>
  <c r="P127" i="3"/>
  <c r="BK148" i="3"/>
  <c r="J148" i="3"/>
  <c r="J102" i="3" s="1"/>
  <c r="P127" i="2"/>
  <c r="P123" i="2"/>
  <c r="P122" i="2"/>
  <c r="AU95" i="1" s="1"/>
  <c r="BK133" i="2"/>
  <c r="J133" i="2"/>
  <c r="J100" i="2"/>
  <c r="BK142" i="2"/>
  <c r="J142" i="2"/>
  <c r="J101" i="2"/>
  <c r="R142" i="2"/>
  <c r="R123" i="2" s="1"/>
  <c r="R122" i="2" s="1"/>
  <c r="T147" i="2"/>
  <c r="T127" i="3"/>
  <c r="P148" i="3"/>
  <c r="P133" i="2"/>
  <c r="BK127" i="3"/>
  <c r="J127" i="3"/>
  <c r="J99" i="3" s="1"/>
  <c r="R127" i="3"/>
  <c r="BK134" i="3"/>
  <c r="J134" i="3"/>
  <c r="J100" i="3"/>
  <c r="P134" i="3"/>
  <c r="P123" i="3" s="1"/>
  <c r="P122" i="3" s="1"/>
  <c r="AU96" i="1" s="1"/>
  <c r="R134" i="3"/>
  <c r="T134" i="3"/>
  <c r="BK143" i="3"/>
  <c r="J143" i="3"/>
  <c r="J101" i="3" s="1"/>
  <c r="P143" i="3"/>
  <c r="R143" i="3"/>
  <c r="R123" i="3" s="1"/>
  <c r="R122" i="3" s="1"/>
  <c r="T143" i="3"/>
  <c r="T123" i="3" s="1"/>
  <c r="T122" i="3" s="1"/>
  <c r="T148" i="3"/>
  <c r="J89" i="2"/>
  <c r="F92" i="2"/>
  <c r="J118" i="2"/>
  <c r="BE139" i="2"/>
  <c r="BK124" i="2"/>
  <c r="BK123" i="2"/>
  <c r="BK122" i="2"/>
  <c r="J122" i="2" s="1"/>
  <c r="J30" i="2" s="1"/>
  <c r="AG95" i="1" s="1"/>
  <c r="J91" i="3"/>
  <c r="F119" i="3"/>
  <c r="BE132" i="3"/>
  <c r="BE133" i="3"/>
  <c r="BE134" i="2"/>
  <c r="BE135" i="2"/>
  <c r="BE143" i="2"/>
  <c r="J89" i="3"/>
  <c r="BE140" i="3"/>
  <c r="BE149" i="3"/>
  <c r="E112" i="2"/>
  <c r="BE128" i="2"/>
  <c r="BE132" i="2"/>
  <c r="BE137" i="2"/>
  <c r="BE146" i="2"/>
  <c r="E85" i="3"/>
  <c r="F118" i="3"/>
  <c r="BE128" i="3"/>
  <c r="BE130" i="3"/>
  <c r="BE150" i="3"/>
  <c r="BK124" i="3"/>
  <c r="BK123" i="3"/>
  <c r="J123" i="3"/>
  <c r="J97" i="3" s="1"/>
  <c r="F91" i="2"/>
  <c r="BE125" i="2"/>
  <c r="BE129" i="2"/>
  <c r="BE131" i="2"/>
  <c r="BE140" i="2"/>
  <c r="BE144" i="2"/>
  <c r="BE148" i="2"/>
  <c r="BE149" i="2"/>
  <c r="BE125" i="3"/>
  <c r="BE135" i="3"/>
  <c r="BE136" i="3"/>
  <c r="BE138" i="3"/>
  <c r="BE141" i="3"/>
  <c r="BE144" i="3"/>
  <c r="BE145" i="3"/>
  <c r="BE147" i="3"/>
  <c r="F37" i="2"/>
  <c r="BD95" i="1"/>
  <c r="J34" i="2"/>
  <c r="AW95" i="1" s="1"/>
  <c r="F35" i="2"/>
  <c r="BB95" i="1"/>
  <c r="F36" i="2"/>
  <c r="BC95" i="1" s="1"/>
  <c r="F34" i="2"/>
  <c r="BA95" i="1" s="1"/>
  <c r="F34" i="3"/>
  <c r="BA96" i="1"/>
  <c r="F37" i="3"/>
  <c r="BD96" i="1" s="1"/>
  <c r="F35" i="3"/>
  <c r="BB96" i="1"/>
  <c r="J34" i="3"/>
  <c r="AW96" i="1" s="1"/>
  <c r="F36" i="3"/>
  <c r="BC96" i="1"/>
  <c r="J96" i="2" l="1"/>
  <c r="J123" i="2"/>
  <c r="J97" i="2"/>
  <c r="J124" i="2"/>
  <c r="J98" i="2" s="1"/>
  <c r="J124" i="3"/>
  <c r="J98" i="3"/>
  <c r="BK122" i="3"/>
  <c r="J122" i="3" s="1"/>
  <c r="J96" i="3" s="1"/>
  <c r="BC94" i="1"/>
  <c r="W32" i="1"/>
  <c r="F33" i="3"/>
  <c r="AZ96" i="1" s="1"/>
  <c r="AU94" i="1"/>
  <c r="BD94" i="1"/>
  <c r="W33" i="1" s="1"/>
  <c r="BB94" i="1"/>
  <c r="W31" i="1"/>
  <c r="BA94" i="1"/>
  <c r="W30" i="1" s="1"/>
  <c r="J33" i="2"/>
  <c r="AV95" i="1"/>
  <c r="AT95" i="1"/>
  <c r="J33" i="3"/>
  <c r="AV96" i="1"/>
  <c r="AT96" i="1"/>
  <c r="F33" i="2"/>
  <c r="AZ95" i="1" s="1"/>
  <c r="J39" i="2" l="1"/>
  <c r="AN95" i="1"/>
  <c r="AZ94" i="1"/>
  <c r="W29" i="1"/>
  <c r="AW94" i="1"/>
  <c r="AK30" i="1"/>
  <c r="AY94" i="1"/>
  <c r="AX94" i="1"/>
  <c r="J30" i="3"/>
  <c r="AG96" i="1"/>
  <c r="AN96" i="1"/>
  <c r="J39" i="3" l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<sst xmlns="http://schemas.openxmlformats.org/spreadsheetml/2006/main" count="1013" uniqueCount="226">
  <si>
    <t>Export Komplet</t>
  </si>
  <si>
    <t/>
  </si>
  <si>
    <t>2.0</t>
  </si>
  <si>
    <t>False</t>
  </si>
  <si>
    <t>{6ae5cfde-69cd-4625-b741-c8c4a7afc7b3}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</si>
  <si>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</si>
  <si>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</si>
  <si>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</si>
  <si>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</si>
  <si>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</si>
  <si>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</si>
  <si>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</si>
  <si>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</si>
  <si>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</si>
  <si>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</si>
  <si>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</si>
  <si>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</si>
  <si>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místních komunikací ve Frenštátě p.R.</t>
  </si>
  <si>
    <t>KSO:</t>
  </si>
  <si>
    <t>CC-CZ:</t>
  </si>
  <si>
    <t>Místo:</t>
  </si>
  <si>
    <t>Frenštát pod Radhoštěm</t>
  </si>
  <si>
    <t>Datum:</t>
  </si>
  <si>
    <t>7. 12. 2020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</si>
  <si>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</si>
  <si>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</si>
  <si>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</si>
  <si>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</si>
  <si>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</si>
  <si>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</si>
  <si>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</si>
  <si>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</si>
  <si>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</si>
  <si>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41391730</t>
  </si>
  <si>
    <t>Ing.Marie Zapletalová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</si>
  <si>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</si>
  <si>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</si>
  <si>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</si>
  <si>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</si>
  <si>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</si>
  <si>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</si>
  <si>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</si>
  <si>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</si>
  <si>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</si>
  <si>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</si>
  <si>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</si>
  <si>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</si>
  <si>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</si>
  <si>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</si>
  <si>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</si>
  <si>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</si>
  <si>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</si>
  <si>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</si>
  <si>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</si>
  <si>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</si>
  <si>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</si>
  <si>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</si>
  <si>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</si>
  <si>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</si>
  <si>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</si>
  <si>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</si>
  <si>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</si>
  <si>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</si>
  <si>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</si>
  <si>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</si>
  <si>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</si>
  <si>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</si>
  <si>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</si>
  <si>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</si>
  <si>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</si>
  <si>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</si>
  <si>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</si>
  <si>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</si>
  <si>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</si>
  <si>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</si>
  <si>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</si>
  <si>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</si>
  <si>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</si>
  <si>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</si>
  <si>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</si>
  <si>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</si>
  <si>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</si>
  <si>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Oprava místní komunikace Papratná - k Žabárně</t>
  </si>
  <si>
    <t>STA</t>
  </si>
  <si>
    <t>1</t>
  </si>
  <si>
    <t>{25fdf63d-607b-4cba-831c-b364c652f044}</t>
  </si>
  <si>
    <t>2</t>
  </si>
  <si>
    <t>04</t>
  </si>
  <si>
    <t>Oprava místní komunikace - Vojtkova kolonie</t>
  </si>
  <si>
    <t>{a6781fa7-6b76-4c54-aee3-2a5cb349cf9c}</t>
  </si>
  <si>
    <t>KRYCÍ LIST SOUPISU PRACÍ</t>
  </si>
  <si>
    <t>Objekt:</t>
  </si>
  <si>
    <t>02 - Oprava místní komunikace Papratná - k Žabárně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</si>
  <si>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</si>
  <si>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</si>
  <si>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</si>
  <si>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</si>
  <si>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</si>
  <si>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</si>
  <si>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</si>
  <si>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</si>
  <si>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</si>
  <si>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</si>
  <si>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</si>
  <si>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</si>
  <si>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</si>
  <si>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</si>
  <si>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</si>
  <si>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</si>
  <si>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</si>
  <si>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</si>
  <si>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</si>
  <si>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</si>
  <si>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</si>
  <si>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</si>
  <si>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</si>
  <si>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</si>
  <si>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</si>
  <si>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</si>
  <si>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</si>
  <si>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</si>
  <si>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</si>
  <si>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113154332</t>
  </si>
  <si>
    <t>Frézování živičného podkladu nebo krytu  s naložením na dopravní prostředek plochy přes 1 000 do 10 000 m2 bez překážek v trase pruhu šířky přes 1 m do 2 m, tloušťky vrstvy 40 mm</t>
  </si>
  <si>
    <t>m2</t>
  </si>
  <si>
    <t>CS ÚRS 2020 02</t>
  </si>
  <si>
    <t>4</t>
  </si>
  <si>
    <t>209950791</t>
  </si>
  <si>
    <t>VV</t>
  </si>
  <si>
    <t>636,0*6,5</t>
  </si>
  <si>
    <t>5</t>
  </si>
  <si>
    <t>Komunikace pozemní</t>
  </si>
  <si>
    <t>569951133</t>
  </si>
  <si>
    <t>Zpevnění krajnic nebo komunikací pro pěší  s rozprostřením a zhutněním, po zhutnění asfaltovým recyklátem tl. 150 mm</t>
  </si>
  <si>
    <t>1600942029</t>
  </si>
  <si>
    <t>3</t>
  </si>
  <si>
    <t>572241122</t>
  </si>
  <si>
    <t>Vyspravení výtluků materiálem na bázi asfaltu s řezáním, vysekáním, očištěním, zaplněním směsí a zhutněním asfaltovým betonem ACO (AB) při vyspravované ploše na 1 km komunikace přes 10 % tl. přes 40 do 60 mm</t>
  </si>
  <si>
    <t>4086547</t>
  </si>
  <si>
    <t>"výtluky"   4134*0,2</t>
  </si>
  <si>
    <t>573231112</t>
  </si>
  <si>
    <t>Postřik spojovací PS bez posypu kamenivem ze silniční emulze, v množství 0,80 kg/m2</t>
  </si>
  <si>
    <t>-882165629</t>
  </si>
  <si>
    <t>577144131</t>
  </si>
  <si>
    <t>Asfaltový beton vrstva obrusná ACO 11 (ABS)  s rozprostřením a se zhutněním z modifikovaného asfaltu v pruhu šířky do 3 m, po zhutnění tl. 50 mm</t>
  </si>
  <si>
    <t>1504071446</t>
  </si>
  <si>
    <t>9</t>
  </si>
  <si>
    <t>Ostatní konstrukce a práce, bourání</t>
  </si>
  <si>
    <t>6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</si>
  <si>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</si>
  <si>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</si>
  <si>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m</t>
  </si>
  <si>
    <t>963619493</t>
  </si>
  <si>
    <t>7</t>
  </si>
  <si>
    <t>919735111</t>
  </si>
  <si>
    <t>Řezání stávajícího živičného krytu nebo podkladu  hloubky do 50 mm</t>
  </si>
  <si>
    <t>451996850</t>
  </si>
  <si>
    <t>6,5*2+5,0+15,0+3,0+10,0+10,0+8,0+11,0</t>
  </si>
  <si>
    <t>8</t>
  </si>
  <si>
    <t>9197391119.R</t>
  </si>
  <si>
    <t>Příplatek za ztížené práce při řezánífrézování a položení asfaltu kolem podezdívky plotu, betonových obrub a betonových ploch</t>
  </si>
  <si>
    <t>1209966283</t>
  </si>
  <si>
    <t>3,0+6,5+3,0+12,0+8,0</t>
  </si>
  <si>
    <t>938908411</t>
  </si>
  <si>
    <t>Čištění vozovek splachováním vodou povrchu podkladu nebo krytu živičného, betonového nebo dlážděného</t>
  </si>
  <si>
    <t>1664470532</t>
  </si>
  <si>
    <t>10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</si>
  <si>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</si>
  <si>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</si>
  <si>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139890128</t>
  </si>
  <si>
    <t>0,3*(636*2-(75,0+32,5))+0,65</t>
  </si>
  <si>
    <t>997</t>
  </si>
  <si>
    <t>Přesun sutě</t>
  </si>
  <si>
    <t>11</t>
  </si>
  <si>
    <t>997221551</t>
  </si>
  <si>
    <t>Vodorovná doprava suti  bez naložení, ale se složením a s hrubým urovnáním ze sypkých materiálů, na vzdálenost do 1 km</t>
  </si>
  <si>
    <t>t</t>
  </si>
  <si>
    <t>1704839883</t>
  </si>
  <si>
    <t>12</t>
  </si>
  <si>
    <t>997221559</t>
  </si>
  <si>
    <t>Vodorovná doprava suti  bez naložení, ale se složením a s hrubým urovnáním Příplatek k ceně za každý další i započatý 1 km přes 1 km</t>
  </si>
  <si>
    <t>1210904974</t>
  </si>
  <si>
    <t>509,868*39 'Přepočtené koeficientem množství</t>
  </si>
  <si>
    <t>13</t>
  </si>
  <si>
    <t>997221645</t>
  </si>
  <si>
    <t>Poplatek za uložení stavebního odpadu na skládce (skládkovné) asfaltového bez obsahu dehtu zatříděného do Katalogu odpadů pod kódem 17 03 02</t>
  </si>
  <si>
    <t>1079327978</t>
  </si>
  <si>
    <t>998</t>
  </si>
  <si>
    <t>Přesun hmot</t>
  </si>
  <si>
    <t>14</t>
  </si>
  <si>
    <t>998225111</t>
  </si>
  <si>
    <t>Přesun hmot pro komunikace s krytem z kameniva, monolitickým betonovým nebo živičným  dopravní vzdálenost do 200 m jakékoliv délky objektu</t>
  </si>
  <si>
    <t>-186124348</t>
  </si>
  <si>
    <t>998225191</t>
  </si>
  <si>
    <t>Přesun hmot pro komunikace s krytem z kameniva, monolitickým betonovým nebo živičným  Příplatek k ceně za zvětšený přesun přes vymezenou největší dopravní vzdálenost do 1000 m</t>
  </si>
  <si>
    <t>552313178</t>
  </si>
  <si>
    <t>04 - Oprava místní komunikace - Vojtkova kolonie</t>
  </si>
  <si>
    <t>113154333</t>
  </si>
  <si>
    <t>Frézování živičného podkladu nebo krytu  s naložením na dopravní prostředek plochy přes 1 000 do 10 000 m2 bez překážek v trase pruhu šířky přes 1 m do 2 m, tloušťky vrstvy 50 mm</t>
  </si>
  <si>
    <t>372132160</t>
  </si>
  <si>
    <t>4,5*(90,0+88,0+57,0)+5,6*30,0+4,5*48,0+5,0*40,0+4,5*40,0+4,5*25,0+6,0*45,0+1,5*6,0*3</t>
  </si>
  <si>
    <t>-964948551</t>
  </si>
  <si>
    <t>((90,0+88,0+57,0+228,0)*2-258,5)*0,3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</si>
  <si>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</si>
  <si>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</si>
  <si>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1886575454</t>
  </si>
  <si>
    <t>2231,0*0,1-0,1</t>
  </si>
  <si>
    <t>573111115</t>
  </si>
  <si>
    <t>Postřik infiltrační PI z asfaltu silničního s posypem kamenivem, v množství 2,50 kg/m2</t>
  </si>
  <si>
    <t>-414021339</t>
  </si>
  <si>
    <t>Asfaltový beton vrstva obrusná ACO 11 (ABS)  s rozprostřením a se zhutněním z modifikovaného asfaltu v pruhu šířky přes do 1,5 do 3 m, po zhutnění tl. 50 mm</t>
  </si>
  <si>
    <t>1343164654</t>
  </si>
  <si>
    <t>-893112511</t>
  </si>
  <si>
    <t>654749678</t>
  </si>
  <si>
    <t>4,5+8,0+6,0</t>
  </si>
  <si>
    <t>1512141947</t>
  </si>
  <si>
    <t>6,0*2+228,0</t>
  </si>
  <si>
    <t>784889670</t>
  </si>
  <si>
    <t>1158375161</t>
  </si>
  <si>
    <t>1980598911</t>
  </si>
  <si>
    <t>1686266079</t>
  </si>
  <si>
    <t>329,338*39 'Přepočtené koeficientem množství</t>
  </si>
  <si>
    <t>1725040091</t>
  </si>
  <si>
    <t>-930184209</t>
  </si>
  <si>
    <t>16</t>
  </si>
  <si>
    <t>-1303458786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</si>
</sst>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07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72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8"/>
      <c r="BE5" s="169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7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8"/>
      <c r="BE6" s="170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0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0"/>
      <c r="BS8" s="15" t="s">
        <v>6</v>
      </c>
    </row>
    <row r="9" spans="1:74" s="1" customFormat="1" ht="14.45" customHeight="1">
      <c r="B9" s="18"/>
      <c r="AR9" s="18"/>
      <c r="BE9" s="170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0"/>
      <c r="BS10" s="15" t="s">
        <v>6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70"/>
      <c r="BS11" s="15" t="s">
        <v>6</v>
      </c>
    </row>
    <row r="12" spans="1:74" s="1" customFormat="1" ht="6.95" customHeight="1">
      <c r="B12" s="18"/>
      <c r="AR12" s="18"/>
      <c r="BE12" s="170"/>
      <c r="BS12" s="15" t="s">
        <v>6</v>
      </c>
    </row>
    <row r="13" spans="1:74" s="1" customFormat="1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70"/>
      <c r="BS13" s="15" t="s">
        <v>6</v>
      </c>
    </row>
    <row r="14" spans="1:74" ht="12.75">
      <c r="B14" s="18"/>
      <c r="E14" s="175" t="s">
        <v>29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5" t="s">
        <v>27</v>
      </c>
      <c r="AN14" s="27" t="s">
        <v>29</v>
      </c>
      <c r="AR14" s="18"/>
      <c r="BE14" s="170"/>
      <c r="BS14" s="15" t="s">
        <v>6</v>
      </c>
    </row>
    <row r="15" spans="1:74" s="1" customFormat="1" ht="6.95" customHeight="1">
      <c r="B15" s="18"/>
      <c r="AR15" s="18"/>
      <c r="BE15" s="170"/>
      <c r="BS15" s="15" t="s">
        <v>3</v>
      </c>
    </row>
    <row r="16" spans="1:74" s="1" customFormat="1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70"/>
      <c r="BS16" s="15" t="s">
        <v>3</v>
      </c>
    </row>
    <row r="17" spans="1:71" s="1" customFormat="1" ht="18.399999999999999" customHeight="1">
      <c r="B17" s="18"/>
      <c r="E17" s="23" t="s">
        <v>26</v>
      </c>
      <c r="AK17" s="25" t="s">
        <v>27</v>
      </c>
      <c r="AN17" s="23" t="s">
        <v>1</v>
      </c>
      <c r="AR17" s="18"/>
      <c r="BE17" s="170"/>
      <c r="BS17" s="15" t="s">
        <v>31</v>
      </c>
    </row>
    <row r="18" spans="1:71" s="1" customFormat="1" ht="6.95" customHeight="1">
      <c r="B18" s="18"/>
      <c r="AR18" s="18"/>
      <c r="BE18" s="170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33</v>
      </c>
      <c r="AR19" s="18"/>
      <c r="BE19" s="170"/>
      <c r="BS19" s="15" t="s">
        <v>6</v>
      </c>
    </row>
    <row r="20" spans="1:71" s="1" customFormat="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170"/>
      <c r="BS20" s="15" t="s">
        <v>3</v>
      </c>
    </row>
    <row r="21" spans="1:71" s="1" customFormat="1" ht="6.95" customHeight="1">
      <c r="B21" s="18"/>
      <c r="AR21" s="18"/>
      <c r="BE21" s="170"/>
    </row>
    <row r="22" spans="1:71" s="1" customFormat="1" ht="12" customHeight="1">
      <c r="B22" s="18"/>
      <c r="D22" s="25" t="s">
        <v>35</v>
      </c>
      <c r="AR22" s="18"/>
      <c r="BE22" s="170"/>
    </row>
    <row r="23" spans="1:71" s="1" customFormat="1" ht="16.5" customHeight="1">
      <c r="B23" s="18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8"/>
      <c r="BE23" s="170"/>
    </row>
    <row r="24" spans="1:71" s="1" customFormat="1" ht="6.95" customHeight="1">
      <c r="B24" s="18"/>
      <c r="AR24" s="18"/>
      <c r="BE24" s="170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0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78">
        <f>ROUND(AG94,2)</f>
        <v>0</v>
      </c>
      <c r="AL26" s="179"/>
      <c r="AM26" s="179"/>
      <c r="AN26" s="179"/>
      <c r="AO26" s="179"/>
      <c r="AP26" s="30"/>
      <c r="AQ26" s="30"/>
      <c r="AR26" s="31"/>
      <c r="BE26" s="17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7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80" t="s">
        <v>37</v>
      </c>
      <c r="M28" s="180"/>
      <c r="N28" s="180"/>
      <c r="O28" s="180"/>
      <c r="P28" s="180"/>
      <c r="Q28" s="30"/>
      <c r="R28" s="30"/>
      <c r="S28" s="30"/>
      <c r="T28" s="30"/>
      <c r="U28" s="30"/>
      <c r="V28" s="30"/>
      <c r="W28" s="180" t="s">
        <v>38</v>
      </c>
      <c r="X28" s="180"/>
      <c r="Y28" s="180"/>
      <c r="Z28" s="180"/>
      <c r="AA28" s="180"/>
      <c r="AB28" s="180"/>
      <c r="AC28" s="180"/>
      <c r="AD28" s="180"/>
      <c r="AE28" s="180"/>
      <c r="AF28" s="30"/>
      <c r="AG28" s="30"/>
      <c r="AH28" s="30"/>
      <c r="AI28" s="30"/>
      <c r="AJ28" s="30"/>
      <c r="AK28" s="180" t="s">
        <v>39</v>
      </c>
      <c r="AL28" s="180"/>
      <c r="AM28" s="180"/>
      <c r="AN28" s="180"/>
      <c r="AO28" s="180"/>
      <c r="AP28" s="30"/>
      <c r="AQ28" s="30"/>
      <c r="AR28" s="31"/>
      <c r="BE28" s="170"/>
    </row>
    <row r="29" spans="1:71" s="3" customFormat="1" ht="14.45" customHeight="1">
      <c r="B29" s="35"/>
      <c r="D29" s="25" t="s">
        <v>40</v>
      </c>
      <c r="F29" s="25" t="s">
        <v>41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5"/>
      <c r="BE29" s="171"/>
    </row>
    <row r="30" spans="1:71" s="3" customFormat="1" ht="14.45" customHeight="1">
      <c r="B30" s="35"/>
      <c r="F30" s="25" t="s">
        <v>42</v>
      </c>
      <c r="L30" s="183">
        <v>0.15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5"/>
      <c r="BE30" s="171"/>
    </row>
    <row r="31" spans="1:71" s="3" customFormat="1" ht="14.45" hidden="1" customHeight="1">
      <c r="B31" s="35"/>
      <c r="F31" s="25" t="s">
        <v>43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5"/>
      <c r="BE31" s="171"/>
    </row>
    <row r="32" spans="1:71" s="3" customFormat="1" ht="14.45" hidden="1" customHeight="1">
      <c r="B32" s="35"/>
      <c r="F32" s="25" t="s">
        <v>44</v>
      </c>
      <c r="L32" s="183">
        <v>0.15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5"/>
      <c r="BE32" s="171"/>
    </row>
    <row r="33" spans="1:57" s="3" customFormat="1" ht="14.45" hidden="1" customHeight="1">
      <c r="B33" s="35"/>
      <c r="F33" s="25" t="s">
        <v>45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5"/>
      <c r="BE33" s="171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70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84" t="s">
        <v>48</v>
      </c>
      <c r="Y35" s="185"/>
      <c r="Z35" s="185"/>
      <c r="AA35" s="185"/>
      <c r="AB35" s="185"/>
      <c r="AC35" s="38"/>
      <c r="AD35" s="38"/>
      <c r="AE35" s="38"/>
      <c r="AF35" s="38"/>
      <c r="AG35" s="38"/>
      <c r="AH35" s="38"/>
      <c r="AI35" s="38"/>
      <c r="AJ35" s="38"/>
      <c r="AK35" s="186">
        <f>SUM(AK26:AK33)</f>
        <v>0</v>
      </c>
      <c r="AL35" s="185"/>
      <c r="AM35" s="185"/>
      <c r="AN35" s="185"/>
      <c r="AO35" s="18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51</v>
      </c>
      <c r="AI60" s="33"/>
      <c r="AJ60" s="33"/>
      <c r="AK60" s="33"/>
      <c r="AL60" s="33"/>
      <c r="AM60" s="43" t="s">
        <v>52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51</v>
      </c>
      <c r="AI75" s="33"/>
      <c r="AJ75" s="33"/>
      <c r="AK75" s="33"/>
      <c r="AL75" s="33"/>
      <c r="AM75" s="43" t="s">
        <v>52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07</v>
      </c>
      <c r="AR84" s="49"/>
    </row>
    <row r="85" spans="1:91" s="5" customFormat="1" ht="36.950000000000003" customHeight="1">
      <c r="B85" s="50"/>
      <c r="C85" s="51" t="s">
        <v>16</v>
      </c>
      <c r="L85" s="188" t="str">
        <f>K6</f>
        <v>Oprava místních komunikací ve Frenštátě p.R.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Frenštát pod Radhoštěm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90" t="str">
        <f>IF(AN8= "","",AN8)</f>
        <v>7. 12. 2020</v>
      </c>
      <c r="AN87" s="190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30</v>
      </c>
      <c r="AJ89" s="30"/>
      <c r="AK89" s="30"/>
      <c r="AL89" s="30"/>
      <c r="AM89" s="191" t="str">
        <f>IF(E17="","",E17)</f>
        <v xml:space="preserve"> </v>
      </c>
      <c r="AN89" s="192"/>
      <c r="AO89" s="192"/>
      <c r="AP89" s="192"/>
      <c r="AQ89" s="30"/>
      <c r="AR89" s="31"/>
      <c r="AS89" s="193" t="s">
        <v>56</v>
      </c>
      <c r="AT89" s="19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191" t="str">
        <f>IF(E20="","",E20)</f>
        <v>Ing.Marie Zapletalová</v>
      </c>
      <c r="AN90" s="192"/>
      <c r="AO90" s="192"/>
      <c r="AP90" s="192"/>
      <c r="AQ90" s="30"/>
      <c r="AR90" s="31"/>
      <c r="AS90" s="195"/>
      <c r="AT90" s="19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5"/>
      <c r="AT91" s="19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97" t="s">
        <v>57</v>
      </c>
      <c r="D92" s="198"/>
      <c r="E92" s="198"/>
      <c r="F92" s="198"/>
      <c r="G92" s="198"/>
      <c r="H92" s="58"/>
      <c r="I92" s="199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59</v>
      </c>
      <c r="AH92" s="198"/>
      <c r="AI92" s="198"/>
      <c r="AJ92" s="198"/>
      <c r="AK92" s="198"/>
      <c r="AL92" s="198"/>
      <c r="AM92" s="198"/>
      <c r="AN92" s="199" t="s">
        <v>60</v>
      </c>
      <c r="AO92" s="198"/>
      <c r="AP92" s="201"/>
      <c r="AQ92" s="59" t="s">
        <v>61</v>
      </c>
      <c r="AR92" s="31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5">
        <f>ROUND(SUM(AG95:AG96),2)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</v>
      </c>
    </row>
    <row r="95" spans="1:91" s="7" customFormat="1" ht="24.75" customHeight="1">
      <c r="A95" s="77" t="s">
        <v>80</v>
      </c>
      <c r="B95" s="78"/>
      <c r="C95" s="79"/>
      <c r="D95" s="204" t="s">
        <v>81</v>
      </c>
      <c r="E95" s="204"/>
      <c r="F95" s="204"/>
      <c r="G95" s="204"/>
      <c r="H95" s="204"/>
      <c r="I95" s="80"/>
      <c r="J95" s="204" t="s">
        <v>82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'02 - Oprava místní komuni...'!J30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81" t="s">
        <v>83</v>
      </c>
      <c r="AR95" s="78"/>
      <c r="AS95" s="82">
        <v>0</v>
      </c>
      <c r="AT95" s="83">
        <f>ROUND(SUM(AV95:AW95),2)</f>
        <v>0</v>
      </c>
      <c r="AU95" s="84">
        <f>'02 - Oprava místní komuni...'!P122</f>
        <v>0</v>
      </c>
      <c r="AV95" s="83">
        <f>'02 - Oprava místní komuni...'!J33</f>
        <v>0</v>
      </c>
      <c r="AW95" s="83">
        <f>'02 - Oprava místní komuni...'!J34</f>
        <v>0</v>
      </c>
      <c r="AX95" s="83">
        <f>'02 - Oprava místní komuni...'!J35</f>
        <v>0</v>
      </c>
      <c r="AY95" s="83">
        <f>'02 - Oprava místní komuni...'!J36</f>
        <v>0</v>
      </c>
      <c r="AZ95" s="83">
        <f>'02 - Oprava místní komuni...'!F33</f>
        <v>0</v>
      </c>
      <c r="BA95" s="83">
        <f>'02 - Oprava místní komuni...'!F34</f>
        <v>0</v>
      </c>
      <c r="BB95" s="83">
        <f>'02 - Oprava místní komuni...'!F35</f>
        <v>0</v>
      </c>
      <c r="BC95" s="83">
        <f>'02 - Oprava místní komuni...'!F36</f>
        <v>0</v>
      </c>
      <c r="BD95" s="85">
        <f>'02 - Oprava místní komuni...'!F37</f>
        <v>0</v>
      </c>
      <c r="BT95" s="86" t="s">
        <v>84</v>
      </c>
      <c r="BV95" s="86" t="s">
        <v>78</v>
      </c>
      <c r="BW95" s="86" t="s">
        <v>85</v>
      </c>
      <c r="BX95" s="86" t="s">
        <v>4</v>
      </c>
      <c r="CL95" s="86" t="s">
        <v>1</v>
      </c>
      <c r="CM95" s="86" t="s">
        <v>86</v>
      </c>
    </row>
    <row r="96" spans="1:91" s="7" customFormat="1" ht="24.75" customHeight="1">
      <c r="A96" s="77" t="s">
        <v>80</v>
      </c>
      <c r="B96" s="78"/>
      <c r="C96" s="79"/>
      <c r="D96" s="204" t="s">
        <v>87</v>
      </c>
      <c r="E96" s="204"/>
      <c r="F96" s="204"/>
      <c r="G96" s="204"/>
      <c r="H96" s="204"/>
      <c r="I96" s="80"/>
      <c r="J96" s="204" t="s">
        <v>88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2">
        <f>'04 - Oprava místní komuni...'!J30</f>
        <v>0</v>
      </c>
      <c r="AH96" s="203"/>
      <c r="AI96" s="203"/>
      <c r="AJ96" s="203"/>
      <c r="AK96" s="203"/>
      <c r="AL96" s="203"/>
      <c r="AM96" s="203"/>
      <c r="AN96" s="202">
        <f>SUM(AG96,AT96)</f>
        <v>0</v>
      </c>
      <c r="AO96" s="203"/>
      <c r="AP96" s="203"/>
      <c r="AQ96" s="81" t="s">
        <v>83</v>
      </c>
      <c r="AR96" s="78"/>
      <c r="AS96" s="87">
        <v>0</v>
      </c>
      <c r="AT96" s="88">
        <f>ROUND(SUM(AV96:AW96),2)</f>
        <v>0</v>
      </c>
      <c r="AU96" s="89">
        <f>'04 - Oprava místní komuni...'!P122</f>
        <v>0</v>
      </c>
      <c r="AV96" s="88">
        <f>'04 - Oprava místní komuni...'!J33</f>
        <v>0</v>
      </c>
      <c r="AW96" s="88">
        <f>'04 - Oprava místní komuni...'!J34</f>
        <v>0</v>
      </c>
      <c r="AX96" s="88">
        <f>'04 - Oprava místní komuni...'!J35</f>
        <v>0</v>
      </c>
      <c r="AY96" s="88">
        <f>'04 - Oprava místní komuni...'!J36</f>
        <v>0</v>
      </c>
      <c r="AZ96" s="88">
        <f>'04 - Oprava místní komuni...'!F33</f>
        <v>0</v>
      </c>
      <c r="BA96" s="88">
        <f>'04 - Oprava místní komuni...'!F34</f>
        <v>0</v>
      </c>
      <c r="BB96" s="88">
        <f>'04 - Oprava místní komuni...'!F35</f>
        <v>0</v>
      </c>
      <c r="BC96" s="88">
        <f>'04 - Oprava místní komuni...'!F36</f>
        <v>0</v>
      </c>
      <c r="BD96" s="90">
        <f>'04 - Oprava místní komuni...'!F37</f>
        <v>0</v>
      </c>
      <c r="BT96" s="86" t="s">
        <v>84</v>
      </c>
      <c r="BV96" s="86" t="s">
        <v>78</v>
      </c>
      <c r="BW96" s="86" t="s">
        <v>89</v>
      </c>
      <c r="BX96" s="86" t="s">
        <v>4</v>
      </c>
      <c r="CL96" s="86" t="s">
        <v>1</v>
      </c>
      <c r="CM96" s="86" t="s">
        <v>86</v>
      </c>
    </row>
    <row r="97" spans="1:57" s="2" customFormat="1" ht="30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Oprava místní komuni...'!C2" display="/" xr:uid="{00000000-0004-0000-0000-000000000000}"/>
    <hyperlink ref="A96" location="'04 - Oprava místní komuni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90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08" t="str">
        <f>'Rekapitulace stavby'!K6</f>
        <v>Oprava místních komunikací ve Frenštátě p.R.</v>
      </c>
      <c r="F7" s="209"/>
      <c r="G7" s="209"/>
      <c r="H7" s="209"/>
      <c r="L7" s="18"/>
    </row>
    <row r="8" spans="1:46" s="2" customFormat="1" ht="12" customHeight="1">
      <c r="A8" s="30"/>
      <c r="B8" s="31"/>
      <c r="C8" s="30"/>
      <c r="D8" s="25" t="s">
        <v>91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8" t="s">
        <v>92</v>
      </c>
      <c r="F9" s="210"/>
      <c r="G9" s="210"/>
      <c r="H9" s="21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7. 12. 2020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27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11" t="str">
        <f>'Rekapitulace stavby'!E14</f>
        <v>Vyplň údaj</v>
      </c>
      <c r="F18" s="172"/>
      <c r="G18" s="172"/>
      <c r="H18" s="172"/>
      <c r="I18" s="25" t="s">
        <v>27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">
        <v>33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34</v>
      </c>
      <c r="F24" s="30"/>
      <c r="G24" s="30"/>
      <c r="H24" s="30"/>
      <c r="I24" s="25" t="s">
        <v>27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35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77" t="s">
        <v>1</v>
      </c>
      <c r="F27" s="177"/>
      <c r="G27" s="177"/>
      <c r="H27" s="17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36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40</v>
      </c>
      <c r="E33" s="25" t="s">
        <v>41</v>
      </c>
      <c r="F33" s="97">
        <f>ROUND((SUM(BE122:BE149)),  2)</f>
        <v>0</v>
      </c>
      <c r="G33" s="30"/>
      <c r="H33" s="30"/>
      <c r="I33" s="98">
        <v>0.21</v>
      </c>
      <c r="J33" s="97">
        <f>ROUND(((SUM(BE122:BE149))*I33),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7">
        <f>ROUND((SUM(BF122:BF149)),  2)</f>
        <v>0</v>
      </c>
      <c r="G34" s="30"/>
      <c r="H34" s="30"/>
      <c r="I34" s="98">
        <v>0.15</v>
      </c>
      <c r="J34" s="97">
        <f>ROUND(((SUM(BF122:BF149))*I34),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7">
        <f>ROUND((SUM(BG122:BG149)),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7">
        <f>ROUND((SUM(BH122:BH149)),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7">
        <f>ROUND((SUM(BI122:BI149)),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46</v>
      </c>
      <c r="E39" s="58"/>
      <c r="F39" s="58"/>
      <c r="G39" s="101" t="s">
        <v>47</v>
      </c>
      <c r="H39" s="102" t="s">
        <v>48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51</v>
      </c>
      <c r="E61" s="33"/>
      <c r="F61" s="105" t="s">
        <v>52</v>
      </c>
      <c r="G61" s="43" t="s">
        <v>51</v>
      </c>
      <c r="H61" s="33"/>
      <c r="I61" s="33"/>
      <c r="J61" s="106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51</v>
      </c>
      <c r="E76" s="33"/>
      <c r="F76" s="105" t="s">
        <v>52</v>
      </c>
      <c r="G76" s="43" t="s">
        <v>51</v>
      </c>
      <c r="H76" s="33"/>
      <c r="I76" s="33"/>
      <c r="J76" s="106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08" t="str">
        <f>E7</f>
        <v>Oprava místních komunikací ve Frenštátě p.R.</v>
      </c>
      <c r="F85" s="209"/>
      <c r="G85" s="209"/>
      <c r="H85" s="20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8" t="str">
        <f>E9</f>
        <v>02 - Oprava místní komunikace Papratná - k Žabárně</v>
      </c>
      <c r="F87" s="210"/>
      <c r="G87" s="210"/>
      <c r="H87" s="21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>Frenštát pod Radhoštěm</v>
      </c>
      <c r="G89" s="30"/>
      <c r="H89" s="30"/>
      <c r="I89" s="25" t="s">
        <v>22</v>
      </c>
      <c r="J89" s="53" t="str">
        <f>IF(J12="","",J12)</f>
        <v>7. 12. 2020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30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Ing.Marie Zapletalová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94</v>
      </c>
      <c r="D94" s="99"/>
      <c r="E94" s="99"/>
      <c r="F94" s="99"/>
      <c r="G94" s="99"/>
      <c r="H94" s="99"/>
      <c r="I94" s="99"/>
      <c r="J94" s="108" t="s">
        <v>95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96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97</v>
      </c>
    </row>
    <row r="97" spans="1:31" s="9" customFormat="1" ht="24.95" customHeight="1">
      <c r="B97" s="110"/>
      <c r="D97" s="111" t="s">
        <v>98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customHeight="1">
      <c r="B98" s="114"/>
      <c r="D98" s="115" t="s">
        <v>99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10" customFormat="1" ht="19.899999999999999" customHeight="1">
      <c r="B99" s="114"/>
      <c r="D99" s="115" t="s">
        <v>100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1:31" s="10" customFormat="1" ht="19.899999999999999" customHeight="1">
      <c r="B100" s="114"/>
      <c r="D100" s="115" t="s">
        <v>101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1:31" s="10" customFormat="1" ht="19.899999999999999" customHeight="1">
      <c r="B101" s="114"/>
      <c r="D101" s="115" t="s">
        <v>102</v>
      </c>
      <c r="E101" s="116"/>
      <c r="F101" s="116"/>
      <c r="G101" s="116"/>
      <c r="H101" s="116"/>
      <c r="I101" s="116"/>
      <c r="J101" s="117">
        <f>J142</f>
        <v>0</v>
      </c>
      <c r="L101" s="114"/>
    </row>
    <row r="102" spans="1:31" s="10" customFormat="1" ht="19.899999999999999" customHeight="1">
      <c r="B102" s="114"/>
      <c r="D102" s="115" t="s">
        <v>103</v>
      </c>
      <c r="E102" s="116"/>
      <c r="F102" s="116"/>
      <c r="G102" s="116"/>
      <c r="H102" s="116"/>
      <c r="I102" s="116"/>
      <c r="J102" s="117">
        <f>J147</f>
        <v>0</v>
      </c>
      <c r="L102" s="11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8" t="str">
        <f>E7</f>
        <v>Oprava místních komunikací ve Frenštátě p.R.</v>
      </c>
      <c r="F112" s="209"/>
      <c r="G112" s="209"/>
      <c r="H112" s="20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91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188" t="str">
        <f>E9</f>
        <v>02 - Oprava místní komunikace Papratná - k Žabárně</v>
      </c>
      <c r="F114" s="210"/>
      <c r="G114" s="210"/>
      <c r="H114" s="21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>Frenštát pod Radhoštěm</v>
      </c>
      <c r="G116" s="30"/>
      <c r="H116" s="30"/>
      <c r="I116" s="25" t="s">
        <v>22</v>
      </c>
      <c r="J116" s="53" t="str">
        <f>IF(J12="","",J12)</f>
        <v>7. 12. 2020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 xml:space="preserve"> </v>
      </c>
      <c r="G118" s="30"/>
      <c r="H118" s="30"/>
      <c r="I118" s="25" t="s">
        <v>30</v>
      </c>
      <c r="J118" s="28" t="str">
        <f>E21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28</v>
      </c>
      <c r="D119" s="30"/>
      <c r="E119" s="30"/>
      <c r="F119" s="23" t="str">
        <f>IF(E18="","",E18)</f>
        <v>Vyplň údaj</v>
      </c>
      <c r="G119" s="30"/>
      <c r="H119" s="30"/>
      <c r="I119" s="25" t="s">
        <v>32</v>
      </c>
      <c r="J119" s="28" t="str">
        <f>E24</f>
        <v>Ing.Marie Zapletalová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8"/>
      <c r="B121" s="119"/>
      <c r="C121" s="120" t="s">
        <v>105</v>
      </c>
      <c r="D121" s="121" t="s">
        <v>61</v>
      </c>
      <c r="E121" s="121" t="s">
        <v>57</v>
      </c>
      <c r="F121" s="121" t="s">
        <v>58</v>
      </c>
      <c r="G121" s="121" t="s">
        <v>106</v>
      </c>
      <c r="H121" s="121" t="s">
        <v>107</v>
      </c>
      <c r="I121" s="121" t="s">
        <v>108</v>
      </c>
      <c r="J121" s="121" t="s">
        <v>95</v>
      </c>
      <c r="K121" s="122" t="s">
        <v>109</v>
      </c>
      <c r="L121" s="123"/>
      <c r="M121" s="60" t="s">
        <v>1</v>
      </c>
      <c r="N121" s="61" t="s">
        <v>40</v>
      </c>
      <c r="O121" s="61" t="s">
        <v>110</v>
      </c>
      <c r="P121" s="61" t="s">
        <v>111</v>
      </c>
      <c r="Q121" s="61" t="s">
        <v>112</v>
      </c>
      <c r="R121" s="61" t="s">
        <v>113</v>
      </c>
      <c r="S121" s="61" t="s">
        <v>114</v>
      </c>
      <c r="T121" s="62" t="s">
        <v>115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30"/>
      <c r="B122" s="31"/>
      <c r="C122" s="67" t="s">
        <v>116</v>
      </c>
      <c r="D122" s="30"/>
      <c r="E122" s="30"/>
      <c r="F122" s="30"/>
      <c r="G122" s="30"/>
      <c r="H122" s="30"/>
      <c r="I122" s="30"/>
      <c r="J122" s="124">
        <f>BK122</f>
        <v>0</v>
      </c>
      <c r="K122" s="30"/>
      <c r="L122" s="31"/>
      <c r="M122" s="63"/>
      <c r="N122" s="54"/>
      <c r="O122" s="64"/>
      <c r="P122" s="125">
        <f>P123</f>
        <v>0</v>
      </c>
      <c r="Q122" s="64"/>
      <c r="R122" s="125">
        <f>R123</f>
        <v>255.90263999999999</v>
      </c>
      <c r="S122" s="64"/>
      <c r="T122" s="126">
        <f>T123</f>
        <v>509.86799999999999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75</v>
      </c>
      <c r="AU122" s="15" t="s">
        <v>97</v>
      </c>
      <c r="BK122" s="127">
        <f>BK123</f>
        <v>0</v>
      </c>
    </row>
    <row r="123" spans="1:65" s="12" customFormat="1" ht="25.9" customHeight="1">
      <c r="B123" s="128"/>
      <c r="D123" s="129" t="s">
        <v>75</v>
      </c>
      <c r="E123" s="130" t="s">
        <v>117</v>
      </c>
      <c r="F123" s="130" t="s">
        <v>118</v>
      </c>
      <c r="I123" s="131"/>
      <c r="J123" s="132">
        <f>BK123</f>
        <v>0</v>
      </c>
      <c r="L123" s="128"/>
      <c r="M123" s="133"/>
      <c r="N123" s="134"/>
      <c r="O123" s="134"/>
      <c r="P123" s="135">
        <f>P124+P127+P133+P142+P147</f>
        <v>0</v>
      </c>
      <c r="Q123" s="134"/>
      <c r="R123" s="135">
        <f>R124+R127+R133+R142+R147</f>
        <v>255.90263999999999</v>
      </c>
      <c r="S123" s="134"/>
      <c r="T123" s="136">
        <f>T124+T127+T133+T142+T147</f>
        <v>509.86799999999999</v>
      </c>
      <c r="AR123" s="129" t="s">
        <v>84</v>
      </c>
      <c r="AT123" s="137" t="s">
        <v>75</v>
      </c>
      <c r="AU123" s="137" t="s">
        <v>76</v>
      </c>
      <c r="AY123" s="129" t="s">
        <v>119</v>
      </c>
      <c r="BK123" s="138">
        <f>BK124+BK127+BK133+BK142+BK147</f>
        <v>0</v>
      </c>
    </row>
    <row r="124" spans="1:65" s="12" customFormat="1" ht="22.9" customHeight="1">
      <c r="B124" s="128"/>
      <c r="D124" s="129" t="s">
        <v>75</v>
      </c>
      <c r="E124" s="139" t="s">
        <v>84</v>
      </c>
      <c r="F124" s="139" t="s">
        <v>120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SUM(P125:P126)</f>
        <v>0</v>
      </c>
      <c r="Q124" s="134"/>
      <c r="R124" s="135">
        <f>SUM(R125:R126)</f>
        <v>0.24804000000000001</v>
      </c>
      <c r="S124" s="134"/>
      <c r="T124" s="136">
        <f>SUM(T125:T126)</f>
        <v>380.32799999999997</v>
      </c>
      <c r="AR124" s="129" t="s">
        <v>84</v>
      </c>
      <c r="AT124" s="137" t="s">
        <v>75</v>
      </c>
      <c r="AU124" s="137" t="s">
        <v>84</v>
      </c>
      <c r="AY124" s="129" t="s">
        <v>119</v>
      </c>
      <c r="BK124" s="138">
        <f>SUM(BK125:BK126)</f>
        <v>0</v>
      </c>
    </row>
    <row r="125" spans="1:65" s="2" customFormat="1" ht="55.5" customHeight="1">
      <c r="A125" s="30"/>
      <c r="B125" s="141"/>
      <c r="C125" s="142" t="s">
        <v>84</v>
      </c>
      <c r="D125" s="142" t="s">
        <v>121</v>
      </c>
      <c r="E125" s="143" t="s">
        <v>122</v>
      </c>
      <c r="F125" s="144" t="s">
        <v>123</v>
      </c>
      <c r="G125" s="145" t="s">
        <v>124</v>
      </c>
      <c r="H125" s="146">
        <v>4134</v>
      </c>
      <c r="I125" s="147"/>
      <c r="J125" s="148">
        <f>ROUND(I125*H125,2)</f>
        <v>0</v>
      </c>
      <c r="K125" s="144" t="s">
        <v>125</v>
      </c>
      <c r="L125" s="31"/>
      <c r="M125" s="149" t="s">
        <v>1</v>
      </c>
      <c r="N125" s="150" t="s">
        <v>41</v>
      </c>
      <c r="O125" s="56"/>
      <c r="P125" s="151">
        <f>O125*H125</f>
        <v>0</v>
      </c>
      <c r="Q125" s="151">
        <v>6.0000000000000002E-5</v>
      </c>
      <c r="R125" s="151">
        <f>Q125*H125</f>
        <v>0.24804000000000001</v>
      </c>
      <c r="S125" s="151">
        <v>9.1999999999999998E-2</v>
      </c>
      <c r="T125" s="152">
        <f>S125*H125</f>
        <v>380.32799999999997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3" t="s">
        <v>126</v>
      </c>
      <c r="AT125" s="153" t="s">
        <v>121</v>
      </c>
      <c r="AU125" s="153" t="s">
        <v>86</v>
      </c>
      <c r="AY125" s="15" t="s">
        <v>119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5" t="s">
        <v>84</v>
      </c>
      <c r="BK125" s="154">
        <f>ROUND(I125*H125,2)</f>
        <v>0</v>
      </c>
      <c r="BL125" s="15" t="s">
        <v>126</v>
      </c>
      <c r="BM125" s="153" t="s">
        <v>127</v>
      </c>
    </row>
    <row r="126" spans="1:65" s="13" customFormat="1" ht="11.25">
      <c r="B126" s="155"/>
      <c r="D126" s="156" t="s">
        <v>128</v>
      </c>
      <c r="E126" s="157" t="s">
        <v>1</v>
      </c>
      <c r="F126" s="158" t="s">
        <v>129</v>
      </c>
      <c r="H126" s="159">
        <v>4134</v>
      </c>
      <c r="I126" s="160"/>
      <c r="L126" s="155"/>
      <c r="M126" s="161"/>
      <c r="N126" s="162"/>
      <c r="O126" s="162"/>
      <c r="P126" s="162"/>
      <c r="Q126" s="162"/>
      <c r="R126" s="162"/>
      <c r="S126" s="162"/>
      <c r="T126" s="163"/>
      <c r="AT126" s="157" t="s">
        <v>128</v>
      </c>
      <c r="AU126" s="157" t="s">
        <v>86</v>
      </c>
      <c r="AV126" s="13" t="s">
        <v>86</v>
      </c>
      <c r="AW126" s="13" t="s">
        <v>31</v>
      </c>
      <c r="AX126" s="13" t="s">
        <v>84</v>
      </c>
      <c r="AY126" s="157" t="s">
        <v>119</v>
      </c>
    </row>
    <row r="127" spans="1:65" s="12" customFormat="1" ht="22.9" customHeight="1">
      <c r="B127" s="128"/>
      <c r="D127" s="129" t="s">
        <v>75</v>
      </c>
      <c r="E127" s="139" t="s">
        <v>130</v>
      </c>
      <c r="F127" s="139" t="s">
        <v>131</v>
      </c>
      <c r="I127" s="131"/>
      <c r="J127" s="140">
        <f>BK127</f>
        <v>0</v>
      </c>
      <c r="L127" s="128"/>
      <c r="M127" s="133"/>
      <c r="N127" s="134"/>
      <c r="O127" s="134"/>
      <c r="P127" s="135">
        <f>SUM(P128:P132)</f>
        <v>0</v>
      </c>
      <c r="Q127" s="134"/>
      <c r="R127" s="135">
        <f>SUM(R128:R132)</f>
        <v>255.6096</v>
      </c>
      <c r="S127" s="134"/>
      <c r="T127" s="136">
        <f>SUM(T128:T132)</f>
        <v>0</v>
      </c>
      <c r="AR127" s="129" t="s">
        <v>84</v>
      </c>
      <c r="AT127" s="137" t="s">
        <v>75</v>
      </c>
      <c r="AU127" s="137" t="s">
        <v>84</v>
      </c>
      <c r="AY127" s="129" t="s">
        <v>119</v>
      </c>
      <c r="BK127" s="138">
        <f>SUM(BK128:BK132)</f>
        <v>0</v>
      </c>
    </row>
    <row r="128" spans="1:65" s="2" customFormat="1" ht="36">
      <c r="A128" s="30"/>
      <c r="B128" s="141"/>
      <c r="C128" s="142" t="s">
        <v>86</v>
      </c>
      <c r="D128" s="142" t="s">
        <v>121</v>
      </c>
      <c r="E128" s="143" t="s">
        <v>132</v>
      </c>
      <c r="F128" s="144" t="s">
        <v>133</v>
      </c>
      <c r="G128" s="145" t="s">
        <v>124</v>
      </c>
      <c r="H128" s="146">
        <v>350</v>
      </c>
      <c r="I128" s="147"/>
      <c r="J128" s="148">
        <f>ROUND(I128*H128,2)</f>
        <v>0</v>
      </c>
      <c r="K128" s="144" t="s">
        <v>125</v>
      </c>
      <c r="L128" s="31"/>
      <c r="M128" s="149" t="s">
        <v>1</v>
      </c>
      <c r="N128" s="150" t="s">
        <v>41</v>
      </c>
      <c r="O128" s="56"/>
      <c r="P128" s="151">
        <f>O128*H128</f>
        <v>0</v>
      </c>
      <c r="Q128" s="151">
        <v>0.32400000000000001</v>
      </c>
      <c r="R128" s="151">
        <f>Q128*H128</f>
        <v>113.4</v>
      </c>
      <c r="S128" s="151">
        <v>0</v>
      </c>
      <c r="T128" s="152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3" t="s">
        <v>126</v>
      </c>
      <c r="AT128" s="153" t="s">
        <v>121</v>
      </c>
      <c r="AU128" s="153" t="s">
        <v>86</v>
      </c>
      <c r="AY128" s="15" t="s">
        <v>119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5" t="s">
        <v>84</v>
      </c>
      <c r="BK128" s="154">
        <f>ROUND(I128*H128,2)</f>
        <v>0</v>
      </c>
      <c r="BL128" s="15" t="s">
        <v>126</v>
      </c>
      <c r="BM128" s="153" t="s">
        <v>134</v>
      </c>
    </row>
    <row r="129" spans="1:65" s="2" customFormat="1" ht="60">
      <c r="A129" s="30"/>
      <c r="B129" s="141"/>
      <c r="C129" s="142" t="s">
        <v>135</v>
      </c>
      <c r="D129" s="142" t="s">
        <v>121</v>
      </c>
      <c r="E129" s="143" t="s">
        <v>136</v>
      </c>
      <c r="F129" s="144" t="s">
        <v>137</v>
      </c>
      <c r="G129" s="145" t="s">
        <v>124</v>
      </c>
      <c r="H129" s="146">
        <v>826.8</v>
      </c>
      <c r="I129" s="147"/>
      <c r="J129" s="148">
        <f>ROUND(I129*H129,2)</f>
        <v>0</v>
      </c>
      <c r="K129" s="144" t="s">
        <v>125</v>
      </c>
      <c r="L129" s="31"/>
      <c r="M129" s="149" t="s">
        <v>1</v>
      </c>
      <c r="N129" s="150" t="s">
        <v>41</v>
      </c>
      <c r="O129" s="56"/>
      <c r="P129" s="151">
        <f>O129*H129</f>
        <v>0</v>
      </c>
      <c r="Q129" s="151">
        <v>0.16794999999999999</v>
      </c>
      <c r="R129" s="151">
        <f>Q129*H129</f>
        <v>138.86105999999998</v>
      </c>
      <c r="S129" s="151">
        <v>0</v>
      </c>
      <c r="T129" s="152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3" t="s">
        <v>126</v>
      </c>
      <c r="AT129" s="153" t="s">
        <v>121</v>
      </c>
      <c r="AU129" s="153" t="s">
        <v>86</v>
      </c>
      <c r="AY129" s="15" t="s">
        <v>119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5" t="s">
        <v>84</v>
      </c>
      <c r="BK129" s="154">
        <f>ROUND(I129*H129,2)</f>
        <v>0</v>
      </c>
      <c r="BL129" s="15" t="s">
        <v>126</v>
      </c>
      <c r="BM129" s="153" t="s">
        <v>138</v>
      </c>
    </row>
    <row r="130" spans="1:65" s="13" customFormat="1" ht="11.25">
      <c r="B130" s="155"/>
      <c r="D130" s="156" t="s">
        <v>128</v>
      </c>
      <c r="E130" s="157" t="s">
        <v>1</v>
      </c>
      <c r="F130" s="158" t="s">
        <v>139</v>
      </c>
      <c r="H130" s="159">
        <v>826.8</v>
      </c>
      <c r="I130" s="160"/>
      <c r="L130" s="155"/>
      <c r="M130" s="161"/>
      <c r="N130" s="162"/>
      <c r="O130" s="162"/>
      <c r="P130" s="162"/>
      <c r="Q130" s="162"/>
      <c r="R130" s="162"/>
      <c r="S130" s="162"/>
      <c r="T130" s="163"/>
      <c r="AT130" s="157" t="s">
        <v>128</v>
      </c>
      <c r="AU130" s="157" t="s">
        <v>86</v>
      </c>
      <c r="AV130" s="13" t="s">
        <v>86</v>
      </c>
      <c r="AW130" s="13" t="s">
        <v>31</v>
      </c>
      <c r="AX130" s="13" t="s">
        <v>84</v>
      </c>
      <c r="AY130" s="157" t="s">
        <v>119</v>
      </c>
    </row>
    <row r="131" spans="1:65" s="2" customFormat="1" ht="24">
      <c r="A131" s="30"/>
      <c r="B131" s="141"/>
      <c r="C131" s="142" t="s">
        <v>126</v>
      </c>
      <c r="D131" s="142" t="s">
        <v>121</v>
      </c>
      <c r="E131" s="143" t="s">
        <v>140</v>
      </c>
      <c r="F131" s="144" t="s">
        <v>141</v>
      </c>
      <c r="G131" s="145" t="s">
        <v>124</v>
      </c>
      <c r="H131" s="146">
        <v>4134</v>
      </c>
      <c r="I131" s="147"/>
      <c r="J131" s="148">
        <f>ROUND(I131*H131,2)</f>
        <v>0</v>
      </c>
      <c r="K131" s="144" t="s">
        <v>125</v>
      </c>
      <c r="L131" s="31"/>
      <c r="M131" s="149" t="s">
        <v>1</v>
      </c>
      <c r="N131" s="150" t="s">
        <v>41</v>
      </c>
      <c r="O131" s="56"/>
      <c r="P131" s="151">
        <f>O131*H131</f>
        <v>0</v>
      </c>
      <c r="Q131" s="151">
        <v>8.0999999999999996E-4</v>
      </c>
      <c r="R131" s="151">
        <f>Q131*H131</f>
        <v>3.3485399999999998</v>
      </c>
      <c r="S131" s="151">
        <v>0</v>
      </c>
      <c r="T131" s="152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3" t="s">
        <v>126</v>
      </c>
      <c r="AT131" s="153" t="s">
        <v>121</v>
      </c>
      <c r="AU131" s="153" t="s">
        <v>86</v>
      </c>
      <c r="AY131" s="15" t="s">
        <v>119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5" t="s">
        <v>84</v>
      </c>
      <c r="BK131" s="154">
        <f>ROUND(I131*H131,2)</f>
        <v>0</v>
      </c>
      <c r="BL131" s="15" t="s">
        <v>126</v>
      </c>
      <c r="BM131" s="153" t="s">
        <v>142</v>
      </c>
    </row>
    <row r="132" spans="1:65" s="2" customFormat="1" ht="44.25" customHeight="1">
      <c r="A132" s="30"/>
      <c r="B132" s="141"/>
      <c r="C132" s="142" t="s">
        <v>130</v>
      </c>
      <c r="D132" s="142" t="s">
        <v>121</v>
      </c>
      <c r="E132" s="143" t="s">
        <v>143</v>
      </c>
      <c r="F132" s="144" t="s">
        <v>144</v>
      </c>
      <c r="G132" s="145" t="s">
        <v>124</v>
      </c>
      <c r="H132" s="146">
        <v>4314</v>
      </c>
      <c r="I132" s="147"/>
      <c r="J132" s="148">
        <f>ROUND(I132*H132,2)</f>
        <v>0</v>
      </c>
      <c r="K132" s="144" t="s">
        <v>125</v>
      </c>
      <c r="L132" s="31"/>
      <c r="M132" s="149" t="s">
        <v>1</v>
      </c>
      <c r="N132" s="150" t="s">
        <v>41</v>
      </c>
      <c r="O132" s="56"/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3" t="s">
        <v>126</v>
      </c>
      <c r="AT132" s="153" t="s">
        <v>121</v>
      </c>
      <c r="AU132" s="153" t="s">
        <v>86</v>
      </c>
      <c r="AY132" s="15" t="s">
        <v>119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5" t="s">
        <v>84</v>
      </c>
      <c r="BK132" s="154">
        <f>ROUND(I132*H132,2)</f>
        <v>0</v>
      </c>
      <c r="BL132" s="15" t="s">
        <v>126</v>
      </c>
      <c r="BM132" s="153" t="s">
        <v>145</v>
      </c>
    </row>
    <row r="133" spans="1:65" s="12" customFormat="1" ht="22.9" customHeight="1">
      <c r="B133" s="128"/>
      <c r="D133" s="129" t="s">
        <v>75</v>
      </c>
      <c r="E133" s="139" t="s">
        <v>146</v>
      </c>
      <c r="F133" s="139" t="s">
        <v>147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SUM(P134:P141)</f>
        <v>0</v>
      </c>
      <c r="Q133" s="134"/>
      <c r="R133" s="135">
        <f>SUM(R134:R141)</f>
        <v>4.4999999999999998E-2</v>
      </c>
      <c r="S133" s="134"/>
      <c r="T133" s="136">
        <f>SUM(T134:T141)</f>
        <v>129.54000000000002</v>
      </c>
      <c r="AR133" s="129" t="s">
        <v>84</v>
      </c>
      <c r="AT133" s="137" t="s">
        <v>75</v>
      </c>
      <c r="AU133" s="137" t="s">
        <v>84</v>
      </c>
      <c r="AY133" s="129" t="s">
        <v>119</v>
      </c>
      <c r="BK133" s="138">
        <f>SUM(BK134:BK141)</f>
        <v>0</v>
      </c>
    </row>
    <row r="134" spans="1:65" s="2" customFormat="1" ht="55.5" customHeight="1">
      <c r="A134" s="30"/>
      <c r="B134" s="141"/>
      <c r="C134" s="142" t="s">
        <v>148</v>
      </c>
      <c r="D134" s="142" t="s">
        <v>121</v>
      </c>
      <c r="E134" s="143" t="s">
        <v>149</v>
      </c>
      <c r="F134" s="144" t="s">
        <v>150</v>
      </c>
      <c r="G134" s="145" t="s">
        <v>151</v>
      </c>
      <c r="H134" s="146">
        <v>75</v>
      </c>
      <c r="I134" s="147"/>
      <c r="J134" s="148">
        <f>ROUND(I134*H134,2)</f>
        <v>0</v>
      </c>
      <c r="K134" s="144" t="s">
        <v>125</v>
      </c>
      <c r="L134" s="31"/>
      <c r="M134" s="149" t="s">
        <v>1</v>
      </c>
      <c r="N134" s="150" t="s">
        <v>41</v>
      </c>
      <c r="O134" s="56"/>
      <c r="P134" s="151">
        <f>O134*H134</f>
        <v>0</v>
      </c>
      <c r="Q134" s="151">
        <v>5.9999999999999995E-4</v>
      </c>
      <c r="R134" s="151">
        <f>Q134*H134</f>
        <v>4.4999999999999998E-2</v>
      </c>
      <c r="S134" s="151">
        <v>0</v>
      </c>
      <c r="T134" s="152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3" t="s">
        <v>126</v>
      </c>
      <c r="AT134" s="153" t="s">
        <v>121</v>
      </c>
      <c r="AU134" s="153" t="s">
        <v>86</v>
      </c>
      <c r="AY134" s="15" t="s">
        <v>119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5" t="s">
        <v>84</v>
      </c>
      <c r="BK134" s="154">
        <f>ROUND(I134*H134,2)</f>
        <v>0</v>
      </c>
      <c r="BL134" s="15" t="s">
        <v>126</v>
      </c>
      <c r="BM134" s="153" t="s">
        <v>152</v>
      </c>
    </row>
    <row r="135" spans="1:65" s="2" customFormat="1" ht="24">
      <c r="A135" s="30"/>
      <c r="B135" s="141"/>
      <c r="C135" s="142" t="s">
        <v>153</v>
      </c>
      <c r="D135" s="142" t="s">
        <v>121</v>
      </c>
      <c r="E135" s="143" t="s">
        <v>154</v>
      </c>
      <c r="F135" s="144" t="s">
        <v>155</v>
      </c>
      <c r="G135" s="145" t="s">
        <v>151</v>
      </c>
      <c r="H135" s="146">
        <v>75</v>
      </c>
      <c r="I135" s="147"/>
      <c r="J135" s="148">
        <f>ROUND(I135*H135,2)</f>
        <v>0</v>
      </c>
      <c r="K135" s="144" t="s">
        <v>125</v>
      </c>
      <c r="L135" s="31"/>
      <c r="M135" s="149" t="s">
        <v>1</v>
      </c>
      <c r="N135" s="150" t="s">
        <v>41</v>
      </c>
      <c r="O135" s="56"/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126</v>
      </c>
      <c r="AT135" s="153" t="s">
        <v>121</v>
      </c>
      <c r="AU135" s="153" t="s">
        <v>86</v>
      </c>
      <c r="AY135" s="15" t="s">
        <v>119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5" t="s">
        <v>84</v>
      </c>
      <c r="BK135" s="154">
        <f>ROUND(I135*H135,2)</f>
        <v>0</v>
      </c>
      <c r="BL135" s="15" t="s">
        <v>126</v>
      </c>
      <c r="BM135" s="153" t="s">
        <v>156</v>
      </c>
    </row>
    <row r="136" spans="1:65" s="13" customFormat="1" ht="11.25">
      <c r="B136" s="155"/>
      <c r="D136" s="156" t="s">
        <v>128</v>
      </c>
      <c r="E136" s="157" t="s">
        <v>1</v>
      </c>
      <c r="F136" s="158" t="s">
        <v>157</v>
      </c>
      <c r="H136" s="159">
        <v>75</v>
      </c>
      <c r="I136" s="160"/>
      <c r="L136" s="155"/>
      <c r="M136" s="161"/>
      <c r="N136" s="162"/>
      <c r="O136" s="162"/>
      <c r="P136" s="162"/>
      <c r="Q136" s="162"/>
      <c r="R136" s="162"/>
      <c r="S136" s="162"/>
      <c r="T136" s="163"/>
      <c r="AT136" s="157" t="s">
        <v>128</v>
      </c>
      <c r="AU136" s="157" t="s">
        <v>86</v>
      </c>
      <c r="AV136" s="13" t="s">
        <v>86</v>
      </c>
      <c r="AW136" s="13" t="s">
        <v>31</v>
      </c>
      <c r="AX136" s="13" t="s">
        <v>84</v>
      </c>
      <c r="AY136" s="157" t="s">
        <v>119</v>
      </c>
    </row>
    <row r="137" spans="1:65" s="2" customFormat="1" ht="36">
      <c r="A137" s="30"/>
      <c r="B137" s="141"/>
      <c r="C137" s="142" t="s">
        <v>158</v>
      </c>
      <c r="D137" s="142" t="s">
        <v>121</v>
      </c>
      <c r="E137" s="143" t="s">
        <v>159</v>
      </c>
      <c r="F137" s="144" t="s">
        <v>160</v>
      </c>
      <c r="G137" s="145" t="s">
        <v>151</v>
      </c>
      <c r="H137" s="146">
        <v>32.5</v>
      </c>
      <c r="I137" s="147"/>
      <c r="J137" s="148">
        <f>ROUND(I137*H137,2)</f>
        <v>0</v>
      </c>
      <c r="K137" s="144" t="s">
        <v>1</v>
      </c>
      <c r="L137" s="31"/>
      <c r="M137" s="149" t="s">
        <v>1</v>
      </c>
      <c r="N137" s="150" t="s">
        <v>41</v>
      </c>
      <c r="O137" s="56"/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3" t="s">
        <v>126</v>
      </c>
      <c r="AT137" s="153" t="s">
        <v>121</v>
      </c>
      <c r="AU137" s="153" t="s">
        <v>86</v>
      </c>
      <c r="AY137" s="15" t="s">
        <v>119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5" t="s">
        <v>84</v>
      </c>
      <c r="BK137" s="154">
        <f>ROUND(I137*H137,2)</f>
        <v>0</v>
      </c>
      <c r="BL137" s="15" t="s">
        <v>126</v>
      </c>
      <c r="BM137" s="153" t="s">
        <v>161</v>
      </c>
    </row>
    <row r="138" spans="1:65" s="13" customFormat="1" ht="11.25">
      <c r="B138" s="155"/>
      <c r="D138" s="156" t="s">
        <v>128</v>
      </c>
      <c r="E138" s="157" t="s">
        <v>1</v>
      </c>
      <c r="F138" s="158" t="s">
        <v>162</v>
      </c>
      <c r="H138" s="159">
        <v>32.5</v>
      </c>
      <c r="I138" s="160"/>
      <c r="L138" s="155"/>
      <c r="M138" s="161"/>
      <c r="N138" s="162"/>
      <c r="O138" s="162"/>
      <c r="P138" s="162"/>
      <c r="Q138" s="162"/>
      <c r="R138" s="162"/>
      <c r="S138" s="162"/>
      <c r="T138" s="163"/>
      <c r="AT138" s="157" t="s">
        <v>128</v>
      </c>
      <c r="AU138" s="157" t="s">
        <v>86</v>
      </c>
      <c r="AV138" s="13" t="s">
        <v>86</v>
      </c>
      <c r="AW138" s="13" t="s">
        <v>31</v>
      </c>
      <c r="AX138" s="13" t="s">
        <v>84</v>
      </c>
      <c r="AY138" s="157" t="s">
        <v>119</v>
      </c>
    </row>
    <row r="139" spans="1:65" s="2" customFormat="1" ht="33" customHeight="1">
      <c r="A139" s="30"/>
      <c r="B139" s="141"/>
      <c r="C139" s="142" t="s">
        <v>146</v>
      </c>
      <c r="D139" s="142" t="s">
        <v>121</v>
      </c>
      <c r="E139" s="143" t="s">
        <v>163</v>
      </c>
      <c r="F139" s="144" t="s">
        <v>164</v>
      </c>
      <c r="G139" s="145" t="s">
        <v>124</v>
      </c>
      <c r="H139" s="146">
        <v>4134</v>
      </c>
      <c r="I139" s="147"/>
      <c r="J139" s="148">
        <f>ROUND(I139*H139,2)</f>
        <v>0</v>
      </c>
      <c r="K139" s="144" t="s">
        <v>125</v>
      </c>
      <c r="L139" s="31"/>
      <c r="M139" s="149" t="s">
        <v>1</v>
      </c>
      <c r="N139" s="150" t="s">
        <v>41</v>
      </c>
      <c r="O139" s="56"/>
      <c r="P139" s="151">
        <f>O139*H139</f>
        <v>0</v>
      </c>
      <c r="Q139" s="151">
        <v>0</v>
      </c>
      <c r="R139" s="151">
        <f>Q139*H139</f>
        <v>0</v>
      </c>
      <c r="S139" s="151">
        <v>0.01</v>
      </c>
      <c r="T139" s="152">
        <f>S139*H139</f>
        <v>41.34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3" t="s">
        <v>126</v>
      </c>
      <c r="AT139" s="153" t="s">
        <v>121</v>
      </c>
      <c r="AU139" s="153" t="s">
        <v>86</v>
      </c>
      <c r="AY139" s="15" t="s">
        <v>119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5" t="s">
        <v>84</v>
      </c>
      <c r="BK139" s="154">
        <f>ROUND(I139*H139,2)</f>
        <v>0</v>
      </c>
      <c r="BL139" s="15" t="s">
        <v>126</v>
      </c>
      <c r="BM139" s="153" t="s">
        <v>165</v>
      </c>
    </row>
    <row r="140" spans="1:65" s="2" customFormat="1" ht="66.75" customHeight="1">
      <c r="A140" s="30"/>
      <c r="B140" s="141"/>
      <c r="C140" s="142" t="s">
        <v>166</v>
      </c>
      <c r="D140" s="142" t="s">
        <v>121</v>
      </c>
      <c r="E140" s="143" t="s">
        <v>167</v>
      </c>
      <c r="F140" s="144" t="s">
        <v>168</v>
      </c>
      <c r="G140" s="145" t="s">
        <v>124</v>
      </c>
      <c r="H140" s="146">
        <v>350</v>
      </c>
      <c r="I140" s="147"/>
      <c r="J140" s="148">
        <f>ROUND(I140*H140,2)</f>
        <v>0</v>
      </c>
      <c r="K140" s="144" t="s">
        <v>125</v>
      </c>
      <c r="L140" s="31"/>
      <c r="M140" s="149" t="s">
        <v>1</v>
      </c>
      <c r="N140" s="150" t="s">
        <v>41</v>
      </c>
      <c r="O140" s="56"/>
      <c r="P140" s="151">
        <f>O140*H140</f>
        <v>0</v>
      </c>
      <c r="Q140" s="151">
        <v>0</v>
      </c>
      <c r="R140" s="151">
        <f>Q140*H140</f>
        <v>0</v>
      </c>
      <c r="S140" s="151">
        <v>0.252</v>
      </c>
      <c r="T140" s="152">
        <f>S140*H140</f>
        <v>88.2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126</v>
      </c>
      <c r="AT140" s="153" t="s">
        <v>121</v>
      </c>
      <c r="AU140" s="153" t="s">
        <v>86</v>
      </c>
      <c r="AY140" s="15" t="s">
        <v>119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5" t="s">
        <v>84</v>
      </c>
      <c r="BK140" s="154">
        <f>ROUND(I140*H140,2)</f>
        <v>0</v>
      </c>
      <c r="BL140" s="15" t="s">
        <v>126</v>
      </c>
      <c r="BM140" s="153" t="s">
        <v>169</v>
      </c>
    </row>
    <row r="141" spans="1:65" s="13" customFormat="1" ht="11.25">
      <c r="B141" s="155"/>
      <c r="D141" s="156" t="s">
        <v>128</v>
      </c>
      <c r="E141" s="157" t="s">
        <v>1</v>
      </c>
      <c r="F141" s="158" t="s">
        <v>170</v>
      </c>
      <c r="H141" s="159">
        <v>350</v>
      </c>
      <c r="I141" s="160"/>
      <c r="L141" s="155"/>
      <c r="M141" s="161"/>
      <c r="N141" s="162"/>
      <c r="O141" s="162"/>
      <c r="P141" s="162"/>
      <c r="Q141" s="162"/>
      <c r="R141" s="162"/>
      <c r="S141" s="162"/>
      <c r="T141" s="163"/>
      <c r="AT141" s="157" t="s">
        <v>128</v>
      </c>
      <c r="AU141" s="157" t="s">
        <v>86</v>
      </c>
      <c r="AV141" s="13" t="s">
        <v>86</v>
      </c>
      <c r="AW141" s="13" t="s">
        <v>31</v>
      </c>
      <c r="AX141" s="13" t="s">
        <v>84</v>
      </c>
      <c r="AY141" s="157" t="s">
        <v>119</v>
      </c>
    </row>
    <row r="142" spans="1:65" s="12" customFormat="1" ht="22.9" customHeight="1">
      <c r="B142" s="128"/>
      <c r="D142" s="129" t="s">
        <v>75</v>
      </c>
      <c r="E142" s="139" t="s">
        <v>171</v>
      </c>
      <c r="F142" s="139" t="s">
        <v>172</v>
      </c>
      <c r="I142" s="131"/>
      <c r="J142" s="140">
        <f>BK142</f>
        <v>0</v>
      </c>
      <c r="L142" s="128"/>
      <c r="M142" s="133"/>
      <c r="N142" s="134"/>
      <c r="O142" s="134"/>
      <c r="P142" s="135">
        <f>SUM(P143:P146)</f>
        <v>0</v>
      </c>
      <c r="Q142" s="134"/>
      <c r="R142" s="135">
        <f>SUM(R143:R146)</f>
        <v>0</v>
      </c>
      <c r="S142" s="134"/>
      <c r="T142" s="136">
        <f>SUM(T143:T146)</f>
        <v>0</v>
      </c>
      <c r="AR142" s="129" t="s">
        <v>84</v>
      </c>
      <c r="AT142" s="137" t="s">
        <v>75</v>
      </c>
      <c r="AU142" s="137" t="s">
        <v>84</v>
      </c>
      <c r="AY142" s="129" t="s">
        <v>119</v>
      </c>
      <c r="BK142" s="138">
        <f>SUM(BK143:BK146)</f>
        <v>0</v>
      </c>
    </row>
    <row r="143" spans="1:65" s="2" customFormat="1" ht="36">
      <c r="A143" s="30"/>
      <c r="B143" s="141"/>
      <c r="C143" s="142" t="s">
        <v>173</v>
      </c>
      <c r="D143" s="142" t="s">
        <v>121</v>
      </c>
      <c r="E143" s="143" t="s">
        <v>174</v>
      </c>
      <c r="F143" s="144" t="s">
        <v>175</v>
      </c>
      <c r="G143" s="145" t="s">
        <v>176</v>
      </c>
      <c r="H143" s="146">
        <v>509.86799999999999</v>
      </c>
      <c r="I143" s="147"/>
      <c r="J143" s="148">
        <f>ROUND(I143*H143,2)</f>
        <v>0</v>
      </c>
      <c r="K143" s="144" t="s">
        <v>125</v>
      </c>
      <c r="L143" s="31"/>
      <c r="M143" s="149" t="s">
        <v>1</v>
      </c>
      <c r="N143" s="150" t="s">
        <v>41</v>
      </c>
      <c r="O143" s="56"/>
      <c r="P143" s="151">
        <f>O143*H143</f>
        <v>0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3" t="s">
        <v>126</v>
      </c>
      <c r="AT143" s="153" t="s">
        <v>121</v>
      </c>
      <c r="AU143" s="153" t="s">
        <v>86</v>
      </c>
      <c r="AY143" s="15" t="s">
        <v>119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5" t="s">
        <v>84</v>
      </c>
      <c r="BK143" s="154">
        <f>ROUND(I143*H143,2)</f>
        <v>0</v>
      </c>
      <c r="BL143" s="15" t="s">
        <v>126</v>
      </c>
      <c r="BM143" s="153" t="s">
        <v>177</v>
      </c>
    </row>
    <row r="144" spans="1:65" s="2" customFormat="1" ht="36">
      <c r="A144" s="30"/>
      <c r="B144" s="141"/>
      <c r="C144" s="142" t="s">
        <v>178</v>
      </c>
      <c r="D144" s="142" t="s">
        <v>121</v>
      </c>
      <c r="E144" s="143" t="s">
        <v>179</v>
      </c>
      <c r="F144" s="144" t="s">
        <v>180</v>
      </c>
      <c r="G144" s="145" t="s">
        <v>176</v>
      </c>
      <c r="H144" s="146">
        <v>19884.851999999999</v>
      </c>
      <c r="I144" s="147"/>
      <c r="J144" s="148">
        <f>ROUND(I144*H144,2)</f>
        <v>0</v>
      </c>
      <c r="K144" s="144" t="s">
        <v>125</v>
      </c>
      <c r="L144" s="31"/>
      <c r="M144" s="149" t="s">
        <v>1</v>
      </c>
      <c r="N144" s="150" t="s">
        <v>41</v>
      </c>
      <c r="O144" s="56"/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3" t="s">
        <v>126</v>
      </c>
      <c r="AT144" s="153" t="s">
        <v>121</v>
      </c>
      <c r="AU144" s="153" t="s">
        <v>86</v>
      </c>
      <c r="AY144" s="15" t="s">
        <v>119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5" t="s">
        <v>84</v>
      </c>
      <c r="BK144" s="154">
        <f>ROUND(I144*H144,2)</f>
        <v>0</v>
      </c>
      <c r="BL144" s="15" t="s">
        <v>126</v>
      </c>
      <c r="BM144" s="153" t="s">
        <v>181</v>
      </c>
    </row>
    <row r="145" spans="1:65" s="13" customFormat="1" ht="11.25">
      <c r="B145" s="155"/>
      <c r="D145" s="156" t="s">
        <v>128</v>
      </c>
      <c r="F145" s="158" t="s">
        <v>182</v>
      </c>
      <c r="H145" s="159">
        <v>19884.851999999999</v>
      </c>
      <c r="I145" s="160"/>
      <c r="L145" s="155"/>
      <c r="M145" s="161"/>
      <c r="N145" s="162"/>
      <c r="O145" s="162"/>
      <c r="P145" s="162"/>
      <c r="Q145" s="162"/>
      <c r="R145" s="162"/>
      <c r="S145" s="162"/>
      <c r="T145" s="163"/>
      <c r="AT145" s="157" t="s">
        <v>128</v>
      </c>
      <c r="AU145" s="157" t="s">
        <v>86</v>
      </c>
      <c r="AV145" s="13" t="s">
        <v>86</v>
      </c>
      <c r="AW145" s="13" t="s">
        <v>3</v>
      </c>
      <c r="AX145" s="13" t="s">
        <v>84</v>
      </c>
      <c r="AY145" s="157" t="s">
        <v>119</v>
      </c>
    </row>
    <row r="146" spans="1:65" s="2" customFormat="1" ht="44.25" customHeight="1">
      <c r="A146" s="30"/>
      <c r="B146" s="141"/>
      <c r="C146" s="142" t="s">
        <v>183</v>
      </c>
      <c r="D146" s="142" t="s">
        <v>121</v>
      </c>
      <c r="E146" s="143" t="s">
        <v>184</v>
      </c>
      <c r="F146" s="144" t="s">
        <v>185</v>
      </c>
      <c r="G146" s="145" t="s">
        <v>176</v>
      </c>
      <c r="H146" s="146">
        <v>509.86799999999999</v>
      </c>
      <c r="I146" s="147"/>
      <c r="J146" s="148">
        <f>ROUND(I146*H146,2)</f>
        <v>0</v>
      </c>
      <c r="K146" s="144" t="s">
        <v>125</v>
      </c>
      <c r="L146" s="31"/>
      <c r="M146" s="149" t="s">
        <v>1</v>
      </c>
      <c r="N146" s="150" t="s">
        <v>41</v>
      </c>
      <c r="O146" s="56"/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3" t="s">
        <v>126</v>
      </c>
      <c r="AT146" s="153" t="s">
        <v>121</v>
      </c>
      <c r="AU146" s="153" t="s">
        <v>86</v>
      </c>
      <c r="AY146" s="15" t="s">
        <v>119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5" t="s">
        <v>84</v>
      </c>
      <c r="BK146" s="154">
        <f>ROUND(I146*H146,2)</f>
        <v>0</v>
      </c>
      <c r="BL146" s="15" t="s">
        <v>126</v>
      </c>
      <c r="BM146" s="153" t="s">
        <v>186</v>
      </c>
    </row>
    <row r="147" spans="1:65" s="12" customFormat="1" ht="22.9" customHeight="1">
      <c r="B147" s="128"/>
      <c r="D147" s="129" t="s">
        <v>75</v>
      </c>
      <c r="E147" s="139" t="s">
        <v>187</v>
      </c>
      <c r="F147" s="139" t="s">
        <v>188</v>
      </c>
      <c r="I147" s="131"/>
      <c r="J147" s="140">
        <f>BK147</f>
        <v>0</v>
      </c>
      <c r="L147" s="128"/>
      <c r="M147" s="133"/>
      <c r="N147" s="134"/>
      <c r="O147" s="134"/>
      <c r="P147" s="135">
        <f>SUM(P148:P149)</f>
        <v>0</v>
      </c>
      <c r="Q147" s="134"/>
      <c r="R147" s="135">
        <f>SUM(R148:R149)</f>
        <v>0</v>
      </c>
      <c r="S147" s="134"/>
      <c r="T147" s="136">
        <f>SUM(T148:T149)</f>
        <v>0</v>
      </c>
      <c r="AR147" s="129" t="s">
        <v>84</v>
      </c>
      <c r="AT147" s="137" t="s">
        <v>75</v>
      </c>
      <c r="AU147" s="137" t="s">
        <v>84</v>
      </c>
      <c r="AY147" s="129" t="s">
        <v>119</v>
      </c>
      <c r="BK147" s="138">
        <f>SUM(BK148:BK149)</f>
        <v>0</v>
      </c>
    </row>
    <row r="148" spans="1:65" s="2" customFormat="1" ht="44.25" customHeight="1">
      <c r="A148" s="30"/>
      <c r="B148" s="141"/>
      <c r="C148" s="142" t="s">
        <v>189</v>
      </c>
      <c r="D148" s="142" t="s">
        <v>121</v>
      </c>
      <c r="E148" s="143" t="s">
        <v>190</v>
      </c>
      <c r="F148" s="144" t="s">
        <v>191</v>
      </c>
      <c r="G148" s="145" t="s">
        <v>176</v>
      </c>
      <c r="H148" s="146">
        <v>255.90299999999999</v>
      </c>
      <c r="I148" s="147"/>
      <c r="J148" s="148">
        <f>ROUND(I148*H148,2)</f>
        <v>0</v>
      </c>
      <c r="K148" s="144" t="s">
        <v>125</v>
      </c>
      <c r="L148" s="31"/>
      <c r="M148" s="149" t="s">
        <v>1</v>
      </c>
      <c r="N148" s="150" t="s">
        <v>41</v>
      </c>
      <c r="O148" s="56"/>
      <c r="P148" s="151">
        <f>O148*H148</f>
        <v>0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3" t="s">
        <v>126</v>
      </c>
      <c r="AT148" s="153" t="s">
        <v>121</v>
      </c>
      <c r="AU148" s="153" t="s">
        <v>86</v>
      </c>
      <c r="AY148" s="15" t="s">
        <v>119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5" t="s">
        <v>84</v>
      </c>
      <c r="BK148" s="154">
        <f>ROUND(I148*H148,2)</f>
        <v>0</v>
      </c>
      <c r="BL148" s="15" t="s">
        <v>126</v>
      </c>
      <c r="BM148" s="153" t="s">
        <v>192</v>
      </c>
    </row>
    <row r="149" spans="1:65" s="2" customFormat="1" ht="55.5" customHeight="1">
      <c r="A149" s="30"/>
      <c r="B149" s="141"/>
      <c r="C149" s="142" t="s">
        <v>8</v>
      </c>
      <c r="D149" s="142" t="s">
        <v>121</v>
      </c>
      <c r="E149" s="143" t="s">
        <v>193</v>
      </c>
      <c r="F149" s="144" t="s">
        <v>194</v>
      </c>
      <c r="G149" s="145" t="s">
        <v>176</v>
      </c>
      <c r="H149" s="146">
        <v>255.90299999999999</v>
      </c>
      <c r="I149" s="147"/>
      <c r="J149" s="148">
        <f>ROUND(I149*H149,2)</f>
        <v>0</v>
      </c>
      <c r="K149" s="144" t="s">
        <v>125</v>
      </c>
      <c r="L149" s="31"/>
      <c r="M149" s="164" t="s">
        <v>1</v>
      </c>
      <c r="N149" s="165" t="s">
        <v>41</v>
      </c>
      <c r="O149" s="166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3" t="s">
        <v>126</v>
      </c>
      <c r="AT149" s="153" t="s">
        <v>121</v>
      </c>
      <c r="AU149" s="153" t="s">
        <v>86</v>
      </c>
      <c r="AY149" s="15" t="s">
        <v>119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5" t="s">
        <v>84</v>
      </c>
      <c r="BK149" s="154">
        <f>ROUND(I149*H149,2)</f>
        <v>0</v>
      </c>
      <c r="BL149" s="15" t="s">
        <v>126</v>
      </c>
      <c r="BM149" s="153" t="s">
        <v>195</v>
      </c>
    </row>
    <row r="150" spans="1:65" s="2" customFormat="1" ht="6.95" customHeight="1">
      <c r="A150" s="30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31"/>
      <c r="M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</sheetData>
  <autoFilter ref="C121:K149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90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08" t="str">
        <f>'Rekapitulace stavby'!K6</f>
        <v>Oprava místních komunikací ve Frenštátě p.R.</v>
      </c>
      <c r="F7" s="209"/>
      <c r="G7" s="209"/>
      <c r="H7" s="209"/>
      <c r="L7" s="18"/>
    </row>
    <row r="8" spans="1:46" s="2" customFormat="1" ht="12" customHeight="1">
      <c r="A8" s="30"/>
      <c r="B8" s="31"/>
      <c r="C8" s="30"/>
      <c r="D8" s="25" t="s">
        <v>91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8" t="s">
        <v>196</v>
      </c>
      <c r="F9" s="210"/>
      <c r="G9" s="210"/>
      <c r="H9" s="21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7. 12. 2020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27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11" t="str">
        <f>'Rekapitulace stavby'!E14</f>
        <v>Vyplň údaj</v>
      </c>
      <c r="F18" s="172"/>
      <c r="G18" s="172"/>
      <c r="H18" s="172"/>
      <c r="I18" s="25" t="s">
        <v>27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">
        <v>33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34</v>
      </c>
      <c r="F24" s="30"/>
      <c r="G24" s="30"/>
      <c r="H24" s="30"/>
      <c r="I24" s="25" t="s">
        <v>27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35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77" t="s">
        <v>1</v>
      </c>
      <c r="F27" s="177"/>
      <c r="G27" s="177"/>
      <c r="H27" s="17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36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40</v>
      </c>
      <c r="E33" s="25" t="s">
        <v>41</v>
      </c>
      <c r="F33" s="97">
        <f>ROUND((SUM(BE122:BE150)),  2)</f>
        <v>0</v>
      </c>
      <c r="G33" s="30"/>
      <c r="H33" s="30"/>
      <c r="I33" s="98">
        <v>0.21</v>
      </c>
      <c r="J33" s="97">
        <f>ROUND(((SUM(BE122:BE150))*I33),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7">
        <f>ROUND((SUM(BF122:BF150)),  2)</f>
        <v>0</v>
      </c>
      <c r="G34" s="30"/>
      <c r="H34" s="30"/>
      <c r="I34" s="98">
        <v>0.15</v>
      </c>
      <c r="J34" s="97">
        <f>ROUND(((SUM(BF122:BF150))*I34),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7">
        <f>ROUND((SUM(BG122:BG150)),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7">
        <f>ROUND((SUM(BH122:BH150)),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7">
        <f>ROUND((SUM(BI122:BI150)),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46</v>
      </c>
      <c r="E39" s="58"/>
      <c r="F39" s="58"/>
      <c r="G39" s="101" t="s">
        <v>47</v>
      </c>
      <c r="H39" s="102" t="s">
        <v>48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51</v>
      </c>
      <c r="E61" s="33"/>
      <c r="F61" s="105" t="s">
        <v>52</v>
      </c>
      <c r="G61" s="43" t="s">
        <v>51</v>
      </c>
      <c r="H61" s="33"/>
      <c r="I61" s="33"/>
      <c r="J61" s="106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51</v>
      </c>
      <c r="E76" s="33"/>
      <c r="F76" s="105" t="s">
        <v>52</v>
      </c>
      <c r="G76" s="43" t="s">
        <v>51</v>
      </c>
      <c r="H76" s="33"/>
      <c r="I76" s="33"/>
      <c r="J76" s="106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08" t="str">
        <f>E7</f>
        <v>Oprava místních komunikací ve Frenštátě p.R.</v>
      </c>
      <c r="F85" s="209"/>
      <c r="G85" s="209"/>
      <c r="H85" s="20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8" t="str">
        <f>E9</f>
        <v>04 - Oprava místní komunikace - Vojtkova kolonie</v>
      </c>
      <c r="F87" s="210"/>
      <c r="G87" s="210"/>
      <c r="H87" s="21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>Frenštát pod Radhoštěm</v>
      </c>
      <c r="G89" s="30"/>
      <c r="H89" s="30"/>
      <c r="I89" s="25" t="s">
        <v>22</v>
      </c>
      <c r="J89" s="53" t="str">
        <f>IF(J12="","",J12)</f>
        <v>7. 12. 2020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30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Ing.Marie Zapletalová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94</v>
      </c>
      <c r="D94" s="99"/>
      <c r="E94" s="99"/>
      <c r="F94" s="99"/>
      <c r="G94" s="99"/>
      <c r="H94" s="99"/>
      <c r="I94" s="99"/>
      <c r="J94" s="108" t="s">
        <v>95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96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97</v>
      </c>
    </row>
    <row r="97" spans="1:31" s="9" customFormat="1" ht="24.95" customHeight="1">
      <c r="B97" s="110"/>
      <c r="D97" s="111" t="s">
        <v>98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customHeight="1">
      <c r="B98" s="114"/>
      <c r="D98" s="115" t="s">
        <v>99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10" customFormat="1" ht="19.899999999999999" customHeight="1">
      <c r="B99" s="114"/>
      <c r="D99" s="115" t="s">
        <v>100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1:31" s="10" customFormat="1" ht="19.899999999999999" customHeight="1">
      <c r="B100" s="114"/>
      <c r="D100" s="115" t="s">
        <v>101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1:31" s="10" customFormat="1" ht="19.899999999999999" customHeight="1">
      <c r="B101" s="114"/>
      <c r="D101" s="115" t="s">
        <v>102</v>
      </c>
      <c r="E101" s="116"/>
      <c r="F101" s="116"/>
      <c r="G101" s="116"/>
      <c r="H101" s="116"/>
      <c r="I101" s="116"/>
      <c r="J101" s="117">
        <f>J143</f>
        <v>0</v>
      </c>
      <c r="L101" s="114"/>
    </row>
    <row r="102" spans="1:31" s="10" customFormat="1" ht="19.899999999999999" customHeight="1">
      <c r="B102" s="114"/>
      <c r="D102" s="115" t="s">
        <v>103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8" t="str">
        <f>E7</f>
        <v>Oprava místních komunikací ve Frenštátě p.R.</v>
      </c>
      <c r="F112" s="209"/>
      <c r="G112" s="209"/>
      <c r="H112" s="20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91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188" t="str">
        <f>E9</f>
        <v>04 - Oprava místní komunikace - Vojtkova kolonie</v>
      </c>
      <c r="F114" s="210"/>
      <c r="G114" s="210"/>
      <c r="H114" s="21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>Frenštát pod Radhoštěm</v>
      </c>
      <c r="G116" s="30"/>
      <c r="H116" s="30"/>
      <c r="I116" s="25" t="s">
        <v>22</v>
      </c>
      <c r="J116" s="53" t="str">
        <f>IF(J12="","",J12)</f>
        <v>7. 12. 2020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 xml:space="preserve"> </v>
      </c>
      <c r="G118" s="30"/>
      <c r="H118" s="30"/>
      <c r="I118" s="25" t="s">
        <v>30</v>
      </c>
      <c r="J118" s="28" t="str">
        <f>E21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28</v>
      </c>
      <c r="D119" s="30"/>
      <c r="E119" s="30"/>
      <c r="F119" s="23" t="str">
        <f>IF(E18="","",E18)</f>
        <v>Vyplň údaj</v>
      </c>
      <c r="G119" s="30"/>
      <c r="H119" s="30"/>
      <c r="I119" s="25" t="s">
        <v>32</v>
      </c>
      <c r="J119" s="28" t="str">
        <f>E24</f>
        <v>Ing.Marie Zapletalová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8"/>
      <c r="B121" s="119"/>
      <c r="C121" s="120" t="s">
        <v>105</v>
      </c>
      <c r="D121" s="121" t="s">
        <v>61</v>
      </c>
      <c r="E121" s="121" t="s">
        <v>57</v>
      </c>
      <c r="F121" s="121" t="s">
        <v>58</v>
      </c>
      <c r="G121" s="121" t="s">
        <v>106</v>
      </c>
      <c r="H121" s="121" t="s">
        <v>107</v>
      </c>
      <c r="I121" s="121" t="s">
        <v>108</v>
      </c>
      <c r="J121" s="121" t="s">
        <v>95</v>
      </c>
      <c r="K121" s="122" t="s">
        <v>109</v>
      </c>
      <c r="L121" s="123"/>
      <c r="M121" s="60" t="s">
        <v>1</v>
      </c>
      <c r="N121" s="61" t="s">
        <v>40</v>
      </c>
      <c r="O121" s="61" t="s">
        <v>110</v>
      </c>
      <c r="P121" s="61" t="s">
        <v>111</v>
      </c>
      <c r="Q121" s="61" t="s">
        <v>112</v>
      </c>
      <c r="R121" s="61" t="s">
        <v>113</v>
      </c>
      <c r="S121" s="61" t="s">
        <v>114</v>
      </c>
      <c r="T121" s="62" t="s">
        <v>115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30"/>
      <c r="B122" s="31"/>
      <c r="C122" s="67" t="s">
        <v>116</v>
      </c>
      <c r="D122" s="30"/>
      <c r="E122" s="30"/>
      <c r="F122" s="30"/>
      <c r="G122" s="30"/>
      <c r="H122" s="30"/>
      <c r="I122" s="30"/>
      <c r="J122" s="124">
        <f>BK122</f>
        <v>0</v>
      </c>
      <c r="K122" s="30"/>
      <c r="L122" s="31"/>
      <c r="M122" s="63"/>
      <c r="N122" s="54"/>
      <c r="O122" s="64"/>
      <c r="P122" s="125">
        <f>P123</f>
        <v>0</v>
      </c>
      <c r="Q122" s="64"/>
      <c r="R122" s="125">
        <f>R123</f>
        <v>119.30055</v>
      </c>
      <c r="S122" s="64"/>
      <c r="T122" s="126">
        <f>T123</f>
        <v>329.33799999999997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75</v>
      </c>
      <c r="AU122" s="15" t="s">
        <v>97</v>
      </c>
      <c r="BK122" s="127">
        <f>BK123</f>
        <v>0</v>
      </c>
    </row>
    <row r="123" spans="1:65" s="12" customFormat="1" ht="25.9" customHeight="1">
      <c r="B123" s="128"/>
      <c r="D123" s="129" t="s">
        <v>75</v>
      </c>
      <c r="E123" s="130" t="s">
        <v>117</v>
      </c>
      <c r="F123" s="130" t="s">
        <v>118</v>
      </c>
      <c r="I123" s="131"/>
      <c r="J123" s="132">
        <f>BK123</f>
        <v>0</v>
      </c>
      <c r="L123" s="128"/>
      <c r="M123" s="133"/>
      <c r="N123" s="134"/>
      <c r="O123" s="134"/>
      <c r="P123" s="135">
        <f>P124+P127+P134+P143+P148</f>
        <v>0</v>
      </c>
      <c r="Q123" s="134"/>
      <c r="R123" s="135">
        <f>R124+R127+R134+R143+R148</f>
        <v>119.30055</v>
      </c>
      <c r="S123" s="134"/>
      <c r="T123" s="136">
        <f>T124+T127+T134+T143+T148</f>
        <v>329.33799999999997</v>
      </c>
      <c r="AR123" s="129" t="s">
        <v>84</v>
      </c>
      <c r="AT123" s="137" t="s">
        <v>75</v>
      </c>
      <c r="AU123" s="137" t="s">
        <v>76</v>
      </c>
      <c r="AY123" s="129" t="s">
        <v>119</v>
      </c>
      <c r="BK123" s="138">
        <f>BK124+BK127+BK134+BK143+BK148</f>
        <v>0</v>
      </c>
    </row>
    <row r="124" spans="1:65" s="12" customFormat="1" ht="22.9" customHeight="1">
      <c r="B124" s="128"/>
      <c r="D124" s="129" t="s">
        <v>75</v>
      </c>
      <c r="E124" s="139" t="s">
        <v>84</v>
      </c>
      <c r="F124" s="139" t="s">
        <v>120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SUM(P125:P126)</f>
        <v>0</v>
      </c>
      <c r="Q124" s="134"/>
      <c r="R124" s="135">
        <f>SUM(R125:R126)</f>
        <v>0.15616999999999998</v>
      </c>
      <c r="S124" s="134"/>
      <c r="T124" s="136">
        <f>SUM(T125:T126)</f>
        <v>256.565</v>
      </c>
      <c r="AR124" s="129" t="s">
        <v>84</v>
      </c>
      <c r="AT124" s="137" t="s">
        <v>75</v>
      </c>
      <c r="AU124" s="137" t="s">
        <v>84</v>
      </c>
      <c r="AY124" s="129" t="s">
        <v>119</v>
      </c>
      <c r="BK124" s="138">
        <f>SUM(BK125:BK126)</f>
        <v>0</v>
      </c>
    </row>
    <row r="125" spans="1:65" s="2" customFormat="1" ht="55.5" customHeight="1">
      <c r="A125" s="30"/>
      <c r="B125" s="141"/>
      <c r="C125" s="142" t="s">
        <v>84</v>
      </c>
      <c r="D125" s="142" t="s">
        <v>121</v>
      </c>
      <c r="E125" s="143" t="s">
        <v>197</v>
      </c>
      <c r="F125" s="144" t="s">
        <v>198</v>
      </c>
      <c r="G125" s="145" t="s">
        <v>124</v>
      </c>
      <c r="H125" s="146">
        <v>2231</v>
      </c>
      <c r="I125" s="147"/>
      <c r="J125" s="148">
        <f>ROUND(I125*H125,2)</f>
        <v>0</v>
      </c>
      <c r="K125" s="144" t="s">
        <v>125</v>
      </c>
      <c r="L125" s="31"/>
      <c r="M125" s="149" t="s">
        <v>1</v>
      </c>
      <c r="N125" s="150" t="s">
        <v>41</v>
      </c>
      <c r="O125" s="56"/>
      <c r="P125" s="151">
        <f>O125*H125</f>
        <v>0</v>
      </c>
      <c r="Q125" s="151">
        <v>6.9999999999999994E-5</v>
      </c>
      <c r="R125" s="151">
        <f>Q125*H125</f>
        <v>0.15616999999999998</v>
      </c>
      <c r="S125" s="151">
        <v>0.115</v>
      </c>
      <c r="T125" s="152">
        <f>S125*H125</f>
        <v>256.565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3" t="s">
        <v>126</v>
      </c>
      <c r="AT125" s="153" t="s">
        <v>121</v>
      </c>
      <c r="AU125" s="153" t="s">
        <v>86</v>
      </c>
      <c r="AY125" s="15" t="s">
        <v>119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5" t="s">
        <v>84</v>
      </c>
      <c r="BK125" s="154">
        <f>ROUND(I125*H125,2)</f>
        <v>0</v>
      </c>
      <c r="BL125" s="15" t="s">
        <v>126</v>
      </c>
      <c r="BM125" s="153" t="s">
        <v>199</v>
      </c>
    </row>
    <row r="126" spans="1:65" s="13" customFormat="1" ht="22.5">
      <c r="B126" s="155"/>
      <c r="D126" s="156" t="s">
        <v>128</v>
      </c>
      <c r="E126" s="157" t="s">
        <v>1</v>
      </c>
      <c r="F126" s="158" t="s">
        <v>200</v>
      </c>
      <c r="H126" s="159">
        <v>2231</v>
      </c>
      <c r="I126" s="160"/>
      <c r="L126" s="155"/>
      <c r="M126" s="161"/>
      <c r="N126" s="162"/>
      <c r="O126" s="162"/>
      <c r="P126" s="162"/>
      <c r="Q126" s="162"/>
      <c r="R126" s="162"/>
      <c r="S126" s="162"/>
      <c r="T126" s="163"/>
      <c r="AT126" s="157" t="s">
        <v>128</v>
      </c>
      <c r="AU126" s="157" t="s">
        <v>86</v>
      </c>
      <c r="AV126" s="13" t="s">
        <v>86</v>
      </c>
      <c r="AW126" s="13" t="s">
        <v>31</v>
      </c>
      <c r="AX126" s="13" t="s">
        <v>84</v>
      </c>
      <c r="AY126" s="157" t="s">
        <v>119</v>
      </c>
    </row>
    <row r="127" spans="1:65" s="12" customFormat="1" ht="22.9" customHeight="1">
      <c r="B127" s="128"/>
      <c r="D127" s="129" t="s">
        <v>75</v>
      </c>
      <c r="E127" s="139" t="s">
        <v>130</v>
      </c>
      <c r="F127" s="139" t="s">
        <v>131</v>
      </c>
      <c r="I127" s="131"/>
      <c r="J127" s="140">
        <f>BK127</f>
        <v>0</v>
      </c>
      <c r="L127" s="128"/>
      <c r="M127" s="133"/>
      <c r="N127" s="134"/>
      <c r="O127" s="134"/>
      <c r="P127" s="135">
        <f>SUM(P128:P133)</f>
        <v>0</v>
      </c>
      <c r="Q127" s="134"/>
      <c r="R127" s="135">
        <f>SUM(R128:R133)</f>
        <v>119.13328</v>
      </c>
      <c r="S127" s="134"/>
      <c r="T127" s="136">
        <f>SUM(T128:T133)</f>
        <v>0</v>
      </c>
      <c r="AR127" s="129" t="s">
        <v>84</v>
      </c>
      <c r="AT127" s="137" t="s">
        <v>75</v>
      </c>
      <c r="AU127" s="137" t="s">
        <v>84</v>
      </c>
      <c r="AY127" s="129" t="s">
        <v>119</v>
      </c>
      <c r="BK127" s="138">
        <f>SUM(BK128:BK133)</f>
        <v>0</v>
      </c>
    </row>
    <row r="128" spans="1:65" s="2" customFormat="1" ht="36">
      <c r="A128" s="30"/>
      <c r="B128" s="141"/>
      <c r="C128" s="142" t="s">
        <v>86</v>
      </c>
      <c r="D128" s="142" t="s">
        <v>121</v>
      </c>
      <c r="E128" s="143" t="s">
        <v>132</v>
      </c>
      <c r="F128" s="144" t="s">
        <v>133</v>
      </c>
      <c r="G128" s="145" t="s">
        <v>124</v>
      </c>
      <c r="H128" s="146">
        <v>200.25</v>
      </c>
      <c r="I128" s="147"/>
      <c r="J128" s="148">
        <f>ROUND(I128*H128,2)</f>
        <v>0</v>
      </c>
      <c r="K128" s="144" t="s">
        <v>125</v>
      </c>
      <c r="L128" s="31"/>
      <c r="M128" s="149" t="s">
        <v>1</v>
      </c>
      <c r="N128" s="150" t="s">
        <v>41</v>
      </c>
      <c r="O128" s="56"/>
      <c r="P128" s="151">
        <f>O128*H128</f>
        <v>0</v>
      </c>
      <c r="Q128" s="151">
        <v>0.32400000000000001</v>
      </c>
      <c r="R128" s="151">
        <f>Q128*H128</f>
        <v>64.881</v>
      </c>
      <c r="S128" s="151">
        <v>0</v>
      </c>
      <c r="T128" s="152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3" t="s">
        <v>126</v>
      </c>
      <c r="AT128" s="153" t="s">
        <v>121</v>
      </c>
      <c r="AU128" s="153" t="s">
        <v>86</v>
      </c>
      <c r="AY128" s="15" t="s">
        <v>119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5" t="s">
        <v>84</v>
      </c>
      <c r="BK128" s="154">
        <f>ROUND(I128*H128,2)</f>
        <v>0</v>
      </c>
      <c r="BL128" s="15" t="s">
        <v>126</v>
      </c>
      <c r="BM128" s="153" t="s">
        <v>201</v>
      </c>
    </row>
    <row r="129" spans="1:65" s="13" customFormat="1" ht="11.25">
      <c r="B129" s="155"/>
      <c r="D129" s="156" t="s">
        <v>128</v>
      </c>
      <c r="E129" s="157" t="s">
        <v>1</v>
      </c>
      <c r="F129" s="158" t="s">
        <v>202</v>
      </c>
      <c r="H129" s="159">
        <v>200.25</v>
      </c>
      <c r="I129" s="160"/>
      <c r="L129" s="155"/>
      <c r="M129" s="161"/>
      <c r="N129" s="162"/>
      <c r="O129" s="162"/>
      <c r="P129" s="162"/>
      <c r="Q129" s="162"/>
      <c r="R129" s="162"/>
      <c r="S129" s="162"/>
      <c r="T129" s="163"/>
      <c r="AT129" s="157" t="s">
        <v>128</v>
      </c>
      <c r="AU129" s="157" t="s">
        <v>86</v>
      </c>
      <c r="AV129" s="13" t="s">
        <v>86</v>
      </c>
      <c r="AW129" s="13" t="s">
        <v>31</v>
      </c>
      <c r="AX129" s="13" t="s">
        <v>84</v>
      </c>
      <c r="AY129" s="157" t="s">
        <v>119</v>
      </c>
    </row>
    <row r="130" spans="1:65" s="2" customFormat="1" ht="60">
      <c r="A130" s="30"/>
      <c r="B130" s="141"/>
      <c r="C130" s="142" t="s">
        <v>135</v>
      </c>
      <c r="D130" s="142" t="s">
        <v>121</v>
      </c>
      <c r="E130" s="143" t="s">
        <v>203</v>
      </c>
      <c r="F130" s="144" t="s">
        <v>204</v>
      </c>
      <c r="G130" s="145" t="s">
        <v>124</v>
      </c>
      <c r="H130" s="146">
        <v>223</v>
      </c>
      <c r="I130" s="147"/>
      <c r="J130" s="148">
        <f>ROUND(I130*H130,2)</f>
        <v>0</v>
      </c>
      <c r="K130" s="144" t="s">
        <v>125</v>
      </c>
      <c r="L130" s="31"/>
      <c r="M130" s="149" t="s">
        <v>1</v>
      </c>
      <c r="N130" s="150" t="s">
        <v>41</v>
      </c>
      <c r="O130" s="56"/>
      <c r="P130" s="151">
        <f>O130*H130</f>
        <v>0</v>
      </c>
      <c r="Q130" s="151">
        <v>0.16794999999999999</v>
      </c>
      <c r="R130" s="151">
        <f>Q130*H130</f>
        <v>37.452849999999998</v>
      </c>
      <c r="S130" s="151">
        <v>0</v>
      </c>
      <c r="T130" s="152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3" t="s">
        <v>126</v>
      </c>
      <c r="AT130" s="153" t="s">
        <v>121</v>
      </c>
      <c r="AU130" s="153" t="s">
        <v>86</v>
      </c>
      <c r="AY130" s="15" t="s">
        <v>119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5" t="s">
        <v>84</v>
      </c>
      <c r="BK130" s="154">
        <f>ROUND(I130*H130,2)</f>
        <v>0</v>
      </c>
      <c r="BL130" s="15" t="s">
        <v>126</v>
      </c>
      <c r="BM130" s="153" t="s">
        <v>205</v>
      </c>
    </row>
    <row r="131" spans="1:65" s="13" customFormat="1" ht="11.25">
      <c r="B131" s="155"/>
      <c r="D131" s="156" t="s">
        <v>128</v>
      </c>
      <c r="E131" s="157" t="s">
        <v>1</v>
      </c>
      <c r="F131" s="158" t="s">
        <v>206</v>
      </c>
      <c r="H131" s="159">
        <v>223</v>
      </c>
      <c r="I131" s="160"/>
      <c r="L131" s="155"/>
      <c r="M131" s="161"/>
      <c r="N131" s="162"/>
      <c r="O131" s="162"/>
      <c r="P131" s="162"/>
      <c r="Q131" s="162"/>
      <c r="R131" s="162"/>
      <c r="S131" s="162"/>
      <c r="T131" s="163"/>
      <c r="AT131" s="157" t="s">
        <v>128</v>
      </c>
      <c r="AU131" s="157" t="s">
        <v>86</v>
      </c>
      <c r="AV131" s="13" t="s">
        <v>86</v>
      </c>
      <c r="AW131" s="13" t="s">
        <v>31</v>
      </c>
      <c r="AX131" s="13" t="s">
        <v>84</v>
      </c>
      <c r="AY131" s="157" t="s">
        <v>119</v>
      </c>
    </row>
    <row r="132" spans="1:65" s="2" customFormat="1" ht="24">
      <c r="A132" s="30"/>
      <c r="B132" s="141"/>
      <c r="C132" s="142" t="s">
        <v>126</v>
      </c>
      <c r="D132" s="142" t="s">
        <v>121</v>
      </c>
      <c r="E132" s="143" t="s">
        <v>207</v>
      </c>
      <c r="F132" s="144" t="s">
        <v>208</v>
      </c>
      <c r="G132" s="145" t="s">
        <v>124</v>
      </c>
      <c r="H132" s="146">
        <v>2231</v>
      </c>
      <c r="I132" s="147"/>
      <c r="J132" s="148">
        <f>ROUND(I132*H132,2)</f>
        <v>0</v>
      </c>
      <c r="K132" s="144" t="s">
        <v>125</v>
      </c>
      <c r="L132" s="31"/>
      <c r="M132" s="149" t="s">
        <v>1</v>
      </c>
      <c r="N132" s="150" t="s">
        <v>41</v>
      </c>
      <c r="O132" s="56"/>
      <c r="P132" s="151">
        <f>O132*H132</f>
        <v>0</v>
      </c>
      <c r="Q132" s="151">
        <v>7.5300000000000002E-3</v>
      </c>
      <c r="R132" s="151">
        <f>Q132*H132</f>
        <v>16.799430000000001</v>
      </c>
      <c r="S132" s="151">
        <v>0</v>
      </c>
      <c r="T132" s="152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3" t="s">
        <v>126</v>
      </c>
      <c r="AT132" s="153" t="s">
        <v>121</v>
      </c>
      <c r="AU132" s="153" t="s">
        <v>86</v>
      </c>
      <c r="AY132" s="15" t="s">
        <v>119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5" t="s">
        <v>84</v>
      </c>
      <c r="BK132" s="154">
        <f>ROUND(I132*H132,2)</f>
        <v>0</v>
      </c>
      <c r="BL132" s="15" t="s">
        <v>126</v>
      </c>
      <c r="BM132" s="153" t="s">
        <v>209</v>
      </c>
    </row>
    <row r="133" spans="1:65" s="2" customFormat="1" ht="44.25" customHeight="1">
      <c r="A133" s="30"/>
      <c r="B133" s="141"/>
      <c r="C133" s="142" t="s">
        <v>130</v>
      </c>
      <c r="D133" s="142" t="s">
        <v>121</v>
      </c>
      <c r="E133" s="143" t="s">
        <v>143</v>
      </c>
      <c r="F133" s="144" t="s">
        <v>210</v>
      </c>
      <c r="G133" s="145" t="s">
        <v>124</v>
      </c>
      <c r="H133" s="146">
        <v>2231</v>
      </c>
      <c r="I133" s="147"/>
      <c r="J133" s="148">
        <f>ROUND(I133*H133,2)</f>
        <v>0</v>
      </c>
      <c r="K133" s="144" t="s">
        <v>125</v>
      </c>
      <c r="L133" s="31"/>
      <c r="M133" s="149" t="s">
        <v>1</v>
      </c>
      <c r="N133" s="150" t="s">
        <v>41</v>
      </c>
      <c r="O133" s="56"/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3" t="s">
        <v>126</v>
      </c>
      <c r="AT133" s="153" t="s">
        <v>121</v>
      </c>
      <c r="AU133" s="153" t="s">
        <v>86</v>
      </c>
      <c r="AY133" s="15" t="s">
        <v>119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5" t="s">
        <v>84</v>
      </c>
      <c r="BK133" s="154">
        <f>ROUND(I133*H133,2)</f>
        <v>0</v>
      </c>
      <c r="BL133" s="15" t="s">
        <v>126</v>
      </c>
      <c r="BM133" s="153" t="s">
        <v>211</v>
      </c>
    </row>
    <row r="134" spans="1:65" s="12" customFormat="1" ht="22.9" customHeight="1">
      <c r="B134" s="128"/>
      <c r="D134" s="129" t="s">
        <v>75</v>
      </c>
      <c r="E134" s="139" t="s">
        <v>146</v>
      </c>
      <c r="F134" s="139" t="s">
        <v>147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SUM(P135:P142)</f>
        <v>0</v>
      </c>
      <c r="Q134" s="134"/>
      <c r="R134" s="135">
        <f>SUM(R135:R142)</f>
        <v>1.1099999999999999E-2</v>
      </c>
      <c r="S134" s="134"/>
      <c r="T134" s="136">
        <f>SUM(T135:T142)</f>
        <v>72.772999999999996</v>
      </c>
      <c r="AR134" s="129" t="s">
        <v>84</v>
      </c>
      <c r="AT134" s="137" t="s">
        <v>75</v>
      </c>
      <c r="AU134" s="137" t="s">
        <v>84</v>
      </c>
      <c r="AY134" s="129" t="s">
        <v>119</v>
      </c>
      <c r="BK134" s="138">
        <f>SUM(BK135:BK142)</f>
        <v>0</v>
      </c>
    </row>
    <row r="135" spans="1:65" s="2" customFormat="1" ht="55.5" customHeight="1">
      <c r="A135" s="30"/>
      <c r="B135" s="141"/>
      <c r="C135" s="142" t="s">
        <v>148</v>
      </c>
      <c r="D135" s="142" t="s">
        <v>121</v>
      </c>
      <c r="E135" s="143" t="s">
        <v>149</v>
      </c>
      <c r="F135" s="144" t="s">
        <v>150</v>
      </c>
      <c r="G135" s="145" t="s">
        <v>151</v>
      </c>
      <c r="H135" s="146">
        <v>18.5</v>
      </c>
      <c r="I135" s="147"/>
      <c r="J135" s="148">
        <f>ROUND(I135*H135,2)</f>
        <v>0</v>
      </c>
      <c r="K135" s="144" t="s">
        <v>125</v>
      </c>
      <c r="L135" s="31"/>
      <c r="M135" s="149" t="s">
        <v>1</v>
      </c>
      <c r="N135" s="150" t="s">
        <v>41</v>
      </c>
      <c r="O135" s="56"/>
      <c r="P135" s="151">
        <f>O135*H135</f>
        <v>0</v>
      </c>
      <c r="Q135" s="151">
        <v>5.9999999999999995E-4</v>
      </c>
      <c r="R135" s="151">
        <f>Q135*H135</f>
        <v>1.1099999999999999E-2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126</v>
      </c>
      <c r="AT135" s="153" t="s">
        <v>121</v>
      </c>
      <c r="AU135" s="153" t="s">
        <v>86</v>
      </c>
      <c r="AY135" s="15" t="s">
        <v>119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5" t="s">
        <v>84</v>
      </c>
      <c r="BK135" s="154">
        <f>ROUND(I135*H135,2)</f>
        <v>0</v>
      </c>
      <c r="BL135" s="15" t="s">
        <v>126</v>
      </c>
      <c r="BM135" s="153" t="s">
        <v>212</v>
      </c>
    </row>
    <row r="136" spans="1:65" s="2" customFormat="1" ht="24">
      <c r="A136" s="30"/>
      <c r="B136" s="141"/>
      <c r="C136" s="142" t="s">
        <v>153</v>
      </c>
      <c r="D136" s="142" t="s">
        <v>121</v>
      </c>
      <c r="E136" s="143" t="s">
        <v>154</v>
      </c>
      <c r="F136" s="144" t="s">
        <v>155</v>
      </c>
      <c r="G136" s="145" t="s">
        <v>151</v>
      </c>
      <c r="H136" s="146">
        <v>18.5</v>
      </c>
      <c r="I136" s="147"/>
      <c r="J136" s="148">
        <f>ROUND(I136*H136,2)</f>
        <v>0</v>
      </c>
      <c r="K136" s="144" t="s">
        <v>125</v>
      </c>
      <c r="L136" s="31"/>
      <c r="M136" s="149" t="s">
        <v>1</v>
      </c>
      <c r="N136" s="150" t="s">
        <v>41</v>
      </c>
      <c r="O136" s="56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3" t="s">
        <v>126</v>
      </c>
      <c r="AT136" s="153" t="s">
        <v>121</v>
      </c>
      <c r="AU136" s="153" t="s">
        <v>86</v>
      </c>
      <c r="AY136" s="15" t="s">
        <v>119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5" t="s">
        <v>84</v>
      </c>
      <c r="BK136" s="154">
        <f>ROUND(I136*H136,2)</f>
        <v>0</v>
      </c>
      <c r="BL136" s="15" t="s">
        <v>126</v>
      </c>
      <c r="BM136" s="153" t="s">
        <v>213</v>
      </c>
    </row>
    <row r="137" spans="1:65" s="13" customFormat="1" ht="11.25">
      <c r="B137" s="155"/>
      <c r="D137" s="156" t="s">
        <v>128</v>
      </c>
      <c r="E137" s="157" t="s">
        <v>1</v>
      </c>
      <c r="F137" s="158" t="s">
        <v>214</v>
      </c>
      <c r="H137" s="159">
        <v>18.5</v>
      </c>
      <c r="I137" s="160"/>
      <c r="L137" s="155"/>
      <c r="M137" s="161"/>
      <c r="N137" s="162"/>
      <c r="O137" s="162"/>
      <c r="P137" s="162"/>
      <c r="Q137" s="162"/>
      <c r="R137" s="162"/>
      <c r="S137" s="162"/>
      <c r="T137" s="163"/>
      <c r="AT137" s="157" t="s">
        <v>128</v>
      </c>
      <c r="AU137" s="157" t="s">
        <v>86</v>
      </c>
      <c r="AV137" s="13" t="s">
        <v>86</v>
      </c>
      <c r="AW137" s="13" t="s">
        <v>31</v>
      </c>
      <c r="AX137" s="13" t="s">
        <v>84</v>
      </c>
      <c r="AY137" s="157" t="s">
        <v>119</v>
      </c>
    </row>
    <row r="138" spans="1:65" s="2" customFormat="1" ht="36">
      <c r="A138" s="30"/>
      <c r="B138" s="141"/>
      <c r="C138" s="142" t="s">
        <v>158</v>
      </c>
      <c r="D138" s="142" t="s">
        <v>121</v>
      </c>
      <c r="E138" s="143" t="s">
        <v>159</v>
      </c>
      <c r="F138" s="144" t="s">
        <v>160</v>
      </c>
      <c r="G138" s="145" t="s">
        <v>151</v>
      </c>
      <c r="H138" s="146">
        <v>240</v>
      </c>
      <c r="I138" s="147"/>
      <c r="J138" s="148">
        <f>ROUND(I138*H138,2)</f>
        <v>0</v>
      </c>
      <c r="K138" s="144" t="s">
        <v>1</v>
      </c>
      <c r="L138" s="31"/>
      <c r="M138" s="149" t="s">
        <v>1</v>
      </c>
      <c r="N138" s="150" t="s">
        <v>41</v>
      </c>
      <c r="O138" s="56"/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3" t="s">
        <v>126</v>
      </c>
      <c r="AT138" s="153" t="s">
        <v>121</v>
      </c>
      <c r="AU138" s="153" t="s">
        <v>86</v>
      </c>
      <c r="AY138" s="15" t="s">
        <v>119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5" t="s">
        <v>84</v>
      </c>
      <c r="BK138" s="154">
        <f>ROUND(I138*H138,2)</f>
        <v>0</v>
      </c>
      <c r="BL138" s="15" t="s">
        <v>126</v>
      </c>
      <c r="BM138" s="153" t="s">
        <v>215</v>
      </c>
    </row>
    <row r="139" spans="1:65" s="13" customFormat="1" ht="11.25">
      <c r="B139" s="155"/>
      <c r="D139" s="156" t="s">
        <v>128</v>
      </c>
      <c r="E139" s="157" t="s">
        <v>1</v>
      </c>
      <c r="F139" s="158" t="s">
        <v>216</v>
      </c>
      <c r="H139" s="159">
        <v>240</v>
      </c>
      <c r="I139" s="160"/>
      <c r="L139" s="155"/>
      <c r="M139" s="161"/>
      <c r="N139" s="162"/>
      <c r="O139" s="162"/>
      <c r="P139" s="162"/>
      <c r="Q139" s="162"/>
      <c r="R139" s="162"/>
      <c r="S139" s="162"/>
      <c r="T139" s="163"/>
      <c r="AT139" s="157" t="s">
        <v>128</v>
      </c>
      <c r="AU139" s="157" t="s">
        <v>86</v>
      </c>
      <c r="AV139" s="13" t="s">
        <v>86</v>
      </c>
      <c r="AW139" s="13" t="s">
        <v>31</v>
      </c>
      <c r="AX139" s="13" t="s">
        <v>84</v>
      </c>
      <c r="AY139" s="157" t="s">
        <v>119</v>
      </c>
    </row>
    <row r="140" spans="1:65" s="2" customFormat="1" ht="33" customHeight="1">
      <c r="A140" s="30"/>
      <c r="B140" s="141"/>
      <c r="C140" s="142" t="s">
        <v>146</v>
      </c>
      <c r="D140" s="142" t="s">
        <v>121</v>
      </c>
      <c r="E140" s="143" t="s">
        <v>163</v>
      </c>
      <c r="F140" s="144" t="s">
        <v>164</v>
      </c>
      <c r="G140" s="145" t="s">
        <v>124</v>
      </c>
      <c r="H140" s="146">
        <v>2231</v>
      </c>
      <c r="I140" s="147"/>
      <c r="J140" s="148">
        <f>ROUND(I140*H140,2)</f>
        <v>0</v>
      </c>
      <c r="K140" s="144" t="s">
        <v>125</v>
      </c>
      <c r="L140" s="31"/>
      <c r="M140" s="149" t="s">
        <v>1</v>
      </c>
      <c r="N140" s="150" t="s">
        <v>41</v>
      </c>
      <c r="O140" s="56"/>
      <c r="P140" s="151">
        <f>O140*H140</f>
        <v>0</v>
      </c>
      <c r="Q140" s="151">
        <v>0</v>
      </c>
      <c r="R140" s="151">
        <f>Q140*H140</f>
        <v>0</v>
      </c>
      <c r="S140" s="151">
        <v>0.01</v>
      </c>
      <c r="T140" s="152">
        <f>S140*H140</f>
        <v>22.31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126</v>
      </c>
      <c r="AT140" s="153" t="s">
        <v>121</v>
      </c>
      <c r="AU140" s="153" t="s">
        <v>86</v>
      </c>
      <c r="AY140" s="15" t="s">
        <v>119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5" t="s">
        <v>84</v>
      </c>
      <c r="BK140" s="154">
        <f>ROUND(I140*H140,2)</f>
        <v>0</v>
      </c>
      <c r="BL140" s="15" t="s">
        <v>126</v>
      </c>
      <c r="BM140" s="153" t="s">
        <v>217</v>
      </c>
    </row>
    <row r="141" spans="1:65" s="2" customFormat="1" ht="66.75" customHeight="1">
      <c r="A141" s="30"/>
      <c r="B141" s="141"/>
      <c r="C141" s="142" t="s">
        <v>166</v>
      </c>
      <c r="D141" s="142" t="s">
        <v>121</v>
      </c>
      <c r="E141" s="143" t="s">
        <v>167</v>
      </c>
      <c r="F141" s="144" t="s">
        <v>168</v>
      </c>
      <c r="G141" s="145" t="s">
        <v>124</v>
      </c>
      <c r="H141" s="146">
        <v>200.25</v>
      </c>
      <c r="I141" s="147"/>
      <c r="J141" s="148">
        <f>ROUND(I141*H141,2)</f>
        <v>0</v>
      </c>
      <c r="K141" s="144" t="s">
        <v>125</v>
      </c>
      <c r="L141" s="31"/>
      <c r="M141" s="149" t="s">
        <v>1</v>
      </c>
      <c r="N141" s="150" t="s">
        <v>41</v>
      </c>
      <c r="O141" s="56"/>
      <c r="P141" s="151">
        <f>O141*H141</f>
        <v>0</v>
      </c>
      <c r="Q141" s="151">
        <v>0</v>
      </c>
      <c r="R141" s="151">
        <f>Q141*H141</f>
        <v>0</v>
      </c>
      <c r="S141" s="151">
        <v>0.252</v>
      </c>
      <c r="T141" s="152">
        <f>S141*H141</f>
        <v>50.463000000000001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3" t="s">
        <v>126</v>
      </c>
      <c r="AT141" s="153" t="s">
        <v>121</v>
      </c>
      <c r="AU141" s="153" t="s">
        <v>86</v>
      </c>
      <c r="AY141" s="15" t="s">
        <v>119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5" t="s">
        <v>84</v>
      </c>
      <c r="BK141" s="154">
        <f>ROUND(I141*H141,2)</f>
        <v>0</v>
      </c>
      <c r="BL141" s="15" t="s">
        <v>126</v>
      </c>
      <c r="BM141" s="153" t="s">
        <v>218</v>
      </c>
    </row>
    <row r="142" spans="1:65" s="13" customFormat="1" ht="11.25">
      <c r="B142" s="155"/>
      <c r="D142" s="156" t="s">
        <v>128</v>
      </c>
      <c r="E142" s="157" t="s">
        <v>1</v>
      </c>
      <c r="F142" s="158" t="s">
        <v>202</v>
      </c>
      <c r="H142" s="159">
        <v>200.25</v>
      </c>
      <c r="I142" s="160"/>
      <c r="L142" s="155"/>
      <c r="M142" s="161"/>
      <c r="N142" s="162"/>
      <c r="O142" s="162"/>
      <c r="P142" s="162"/>
      <c r="Q142" s="162"/>
      <c r="R142" s="162"/>
      <c r="S142" s="162"/>
      <c r="T142" s="163"/>
      <c r="AT142" s="157" t="s">
        <v>128</v>
      </c>
      <c r="AU142" s="157" t="s">
        <v>86</v>
      </c>
      <c r="AV142" s="13" t="s">
        <v>86</v>
      </c>
      <c r="AW142" s="13" t="s">
        <v>31</v>
      </c>
      <c r="AX142" s="13" t="s">
        <v>84</v>
      </c>
      <c r="AY142" s="157" t="s">
        <v>119</v>
      </c>
    </row>
    <row r="143" spans="1:65" s="12" customFormat="1" ht="22.9" customHeight="1">
      <c r="B143" s="128"/>
      <c r="D143" s="129" t="s">
        <v>75</v>
      </c>
      <c r="E143" s="139" t="s">
        <v>171</v>
      </c>
      <c r="F143" s="139" t="s">
        <v>172</v>
      </c>
      <c r="I143" s="131"/>
      <c r="J143" s="140">
        <f>BK143</f>
        <v>0</v>
      </c>
      <c r="L143" s="128"/>
      <c r="M143" s="133"/>
      <c r="N143" s="134"/>
      <c r="O143" s="134"/>
      <c r="P143" s="135">
        <f>SUM(P144:P147)</f>
        <v>0</v>
      </c>
      <c r="Q143" s="134"/>
      <c r="R143" s="135">
        <f>SUM(R144:R147)</f>
        <v>0</v>
      </c>
      <c r="S143" s="134"/>
      <c r="T143" s="136">
        <f>SUM(T144:T147)</f>
        <v>0</v>
      </c>
      <c r="AR143" s="129" t="s">
        <v>84</v>
      </c>
      <c r="AT143" s="137" t="s">
        <v>75</v>
      </c>
      <c r="AU143" s="137" t="s">
        <v>84</v>
      </c>
      <c r="AY143" s="129" t="s">
        <v>119</v>
      </c>
      <c r="BK143" s="138">
        <f>SUM(BK144:BK147)</f>
        <v>0</v>
      </c>
    </row>
    <row r="144" spans="1:65" s="2" customFormat="1" ht="36">
      <c r="A144" s="30"/>
      <c r="B144" s="141"/>
      <c r="C144" s="142" t="s">
        <v>173</v>
      </c>
      <c r="D144" s="142" t="s">
        <v>121</v>
      </c>
      <c r="E144" s="143" t="s">
        <v>174</v>
      </c>
      <c r="F144" s="144" t="s">
        <v>175</v>
      </c>
      <c r="G144" s="145" t="s">
        <v>176</v>
      </c>
      <c r="H144" s="146">
        <v>329.33800000000002</v>
      </c>
      <c r="I144" s="147"/>
      <c r="J144" s="148">
        <f>ROUND(I144*H144,2)</f>
        <v>0</v>
      </c>
      <c r="K144" s="144" t="s">
        <v>125</v>
      </c>
      <c r="L144" s="31"/>
      <c r="M144" s="149" t="s">
        <v>1</v>
      </c>
      <c r="N144" s="150" t="s">
        <v>41</v>
      </c>
      <c r="O144" s="56"/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3" t="s">
        <v>126</v>
      </c>
      <c r="AT144" s="153" t="s">
        <v>121</v>
      </c>
      <c r="AU144" s="153" t="s">
        <v>86</v>
      </c>
      <c r="AY144" s="15" t="s">
        <v>119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5" t="s">
        <v>84</v>
      </c>
      <c r="BK144" s="154">
        <f>ROUND(I144*H144,2)</f>
        <v>0</v>
      </c>
      <c r="BL144" s="15" t="s">
        <v>126</v>
      </c>
      <c r="BM144" s="153" t="s">
        <v>219</v>
      </c>
    </row>
    <row r="145" spans="1:65" s="2" customFormat="1" ht="36">
      <c r="A145" s="30"/>
      <c r="B145" s="141"/>
      <c r="C145" s="142" t="s">
        <v>178</v>
      </c>
      <c r="D145" s="142" t="s">
        <v>121</v>
      </c>
      <c r="E145" s="143" t="s">
        <v>179</v>
      </c>
      <c r="F145" s="144" t="s">
        <v>180</v>
      </c>
      <c r="G145" s="145" t="s">
        <v>176</v>
      </c>
      <c r="H145" s="146">
        <v>12844.182000000001</v>
      </c>
      <c r="I145" s="147"/>
      <c r="J145" s="148">
        <f>ROUND(I145*H145,2)</f>
        <v>0</v>
      </c>
      <c r="K145" s="144" t="s">
        <v>125</v>
      </c>
      <c r="L145" s="31"/>
      <c r="M145" s="149" t="s">
        <v>1</v>
      </c>
      <c r="N145" s="150" t="s">
        <v>41</v>
      </c>
      <c r="O145" s="56"/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3" t="s">
        <v>126</v>
      </c>
      <c r="AT145" s="153" t="s">
        <v>121</v>
      </c>
      <c r="AU145" s="153" t="s">
        <v>86</v>
      </c>
      <c r="AY145" s="15" t="s">
        <v>119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5" t="s">
        <v>84</v>
      </c>
      <c r="BK145" s="154">
        <f>ROUND(I145*H145,2)</f>
        <v>0</v>
      </c>
      <c r="BL145" s="15" t="s">
        <v>126</v>
      </c>
      <c r="BM145" s="153" t="s">
        <v>220</v>
      </c>
    </row>
    <row r="146" spans="1:65" s="13" customFormat="1" ht="11.25">
      <c r="B146" s="155"/>
      <c r="D146" s="156" t="s">
        <v>128</v>
      </c>
      <c r="F146" s="158" t="s">
        <v>221</v>
      </c>
      <c r="H146" s="159">
        <v>12844.182000000001</v>
      </c>
      <c r="I146" s="160"/>
      <c r="L146" s="155"/>
      <c r="M146" s="161"/>
      <c r="N146" s="162"/>
      <c r="O146" s="162"/>
      <c r="P146" s="162"/>
      <c r="Q146" s="162"/>
      <c r="R146" s="162"/>
      <c r="S146" s="162"/>
      <c r="T146" s="163"/>
      <c r="AT146" s="157" t="s">
        <v>128</v>
      </c>
      <c r="AU146" s="157" t="s">
        <v>86</v>
      </c>
      <c r="AV146" s="13" t="s">
        <v>86</v>
      </c>
      <c r="AW146" s="13" t="s">
        <v>3</v>
      </c>
      <c r="AX146" s="13" t="s">
        <v>84</v>
      </c>
      <c r="AY146" s="157" t="s">
        <v>119</v>
      </c>
    </row>
    <row r="147" spans="1:65" s="2" customFormat="1" ht="44.25" customHeight="1">
      <c r="A147" s="30"/>
      <c r="B147" s="141"/>
      <c r="C147" s="142" t="s">
        <v>183</v>
      </c>
      <c r="D147" s="142" t="s">
        <v>121</v>
      </c>
      <c r="E147" s="143" t="s">
        <v>184</v>
      </c>
      <c r="F147" s="144" t="s">
        <v>185</v>
      </c>
      <c r="G147" s="145" t="s">
        <v>176</v>
      </c>
      <c r="H147" s="146">
        <v>329.33800000000002</v>
      </c>
      <c r="I147" s="147"/>
      <c r="J147" s="148">
        <f>ROUND(I147*H147,2)</f>
        <v>0</v>
      </c>
      <c r="K147" s="144" t="s">
        <v>125</v>
      </c>
      <c r="L147" s="31"/>
      <c r="M147" s="149" t="s">
        <v>1</v>
      </c>
      <c r="N147" s="150" t="s">
        <v>41</v>
      </c>
      <c r="O147" s="56"/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3" t="s">
        <v>126</v>
      </c>
      <c r="AT147" s="153" t="s">
        <v>121</v>
      </c>
      <c r="AU147" s="153" t="s">
        <v>86</v>
      </c>
      <c r="AY147" s="15" t="s">
        <v>119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5" t="s">
        <v>84</v>
      </c>
      <c r="BK147" s="154">
        <f>ROUND(I147*H147,2)</f>
        <v>0</v>
      </c>
      <c r="BL147" s="15" t="s">
        <v>126</v>
      </c>
      <c r="BM147" s="153" t="s">
        <v>222</v>
      </c>
    </row>
    <row r="148" spans="1:65" s="12" customFormat="1" ht="22.9" customHeight="1">
      <c r="B148" s="128"/>
      <c r="D148" s="129" t="s">
        <v>75</v>
      </c>
      <c r="E148" s="139" t="s">
        <v>187</v>
      </c>
      <c r="F148" s="139" t="s">
        <v>188</v>
      </c>
      <c r="I148" s="131"/>
      <c r="J148" s="140">
        <f>BK148</f>
        <v>0</v>
      </c>
      <c r="L148" s="128"/>
      <c r="M148" s="133"/>
      <c r="N148" s="134"/>
      <c r="O148" s="134"/>
      <c r="P148" s="135">
        <f>SUM(P149:P150)</f>
        <v>0</v>
      </c>
      <c r="Q148" s="134"/>
      <c r="R148" s="135">
        <f>SUM(R149:R150)</f>
        <v>0</v>
      </c>
      <c r="S148" s="134"/>
      <c r="T148" s="136">
        <f>SUM(T149:T150)</f>
        <v>0</v>
      </c>
      <c r="AR148" s="129" t="s">
        <v>84</v>
      </c>
      <c r="AT148" s="137" t="s">
        <v>75</v>
      </c>
      <c r="AU148" s="137" t="s">
        <v>84</v>
      </c>
      <c r="AY148" s="129" t="s">
        <v>119</v>
      </c>
      <c r="BK148" s="138">
        <f>SUM(BK149:BK150)</f>
        <v>0</v>
      </c>
    </row>
    <row r="149" spans="1:65" s="2" customFormat="1" ht="44.25" customHeight="1">
      <c r="A149" s="30"/>
      <c r="B149" s="141"/>
      <c r="C149" s="142" t="s">
        <v>8</v>
      </c>
      <c r="D149" s="142" t="s">
        <v>121</v>
      </c>
      <c r="E149" s="143" t="s">
        <v>190</v>
      </c>
      <c r="F149" s="144" t="s">
        <v>191</v>
      </c>
      <c r="G149" s="145" t="s">
        <v>176</v>
      </c>
      <c r="H149" s="146">
        <v>119.301</v>
      </c>
      <c r="I149" s="147"/>
      <c r="J149" s="148">
        <f>ROUND(I149*H149,2)</f>
        <v>0</v>
      </c>
      <c r="K149" s="144" t="s">
        <v>125</v>
      </c>
      <c r="L149" s="31"/>
      <c r="M149" s="149" t="s">
        <v>1</v>
      </c>
      <c r="N149" s="150" t="s">
        <v>41</v>
      </c>
      <c r="O149" s="56"/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3" t="s">
        <v>126</v>
      </c>
      <c r="AT149" s="153" t="s">
        <v>121</v>
      </c>
      <c r="AU149" s="153" t="s">
        <v>86</v>
      </c>
      <c r="AY149" s="15" t="s">
        <v>119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5" t="s">
        <v>84</v>
      </c>
      <c r="BK149" s="154">
        <f>ROUND(I149*H149,2)</f>
        <v>0</v>
      </c>
      <c r="BL149" s="15" t="s">
        <v>126</v>
      </c>
      <c r="BM149" s="153" t="s">
        <v>223</v>
      </c>
    </row>
    <row r="150" spans="1:65" s="2" customFormat="1" ht="55.5" customHeight="1">
      <c r="A150" s="30"/>
      <c r="B150" s="141"/>
      <c r="C150" s="142" t="s">
        <v>224</v>
      </c>
      <c r="D150" s="142" t="s">
        <v>121</v>
      </c>
      <c r="E150" s="143" t="s">
        <v>193</v>
      </c>
      <c r="F150" s="144" t="s">
        <v>194</v>
      </c>
      <c r="G150" s="145" t="s">
        <v>176</v>
      </c>
      <c r="H150" s="146">
        <v>119.301</v>
      </c>
      <c r="I150" s="147"/>
      <c r="J150" s="148">
        <f>ROUND(I150*H150,2)</f>
        <v>0</v>
      </c>
      <c r="K150" s="144" t="s">
        <v>125</v>
      </c>
      <c r="L150" s="31"/>
      <c r="M150" s="164" t="s">
        <v>1</v>
      </c>
      <c r="N150" s="165" t="s">
        <v>41</v>
      </c>
      <c r="O150" s="166"/>
      <c r="P150" s="167">
        <f>O150*H150</f>
        <v>0</v>
      </c>
      <c r="Q150" s="167">
        <v>0</v>
      </c>
      <c r="R150" s="167">
        <f>Q150*H150</f>
        <v>0</v>
      </c>
      <c r="S150" s="167">
        <v>0</v>
      </c>
      <c r="T150" s="16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3" t="s">
        <v>126</v>
      </c>
      <c r="AT150" s="153" t="s">
        <v>121</v>
      </c>
      <c r="AU150" s="153" t="s">
        <v>86</v>
      </c>
      <c r="AY150" s="15" t="s">
        <v>119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5" t="s">
        <v>84</v>
      </c>
      <c r="BK150" s="154">
        <f>ROUND(I150*H150,2)</f>
        <v>0</v>
      </c>
      <c r="BL150" s="15" t="s">
        <v>126</v>
      </c>
      <c r="BM150" s="153" t="s">
        <v>225</v>
      </c>
    </row>
    <row r="151" spans="1:65" s="2" customFormat="1" ht="6.95" customHeight="1">
      <c r="A151" s="30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31"/>
      <c r="M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</row>
  </sheetData>
  <autoFilter ref="C121:K150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02 - Oprava místní komuni...</vt:lpstr>
      <vt:lpstr>04 - Oprava místní komuni...</vt:lpstr>
      <vt:lpstr>'02 - Oprava místní komuni...'!Názvy_tisku</vt:lpstr>
      <vt:lpstr>'04 - Oprava místní komuni...'!Názvy_tisku</vt:lpstr>
      <vt:lpstr>'Rekapitulace stavby'!Názvy_tisku</vt:lpstr>
      <vt:lpstr>'02 - Oprava místní komuni...'!Oblast_tisku</vt:lpstr>
      <vt:lpstr>'04 - Oprava místní komuni...'!Oblast_tisku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Vladimíra Martiníková</cp:lastModifiedBy>
  <dcterms:created xsi:type="dcterms:W3CDTF">2021-06-15T06:24:12Z</dcterms:created>
  <dcterms:modified xsi:type="dcterms:W3CDTF">2021-06-15T07:34:33Z</dcterms:modified>
</cp:coreProperties>
</file>