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bnova schodiště na ..." sheetId="2" r:id="rId2"/>
    <sheet name="02 - Bourací práce schodi..." sheetId="3" r:id="rId3"/>
    <sheet name="03 - Vedlejší rozpočtové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'01 - Obnova schodiště na ...'!$C$85:$K$362</definedName>
    <definedName name="_xlnm.Print_Area" localSheetId="1">'01 - Obnova schodiště na ...'!$C$4:$J$36,'01 - Obnova schodiště na ...'!$C$42:$J$67,'01 - Obnova schodiště na ...'!$C$73:$K$362</definedName>
    <definedName name="_xlnm._FilterDatabase" localSheetId="2" hidden="1">'02 - Bourací práce schodi...'!$C$82:$K$107</definedName>
    <definedName name="_xlnm.Print_Area" localSheetId="2">'02 - Bourací práce schodi...'!$C$4:$J$36,'02 - Bourací práce schodi...'!$C$42:$J$64,'02 - Bourací práce schodi...'!$C$70:$K$107</definedName>
    <definedName name="_xlnm._FilterDatabase" localSheetId="3" hidden="1">'03 - Vedlejší rozpočtové ...'!$C$79:$K$93</definedName>
    <definedName name="_xlnm.Print_Area" localSheetId="3">'03 - Vedlejší rozpočtové ...'!$C$4:$J$36,'03 - Vedlejší rozpočtové ...'!$C$42:$J$61,'03 - Vedlejší rozpočtové ...'!$C$67:$K$93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Obnova schodiště na ...'!$85:$85</definedName>
    <definedName name="_xlnm.Print_Titles" localSheetId="2">'02 - Bourací práce schodi...'!$82:$82</definedName>
    <definedName name="_xlnm.Print_Titles" localSheetId="3">'03 - Vedlejší rozpočtové ...'!$79:$79</definedName>
  </definedNames>
  <calcPr fullCalcOnLoad="1"/>
</workbook>
</file>

<file path=xl/sharedStrings.xml><?xml version="1.0" encoding="utf-8"?>
<sst xmlns="http://schemas.openxmlformats.org/spreadsheetml/2006/main" count="4099" uniqueCount="807">
  <si>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</si>
  <si>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</si>
  <si>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</si>
  <si>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</si>
  <si>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</si>
  <si>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</si>
  <si>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</si>
  <si>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{44a535bc-7a65-40d1-9426-43d0b3913dee}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</si>
  <si>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</si>
  <si>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</si>
  <si>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</si>
  <si>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</si>
  <si>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</si>
  <si>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</si>
  <si>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</si>
  <si>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</si>
  <si>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</si>
  <si>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</si>
  <si>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</si>
  <si>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schodiště na Horečkách na pozemcích 3995/111 a3995/12 v k.ú. Frenštát p.R.</t>
  </si>
  <si>
    <t>KSO:</t>
  </si>
  <si>
    <t/>
  </si>
  <si>
    <t>CC-CZ:</t>
  </si>
  <si>
    <t>Místo:</t>
  </si>
  <si>
    <t>Frenštát pod Radhoštěm</t>
  </si>
  <si>
    <t>Datum:</t>
  </si>
  <si>
    <t>25. 4. 2018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</si>
  <si>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</si>
  <si>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</si>
  <si>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</si>
  <si>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</si>
  <si>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</si>
  <si>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</si>
  <si>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</si>
  <si>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60766859</t>
  </si>
  <si>
    <t>Ing.arch.Martin Janda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</si>
  <si>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</si>
  <si>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</si>
  <si>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</si>
  <si>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</si>
  <si>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</si>
  <si>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</si>
  <si>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</si>
  <si>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</si>
  <si>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</si>
  <si>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</si>
  <si>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</si>
  <si>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</si>
  <si>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</si>
  <si>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</si>
  <si>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</si>
  <si>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</si>
  <si>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</si>
  <si>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</si>
  <si>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</si>
  <si>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</si>
  <si>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</si>
  <si>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</si>
  <si>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</si>
  <si>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</si>
  <si>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</si>
  <si>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</si>
  <si>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</si>
  <si>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</si>
  <si>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</si>
  <si>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</si>
  <si>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</si>
  <si>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</si>
  <si>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</si>
  <si>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</si>
  <si>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</si>
  <si>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</si>
  <si>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</si>
  <si>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</si>
  <si>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</si>
  <si>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</si>
  <si>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</si>
  <si>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</si>
  <si>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Obnova schodiště na Horečkách na pozemcích 3995/11 a 3995/12</t>
  </si>
  <si>
    <t>STA</t>
  </si>
  <si>
    <t>1</t>
  </si>
  <si>
    <t>{db3b3378-e38d-4946-b307-acf1e8a74fa7}</t>
  </si>
  <si>
    <t>2</t>
  </si>
  <si>
    <t>02</t>
  </si>
  <si>
    <t>Bourací práce schodiště na Horečkách</t>
  </si>
  <si>
    <t>{eac0f435-aeeb-432d-80ea-6c67968370e6}</t>
  </si>
  <si>
    <t>Vedlejší rozpočtové náklady</t>
  </si>
  <si>
    <t>{1a0a162c-98e1-433d-818e-1e8dfdcf43ab}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</si>
  <si>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</si>
  <si>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</si>
  <si>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</si>
  <si>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</si>
  <si>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</si>
  <si>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</si>
  <si>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</si>
  <si>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Obnova schodiště na Horečkách na pozemcích 3995/11 a 3995/12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</si>
  <si>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</si>
  <si>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</si>
  <si>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</si>
  <si>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</si>
  <si>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</si>
  <si>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</si>
  <si>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</si>
  <si>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</si>
  <si>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</si>
  <si>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</si>
  <si>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</si>
  <si>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</si>
  <si>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</si>
  <si>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</si>
  <si>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</si>
  <si>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</si>
  <si>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</si>
  <si>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</si>
  <si>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</si>
  <si>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</si>
  <si>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</si>
  <si>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</si>
  <si>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</si>
  <si>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</si>
  <si>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</si>
  <si>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</si>
  <si>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</si>
  <si>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</si>
  <si>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</si>
  <si>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</si>
  <si>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</si>
  <si>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</si>
  <si>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</si>
  <si>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</si>
  <si>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119001421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</si>
  <si>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</si>
  <si>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m</t>
  </si>
  <si>
    <t>CS ÚRS 2018 01</t>
  </si>
  <si>
    <t>4</t>
  </si>
  <si>
    <t>-180912165</t>
  </si>
  <si>
    <t>VV</t>
  </si>
  <si>
    <t>48,2+9,2+58,8+33,8</t>
  </si>
  <si>
    <t>122201101</t>
  </si>
  <si>
    <t>Odkopávky a prokopávky nezapažené  s přehozením výkopku na vzdálenost do 3 m nebo s naložením na dopravní prostředek v hornině tř. 3 do 100 m3</t>
  </si>
  <si>
    <t>m3</t>
  </si>
  <si>
    <t>-1129652180</t>
  </si>
  <si>
    <t>"P1"  0,15*3,38</t>
  </si>
  <si>
    <t>"P2"  0,15*2,26*3</t>
  </si>
  <si>
    <t>"P3"  0,15*1,35*23</t>
  </si>
  <si>
    <t>"P5"  0,15*4,22</t>
  </si>
  <si>
    <t>"P6"  0,15*13,01</t>
  </si>
  <si>
    <t>"P7"  0,4*6,49</t>
  </si>
  <si>
    <t>"P8"  0,5*5,8*0,5*2</t>
  </si>
  <si>
    <t>"blok 4"   0,15*1,2*0,9*16</t>
  </si>
  <si>
    <t>"blok 8"   0,15*1,2*2,1*11</t>
  </si>
  <si>
    <t>"blok 10"   0,15*1,2*2,7*4</t>
  </si>
  <si>
    <t>"blok 18K"   0,15*1,2*5,1*12*0,5</t>
  </si>
  <si>
    <t>"blok 18"   0</t>
  </si>
  <si>
    <t>Součet</t>
  </si>
  <si>
    <t>3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</si>
  <si>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</si>
  <si>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</si>
  <si>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1089861833</t>
  </si>
  <si>
    <t>132201101</t>
  </si>
  <si>
    <t>Hloubení zapažených i nezapažených rýh šířky do 600 mm  s urovnáním dna do předepsaného profilu a spádu v hornině tř. 3 do 100 m3</t>
  </si>
  <si>
    <t>1801005994</t>
  </si>
  <si>
    <t>"P1" 0,7*0,25*(2,25*2+1,0*2)</t>
  </si>
  <si>
    <t>"P2" 0,7*0,25*(0,95*2+1,56*2)*3</t>
  </si>
  <si>
    <t>"P3" 0,7*0,25*(0,95*2+0,93*2)*23</t>
  </si>
  <si>
    <t>"P4"   0,6*0,3*1,45*13</t>
  </si>
  <si>
    <t>"P5"   0,7*0,25*(0,95*2+2,455+1,67+0,45+1,235)</t>
  </si>
  <si>
    <t>"P6"    0,7*0,25*(2,0+5,3+0,835+0,81+1,2+1,2+0,35+4,35)</t>
  </si>
  <si>
    <t>"P7"   0,7*0,25*(0,95*2+1,44+3,9+3,035+0,58)</t>
  </si>
  <si>
    <t>"P8"   0,7*0,25*(0,95*2+4,0*2)*2</t>
  </si>
  <si>
    <t>"P9"   0,5*0,25*(1,0+0,95+0,25+1,2+0,9+2,1)</t>
  </si>
  <si>
    <t>"P10"   0,5*0,25*(0,95*2+1,46*2)</t>
  </si>
  <si>
    <t>"blok 4"   0,85*0,25*0,9*16</t>
  </si>
  <si>
    <t>"blok 8"   0,85*0,25*2,1*11</t>
  </si>
  <si>
    <t>"blok 10"   0,85*0,25*2,7*4</t>
  </si>
  <si>
    <t>"blok 18K"   0,85*0,25*5,1*12</t>
  </si>
  <si>
    <t>"blok 18"   0,85*0,25*5,1*2</t>
  </si>
  <si>
    <t>"elektrokabely"    0,6*0,6*180,0</t>
  </si>
  <si>
    <t>5</t>
  </si>
  <si>
    <t>132201109</t>
  </si>
  <si>
    <t>Hloubení zapažených i nezapažených rýh šířky do 600 mm  s urovnáním dna do předepsaného profilu a spádu v hornině tř. 3 Příplatek k cenám za lepivost horniny tř. 3</t>
  </si>
  <si>
    <t>310502822</t>
  </si>
  <si>
    <t>6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</si>
  <si>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</si>
  <si>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</si>
  <si>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852618669</t>
  </si>
  <si>
    <t>28,465+123,463+17,79+43,2</t>
  </si>
  <si>
    <t>7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</si>
  <si>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</si>
  <si>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</si>
  <si>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-590220678</t>
  </si>
  <si>
    <t>212,918*8 'Přepočtené koeficientem množství</t>
  </si>
  <si>
    <t>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</si>
  <si>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</si>
  <si>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</si>
  <si>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1399102467</t>
  </si>
  <si>
    <t>28,465+123,463-17,79-43,2</t>
  </si>
  <si>
    <t>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</si>
  <si>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</si>
  <si>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</si>
  <si>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589879564</t>
  </si>
  <si>
    <t>90,938*5 'Přepočtené koeficientem množství</t>
  </si>
  <si>
    <t>10</t>
  </si>
  <si>
    <t>167101101</t>
  </si>
  <si>
    <t>Nakládání, skládání a překládání neulehlého výkopku nebo sypaniny  nakládání, množství do 100 m3, z hornin tř. 1 až 4</t>
  </si>
  <si>
    <t>-762890669</t>
  </si>
  <si>
    <t>11</t>
  </si>
  <si>
    <t>171201101</t>
  </si>
  <si>
    <t>Uložení sypaniny do násypů  s rozprostřením sypaniny ve vrstvách a s hrubým urovnáním nezhutněných z jakýchkoliv hornin</t>
  </si>
  <si>
    <t>1862834652</t>
  </si>
  <si>
    <t>28,465+123,463</t>
  </si>
  <si>
    <t>12</t>
  </si>
  <si>
    <t>171201201</t>
  </si>
  <si>
    <t>Uložení sypaniny  na skládky</t>
  </si>
  <si>
    <t>-1407361917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</si>
  <si>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</si>
  <si>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</si>
  <si>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</si>
  <si>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</si>
  <si>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-1073803546</t>
  </si>
  <si>
    <t>90,938*1,6 'Přepočtené koeficientem množství</t>
  </si>
  <si>
    <t>14</t>
  </si>
  <si>
    <t>174101101</t>
  </si>
  <si>
    <t>Zásyp sypaninou z jakékoliv horniny  s uložením výkopku ve vrstvách se zhutněním jam, šachet, rýh nebo kolem objektů v těchto vykopávkách</t>
  </si>
  <si>
    <t>-1892208579</t>
  </si>
  <si>
    <t>"elektrokabely"    0,6*0,6*180,0-21,6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</si>
  <si>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</si>
  <si>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</si>
  <si>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519408287</t>
  </si>
  <si>
    <t>"P2 - dorovnání terénu"   (0,1*0,5*1,6*0,5*2)*3</t>
  </si>
  <si>
    <t>"P3 - dorovnání terénu"   (0,1*0,5*1,0*0,5*2)*23</t>
  </si>
  <si>
    <t>"P4 - dorovnání terénu"   (0,25*2,0*0,5*0,5*2)*13</t>
  </si>
  <si>
    <t>"P6 - dorovnání terénu"   0,3*2,0*5,8*0,5+0,5*2,0*2,0*0,5</t>
  </si>
  <si>
    <t>"P9 - dorovnání terénu"   0,3*0,95*1,55+0,3*0,95*1,55*0,5+0,5*2,0*1,5</t>
  </si>
  <si>
    <t>"P10 - dorovnání terénu"   0,15*0,95*1,06+0,5*2,0*1,6*2</t>
  </si>
  <si>
    <t>"blok 18"   0,4*1,2*5,1*2</t>
  </si>
  <si>
    <t>16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</si>
  <si>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</si>
  <si>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</si>
  <si>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1185847612</t>
  </si>
  <si>
    <t>"elektrokabely"    0,2*0,6*180,0</t>
  </si>
  <si>
    <t>17</t>
  </si>
  <si>
    <t>M</t>
  </si>
  <si>
    <t>58341341</t>
  </si>
  <si>
    <t>kamenivo drcené drobné frakce 0/4 praná</t>
  </si>
  <si>
    <t>567220865</t>
  </si>
  <si>
    <t>21,6*2 'Přepočtené koeficientem množství</t>
  </si>
  <si>
    <t>18</t>
  </si>
  <si>
    <t>181114711</t>
  </si>
  <si>
    <t>Odstranění kamene z pozemku sebráním kamene, hmotnosti jednotlivě do 15 kg</t>
  </si>
  <si>
    <t>-1987736832</t>
  </si>
  <si>
    <t>Zakládání</t>
  </si>
  <si>
    <t>19</t>
  </si>
  <si>
    <t>271532212</t>
  </si>
  <si>
    <t>Podsyp pod základové konstrukce se zhutněním a urovnáním povrchu z kameniva hrubého, frakce 16 - 32 mm</t>
  </si>
  <si>
    <t>-1283133647</t>
  </si>
  <si>
    <t>"P1"   0,15*1,75*1,0</t>
  </si>
  <si>
    <t>"P2"   0,15*0,95*1,06*3</t>
  </si>
  <si>
    <t>"P3"   0,15*0,95*0,43*23</t>
  </si>
  <si>
    <t>"P5"   0,15*(0,95*(1,235-0,25)+0,95*1,42)</t>
  </si>
  <si>
    <t>"P6"   0,15*(1,5*5,3+0,35*0,4+0,55*1,2)</t>
  </si>
  <si>
    <t>"P7"   0,15*(0,95*0,5+0,95*3,0+0,95*1,0*0,5)</t>
  </si>
  <si>
    <t>"P8"   0,15*(0,95*3,5)*2</t>
  </si>
  <si>
    <t>"P9"   0,15*(0,975*1,725)</t>
  </si>
  <si>
    <t>"P10"   0,15*(0,95*1,56)</t>
  </si>
  <si>
    <t>"blok 18K"   0,15*1,2*5,1*12</t>
  </si>
  <si>
    <t>"blok 18"   0,15*1,2*5,1*2</t>
  </si>
  <si>
    <t>20</t>
  </si>
  <si>
    <t>273321511</t>
  </si>
  <si>
    <t>Základy z betonu železového (bez výztuže) desky z betonu bez zvýšených nároků na prostředí tř. C 25/30</t>
  </si>
  <si>
    <t>-933001024</t>
  </si>
  <si>
    <t>"P1"   0,1*2,25*1,5</t>
  </si>
  <si>
    <t>"P2"   0,1*1,45*1,56*3</t>
  </si>
  <si>
    <t>"P3"   0,1*1,45*0,93*23</t>
  </si>
  <si>
    <t>"P4"   0,1*1,45*0,3*13</t>
  </si>
  <si>
    <t>"P5"   0,1*4,22</t>
  </si>
  <si>
    <t>"P6"   0,1*13,01</t>
  </si>
  <si>
    <t>"P7"   0,1*6,49</t>
  </si>
  <si>
    <t>"P8"   0,1*5,8*2</t>
  </si>
  <si>
    <t>"P9"   0,1*3,32</t>
  </si>
  <si>
    <t>"P10"   0,1*2,3</t>
  </si>
  <si>
    <t>273351121</t>
  </si>
  <si>
    <t>Bednění základů desek zřízení</t>
  </si>
  <si>
    <t>m2</t>
  </si>
  <si>
    <t>1306566304</t>
  </si>
  <si>
    <t>"P1"   0,1*(2,25*2+1,5*2)</t>
  </si>
  <si>
    <t>"P2"   0,1*(1,45*2+1,56*2)*3</t>
  </si>
  <si>
    <t>"P3"   0,1*(1,45*2+0,93*2)*23</t>
  </si>
  <si>
    <t>"P4"   0,1*(1,45*2+0,3*2)*13</t>
  </si>
  <si>
    <t>"P5"   0,1*(1,45+2,455+1,67+1,45+0,45+1,235)</t>
  </si>
  <si>
    <t>"P6"   0,1*(2,0+5,8+0,835+0,81+1,45+1,45+0,35+4,6)</t>
  </si>
  <si>
    <t>"P7"   0,1*(1,45*2+1,44+3,9+3,035+0,58)</t>
  </si>
  <si>
    <t>"P8"   0,1*2*(4,0*2+0,95*2)*2</t>
  </si>
  <si>
    <t>"P9"   0,1*2*(0,95+0,9+1,45+1,0+2,1)</t>
  </si>
  <si>
    <t>"P10"   0,1*2*(0,95*2+1,56*2)</t>
  </si>
  <si>
    <t>22</t>
  </si>
  <si>
    <t>273351122</t>
  </si>
  <si>
    <t>Bednění základů desek odstranění</t>
  </si>
  <si>
    <t>-1263369729</t>
  </si>
  <si>
    <t>23</t>
  </si>
  <si>
    <t>273362021</t>
  </si>
  <si>
    <t>Výztuž základů desek ze svařovaných sítí z drátů typu KARI</t>
  </si>
  <si>
    <t>-187395</t>
  </si>
  <si>
    <t>"P1 - 100/100/4"   0,00202*2,25*1,5*1,15</t>
  </si>
  <si>
    <t>"P2 - 100/100/4"   0,00202*1,45*1,56*1,15*3</t>
  </si>
  <si>
    <t>"P3 - 100/100/4"   0,00202*1,45*0,93*1,15*23</t>
  </si>
  <si>
    <t>"P4 - 100/100/4"   0,00202*1,45*0,3*1,15*13</t>
  </si>
  <si>
    <t>"P5 - 100/100/4"   0,00202*4,22*1,15</t>
  </si>
  <si>
    <t>"P6 - 100/100/4"   0,00202*13,01*1,15</t>
  </si>
  <si>
    <t>"P7 - 100/100/4"   0,00202*6,49*1,15</t>
  </si>
  <si>
    <t>"P8 - 100/100/4"   0,00202*5,8*1,15*2</t>
  </si>
  <si>
    <t>"P9 - 100/100/4"   0,00202*3,32*1,15</t>
  </si>
  <si>
    <t>"P10 - 100/100/4"   0,00202*2,3*1,15</t>
  </si>
  <si>
    <t>24</t>
  </si>
  <si>
    <t>274313811</t>
  </si>
  <si>
    <t>Základy z betonu prostého pasy betonu kamenem neprokládaného tř. C 25/30</t>
  </si>
  <si>
    <t>164934678</t>
  </si>
  <si>
    <t>"P1"   0,85*0,25*(2,25+1,0*2)*1,1</t>
  </si>
  <si>
    <t>"P2"   0,85*0,25*(0,95*2+1,56)*1,1*3</t>
  </si>
  <si>
    <t>"P3"   0,85*0,25*(0,95*2+0,93*2)*1,1*23</t>
  </si>
  <si>
    <t>"P4"   0,85*0,3*1,45*1,1*13</t>
  </si>
  <si>
    <t>"P5"   0,85*0,25*(0,95+1,67+0,95+0,45+1,235)*1,1</t>
  </si>
  <si>
    <t>"P6"   0,85*0,25*(2,0+5,3+0,835+0,81+1,2+1,2+0,35+4,35-4,85)*1,1</t>
  </si>
  <si>
    <t>"P7"   0,85*0,25*(0,95+1,44+0,95+3,035+0,58)*1,1</t>
  </si>
  <si>
    <t>"P8"   0,85*0,25*(0,95*2+4,0)*1,1*2</t>
  </si>
  <si>
    <t>"P9"   1,2*0,25*(1,45+1,6)*1,1+0,85*0,25*1,85*1,1</t>
  </si>
  <si>
    <t>"P10"  0,85*0,25*(0,95*2+1,56)</t>
  </si>
  <si>
    <t>25</t>
  </si>
  <si>
    <t>274321511</t>
  </si>
  <si>
    <t>Základy z betonu železového (bez výztuže) pasy z betonu bez zvýšených nároků na prostředí tř. C 25/30</t>
  </si>
  <si>
    <t>506027465</t>
  </si>
  <si>
    <t>"P1"   0,85*0,25*2,25*1,1</t>
  </si>
  <si>
    <t>"P2"   0,85*0,25*1,56*1,1*3</t>
  </si>
  <si>
    <t>"P5"   0,85*0,25*2,455*1,1</t>
  </si>
  <si>
    <t>"P6"   0,85*0,25*4,85*1,1</t>
  </si>
  <si>
    <t>"P7"   0,85*0,25*3,9*1,1</t>
  </si>
  <si>
    <t>"P8"   0,85*0,25*4,0*1,1</t>
  </si>
  <si>
    <t>"P9"   0,85*0,25*1,5*1,1</t>
  </si>
  <si>
    <t>"P10"   0,85*0,25*1,61*1,1</t>
  </si>
  <si>
    <t>"blok 4"   0,85*0,25*0,9*1,1*16</t>
  </si>
  <si>
    <t>"blok 8"   0,85*0,25*2,1*1,1*11</t>
  </si>
  <si>
    <t>"blok 10"   0,85*0,25*2,7*1,1*4</t>
  </si>
  <si>
    <t>"blok 18K"   0,85*0,25*5,1*1,1*12</t>
  </si>
  <si>
    <t>"blok 18"   0,85*0,25*5,1*1,1*2</t>
  </si>
  <si>
    <t>26</t>
  </si>
  <si>
    <t>274351121</t>
  </si>
  <si>
    <t>Bednění základů pasů rovné zřízení</t>
  </si>
  <si>
    <t>-1580189496</t>
  </si>
  <si>
    <t>"P1"   0,15*2*(2,25*2+1,0*2)</t>
  </si>
  <si>
    <t>"P2"   0,15*2*(0,95*2+1,56*2)*3</t>
  </si>
  <si>
    <t>"P3"   0,15*2*(0,95*2+0,93*2)*23</t>
  </si>
  <si>
    <t>"P4"   0,25*(1,45*2+0,3*2)*13</t>
  </si>
  <si>
    <t>"P5"   0,25*(0,95*2+2,455*2+1,67*2+0,95*2+0,45*2+1,235*2)</t>
  </si>
  <si>
    <t>"P6"   0,15*2*(2,0+5,3+0,835+0,81+1,2+1,4+0,35+4,35)</t>
  </si>
  <si>
    <t>"P7"   0,15*2*(0,95*2+1,44+3,9+3,035+0,58)</t>
  </si>
  <si>
    <t>"P8"   0,15*2*(0,95*2+4,0*2)*2</t>
  </si>
  <si>
    <t>"P9"   0,5*1,5*2+0,8*1,45*2+0,8*1,6*2+0,15*1,85*2</t>
  </si>
  <si>
    <t>"P10"   0,3*2*(0,95*2+1,56+1,61)</t>
  </si>
  <si>
    <t>"blok 4"   0,15*0,9*2*16</t>
  </si>
  <si>
    <t>"blok 8"   0,15*2,1*2*11</t>
  </si>
  <si>
    <t>"blok 10"   0,15*2,7*2*4</t>
  </si>
  <si>
    <t>"blok 18K"   0,15*5,1*2*12</t>
  </si>
  <si>
    <t>"blok 18"   0,15*5,1*2*2</t>
  </si>
  <si>
    <t>27</t>
  </si>
  <si>
    <t>274351122</t>
  </si>
  <si>
    <t>Bednění základů pasů rovné odstranění</t>
  </si>
  <si>
    <t>-402768111</t>
  </si>
  <si>
    <t>28</t>
  </si>
  <si>
    <t>274361821</t>
  </si>
  <si>
    <t>Výztuž základů pasů z betonářské oceli 10 505 (R) nebo BSt 500</t>
  </si>
  <si>
    <t>-1226639771</t>
  </si>
  <si>
    <t>"P1 - 4xR10 + tř.R6 a 250mm"   0,000617*4*2,25*1,1+0,000222*1,0*10*1,1</t>
  </si>
  <si>
    <t>"P2 - 4xR10 + tř.R6 a 250mm"   (0,000617*4*1,56*1,1+0,000222*1,0*7*1,1)*3</t>
  </si>
  <si>
    <t>"P5 - 4xR10 + tř.R6 a 250mm"   (0,000617*4*2,455*1,1+0,000222*1,0*11*1,1)</t>
  </si>
  <si>
    <t>"P6 - 4xR10 + tř.R6 a 250mm"   (0,000617*4*4,85*1,1+0,000222*1,0*20*1,1)</t>
  </si>
  <si>
    <t>"P7 - 4xR10 + tř.R6 a 250mm"   (0,000617*4*3,9*1,1+0,000222*1,0*17*1,1)</t>
  </si>
  <si>
    <t>"P8 - 4xR10 + tř.R6 a 250mm"   (0,000617*4*4,0*1,1+0,000222*1,0*17*1,1)*2</t>
  </si>
  <si>
    <t>"P9 - 4xR10 + tř.R6 a 250mm"   (0,000617*4*1,5*1,1+0,000222*1,0*7*1,1)</t>
  </si>
  <si>
    <t>"P10 - 4xR10 + tř.R6 a 250mm"   (0,000617*4*1,61*1,1+0,000222*1,0*7*1,1)</t>
  </si>
  <si>
    <t>"blok 4"   (0,000617*4*1,5*1,1+0,000222*1,0*7*1,1)*16</t>
  </si>
  <si>
    <t>"blok 8"   (0,000617*4*3,0*1,1+0,000222*1,0*13*1,1)*11</t>
  </si>
  <si>
    <t>"blok 10"   (0,000617*4*3,5*1,1+0,000222*1,0*15*1,1)*4</t>
  </si>
  <si>
    <t>"blok 18K"   (0,000617*4*6,25*1,1+0,000222*1,0*26*1,1)*12</t>
  </si>
  <si>
    <t>"blok 18"   (0,000617*4*6,25*1,1+0,000222*1,0*25*1,1)*2</t>
  </si>
  <si>
    <t>Svislé a kompletní konstrukce</t>
  </si>
  <si>
    <t>29</t>
  </si>
  <si>
    <t>311321814</t>
  </si>
  <si>
    <t>Nadzákladové zdi z betonu železového (bez výztuže) nosné pohledového (v přírodní barvě drtí a přísad) tř. C 25/30</t>
  </si>
  <si>
    <t>-1993012831</t>
  </si>
  <si>
    <t>"P1"   0,25*(2,0*1,0-3,14*0,35*0,35)</t>
  </si>
  <si>
    <t>"P2"   0,25*(2,0*1,0-3,14*0,35*0,35)*3</t>
  </si>
  <si>
    <t>"P5"   0,25*(2,0*1,0-3,14*0,35*0,35)</t>
  </si>
  <si>
    <t>"P6"   0,25*(2,0*1,0-3,14*0,35*0,35)</t>
  </si>
  <si>
    <t>"P7"   0,25*(2,0*1,0-3,14*0,35*0,35)</t>
  </si>
  <si>
    <t>"P8"   0,25*(2,0*1,0-3,14*0,35*0,35)*2</t>
  </si>
  <si>
    <t>"P9"   0,25*(2,0*1,0-3,14*0,35*0,35)</t>
  </si>
  <si>
    <t>"P10"   0,25*(2,0*1,0-3,14*0,35*0,35)</t>
  </si>
  <si>
    <t>"blok 4"   1,15*0,25*1,2*16</t>
  </si>
  <si>
    <t>"blok 8"   1,15*0,25*2,4*11</t>
  </si>
  <si>
    <t>"blok 10"   1,15*0,25*3,0*4</t>
  </si>
  <si>
    <t>"blok 18K"   1,15*0,25*5,1*12</t>
  </si>
  <si>
    <t>"blok 18"   1,15*0,25*5,1*2</t>
  </si>
  <si>
    <t>30</t>
  </si>
  <si>
    <t>311351121</t>
  </si>
  <si>
    <t>Bednění nadzákladových zdí nosných rovné oboustranné za každou stranu zřízení</t>
  </si>
  <si>
    <t>2131818245</t>
  </si>
  <si>
    <t>"P1"   (2,0*1,0-3,14*0,35*0,35)*2+0,25*(2,0*2+3,14*0,7)</t>
  </si>
  <si>
    <t>"P2"   ((2,0*1,0-3,14*0,35*0,35)*2+0,25*(2,0*2+3,14*0,7))*3</t>
  </si>
  <si>
    <t>"P5"   (2,0*1,0-3,14*0,35*0,35)*2+0,25*(2,0*2+3,14*0,7)</t>
  </si>
  <si>
    <t>"P6"   (2,0*1,0-3,14*0,35*0,35)*2+0,25*(2,0*2+3,14*0,7)</t>
  </si>
  <si>
    <t>"P7"   (2,0*1,0-3,14*0,35*0,35)*2+0,25*(2,0*2+3,14*0,7)</t>
  </si>
  <si>
    <t>"P8"   ((2,0*1,0-3,14*0,35*0,35)*2+0,25*(2,0*2+3,14*0,7))*2</t>
  </si>
  <si>
    <t>"P9"   (2,0*1,0-3,14*0,35*0,35)*2+0,25*(2,0*2+3,14*0,7)</t>
  </si>
  <si>
    <t>"P10"   (2,0*1,0-3,14*0,35*0,35)*2+0,25*(2,0*2+3,14*0,7)</t>
  </si>
  <si>
    <t>"blok 4"   (2*1,15*1,2+2*1,15*0,25)*16</t>
  </si>
  <si>
    <t>"blok 8"   (2*1,15*2,4+2*1,15*0,25)*11</t>
  </si>
  <si>
    <t>"blok 10"   (2*1,15*3,0+2*1,15*0,25)*4</t>
  </si>
  <si>
    <t>"blok 18K"   (2*1,15*5,1+2*1,15*0,25)*12</t>
  </si>
  <si>
    <t>"blok 18"   (2*1,15*5,1+2*1,15*0,25)*2</t>
  </si>
  <si>
    <t>31</t>
  </si>
  <si>
    <t>311351122</t>
  </si>
  <si>
    <t>Bednění nadzákladových zdí nosných rovné oboustranné za každou stranu odstranění</t>
  </si>
  <si>
    <t>-1457282888</t>
  </si>
  <si>
    <t>32</t>
  </si>
  <si>
    <t>311351911</t>
  </si>
  <si>
    <t>Bednění nadzákladových zdí nosných Příplatek k cenám bednění za pohledový beton</t>
  </si>
  <si>
    <t>-1486641809</t>
  </si>
  <si>
    <t>33</t>
  </si>
  <si>
    <t>311361821</t>
  </si>
  <si>
    <t>Výztuž nadzákladových zdí nosných svislých nebo odkloněných od svislice, rovných nebo oblých z betonářské oceli 10 505 (R) nebo BSt 500</t>
  </si>
  <si>
    <t>-259337823</t>
  </si>
  <si>
    <t>"P1 - R16 dl.1,5m "   0,001578*2*1,5*1,1</t>
  </si>
  <si>
    <t>"P2 - R16 dl.1,5m "   0,001578*2*1,5*1,1*3</t>
  </si>
  <si>
    <t>"P5 - R16 dl.1,5m "   0,001578*2*1,5*1,1</t>
  </si>
  <si>
    <t>"P6 - R16 dl.1,5m "   0,001578*2*1,5*1,1</t>
  </si>
  <si>
    <t>"P7 - R16 dl.1,5m "   0,001578*2*1,5*1,1</t>
  </si>
  <si>
    <t>"P8 - R16 dl.1,5m "   0,001578*2*1,5*1,1*2</t>
  </si>
  <si>
    <t>"P9 - R16 dl.1,5m "   0,001578*2*1,5*1,1</t>
  </si>
  <si>
    <t>"P10 - R16 dl.1,5m "   0,001578*2*1,5*1,1</t>
  </si>
  <si>
    <t>"blok 4"   0,001578*1,2*1,1*16</t>
  </si>
  <si>
    <t>"blok 8"   0,001578*1,2*4*1,1*11</t>
  </si>
  <si>
    <t>"blok 10"   0,001578*1,2*5*1,1*4</t>
  </si>
  <si>
    <t>"blok 18K"   0,001578*1,2*8*12</t>
  </si>
  <si>
    <t>"blok 18"  0,001578*1,2*9*2</t>
  </si>
  <si>
    <t>Úpravy povrchů, podlahy a osazování výplní</t>
  </si>
  <si>
    <t>34</t>
  </si>
  <si>
    <t>637211319.R</t>
  </si>
  <si>
    <t>Chodník z betonového vymývaného betonu tl 50 mm</t>
  </si>
  <si>
    <t>246313211</t>
  </si>
  <si>
    <t>"P1"   2,0*1,5</t>
  </si>
  <si>
    <t>"P2"  1,2*1,56*3</t>
  </si>
  <si>
    <t>"P3"  (1,2*0,93+0,25*0,63)*23</t>
  </si>
  <si>
    <t>"P4"  0,3*1,45*13</t>
  </si>
  <si>
    <t>"P5" 4,22</t>
  </si>
  <si>
    <t>"P6" 13,01</t>
  </si>
  <si>
    <t>"P7" 6,49</t>
  </si>
  <si>
    <t>"P8" 5,8*2</t>
  </si>
  <si>
    <t>"P9" 3,32</t>
  </si>
  <si>
    <t>"P10" 2,3</t>
  </si>
  <si>
    <t>Ostatní konstrukce a práce, bourání</t>
  </si>
  <si>
    <t>35</t>
  </si>
  <si>
    <t>936124119.R</t>
  </si>
  <si>
    <t>Montáž a dodávka lavičky - podesta P6 - konstrukce z Pz profilu a sedák ze dřeva - 3kusy sepjatých hoblovaných trámů 120x120mm,ochranný nátěr, lavička kotvena do podlahy podesty</t>
  </si>
  <si>
    <t>kus</t>
  </si>
  <si>
    <t>1563676685</t>
  </si>
  <si>
    <t>998</t>
  </si>
  <si>
    <t>Přesun hmot</t>
  </si>
  <si>
    <t>36</t>
  </si>
  <si>
    <t>998017001</t>
  </si>
  <si>
    <t>Přesun hmot pro budovy občanské výstavby, bydlení, výrobu a služby  s omezením mechanizace vodorovná dopravní vzdálenost do 100 m pro budovy s jakoukoliv nosnou konstrukcí výšky do 6 m</t>
  </si>
  <si>
    <t>1904808368</t>
  </si>
  <si>
    <t>PSV</t>
  </si>
  <si>
    <t>Práce a dodávky PSV</t>
  </si>
  <si>
    <t>741</t>
  </si>
  <si>
    <t>Elektroinstalace - silnoproud</t>
  </si>
  <si>
    <t>37</t>
  </si>
  <si>
    <t>741110053</t>
  </si>
  <si>
    <t>Montáž trubek elektroinstalačních s nasunutím nebo našroubováním do krabic plastových ohebných, uložených volně, vnější Ø přes 35 mm</t>
  </si>
  <si>
    <t>-1079029252</t>
  </si>
  <si>
    <t>180,0*2</t>
  </si>
  <si>
    <t>38</t>
  </si>
  <si>
    <t>34571356</t>
  </si>
  <si>
    <t>trubka elektroinstalační ohebná dvouplášťová korugovaná D 100/120 mm, HDPE+LDPE</t>
  </si>
  <si>
    <t>1695129307</t>
  </si>
  <si>
    <t>360*1,05 'Přepočtené koeficientem množství</t>
  </si>
  <si>
    <t>39</t>
  </si>
  <si>
    <t>741123225</t>
  </si>
  <si>
    <t>Montáž kabelů hliníkových bez ukončení uložených volně plných nebo laněných kulatých (AYKY) počtu a průřezu žil 4x25 mm2</t>
  </si>
  <si>
    <t>-1328585292</t>
  </si>
  <si>
    <t>40</t>
  </si>
  <si>
    <t>34113120</t>
  </si>
  <si>
    <t>kabel silový s Al jádrem 1 kV  4Bx25mm2</t>
  </si>
  <si>
    <t>-236842308</t>
  </si>
  <si>
    <t>41</t>
  </si>
  <si>
    <t>741372111</t>
  </si>
  <si>
    <t>Montáž svítidel LED se zapojením vodičů bytových nebo společenských místností vestavných podhledových čtvercových nebo obdélníkových, obsahu do 0,09 m2</t>
  </si>
  <si>
    <t>-1858958376</t>
  </si>
  <si>
    <t>32+33+16+72+12</t>
  </si>
  <si>
    <t>42</t>
  </si>
  <si>
    <t>3483301</t>
  </si>
  <si>
    <t>schodišťové svítidlo TAXI LED/1,5W/230V IP54, rozměr 70x70 mm, hloubka zapuštění 50mm</t>
  </si>
  <si>
    <t>-2114817472</t>
  </si>
  <si>
    <t>43</t>
  </si>
  <si>
    <t>3483302</t>
  </si>
  <si>
    <t>-861711741</t>
  </si>
  <si>
    <t>44</t>
  </si>
  <si>
    <t>741410022</t>
  </si>
  <si>
    <t>Montáž uzemňovacího vedení s upevněním, propojením a připojením pomocí svorek v zemi s izolací spojů pásku průřezu do 120 mm2 v průmyslové výstavbě</t>
  </si>
  <si>
    <t>1266912825</t>
  </si>
  <si>
    <t>45</t>
  </si>
  <si>
    <t>35442062</t>
  </si>
  <si>
    <t>pás zemnící 30x4mm FeZn</t>
  </si>
  <si>
    <t>-649357345</t>
  </si>
  <si>
    <t>46</t>
  </si>
  <si>
    <t>7419901.R</t>
  </si>
  <si>
    <t>Napojení svítidel na kabelové vedení pro osvětlení vedené v chráničce v opěrné zdi včetně montážních otvorů pro svítidla</t>
  </si>
  <si>
    <t>524879359</t>
  </si>
  <si>
    <t>47</t>
  </si>
  <si>
    <t>7419902.R</t>
  </si>
  <si>
    <t>Ostatní práce a dodávky - napojení elektrokabelů na stávající rozvod, revize, apod.</t>
  </si>
  <si>
    <t>komplet</t>
  </si>
  <si>
    <t>-719762052</t>
  </si>
  <si>
    <t>767</t>
  </si>
  <si>
    <t>Konstrukce zámečnické</t>
  </si>
  <si>
    <t>48</t>
  </si>
  <si>
    <t>767999001.R</t>
  </si>
  <si>
    <t>Dodávka a montáž protiskluzových schodišťových stupňů s povrchem žárově zinkovaným - viz výkres č.17, 18</t>
  </si>
  <si>
    <t>kg</t>
  </si>
  <si>
    <t>-347226828</t>
  </si>
  <si>
    <t xml:space="preserve">"schodišťové stupně - U profil 50x50x50x5, T profil 50x50x5, L profil 50x30x3, pororošt" </t>
  </si>
  <si>
    <t>(5,22*(1,17*2+0,2*2)+4,44*(0,75+0,2)+1,82*(1,17*2+0,27*2)+28,33*(1,17*0,27))*1,05*(3*16+7*11+9*4+17*12+17*2)</t>
  </si>
  <si>
    <t>49</t>
  </si>
  <si>
    <t>767999002.R</t>
  </si>
  <si>
    <t>Dodávka a montáž zábradlí z ocelové trubky DN40 s povrchem žárově zinkovaným, kotvení do opěrné zídky - viz výkres č.17, 18</t>
  </si>
  <si>
    <t>-513248256</t>
  </si>
  <si>
    <t>1,2*16+2,4*11+3,0*4+5,1*12+5,1*2</t>
  </si>
  <si>
    <t>1,3+0,7+5+1,6+1,3+7,0+3,3+3,7*2+1,8+0,4+0,7*14</t>
  </si>
  <si>
    <t>02 - Bourací práce schodiště na Horečkách</t>
  </si>
  <si>
    <t xml:space="preserve">    997 - Přesun sutě</t>
  </si>
  <si>
    <t xml:space="preserve">    749 - Elektromontáže - ostatní práce a konstrukce</t>
  </si>
  <si>
    <t>113106159.R</t>
  </si>
  <si>
    <t>Rozebrání podest z betonových panelů</t>
  </si>
  <si>
    <t>171725595</t>
  </si>
  <si>
    <t>3,4+2,3*3+1,35*23+0,5*13+4,2+13,0+6,5+5,8*2+3,3+2,3+0,25</t>
  </si>
  <si>
    <t>963014949</t>
  </si>
  <si>
    <t>Bourání železobetonových schodnic prefabrikovaných  jakékoliv délky</t>
  </si>
  <si>
    <t>160799186</t>
  </si>
  <si>
    <t>963042819</t>
  </si>
  <si>
    <t xml:space="preserve">Bourání schodišťových stupňů betonových </t>
  </si>
  <si>
    <t>399975422</t>
  </si>
  <si>
    <t>1,2*(10+4*3+8*3+10+18*4+8*2+10*2+4*3+8+18*10+4*10+8*4)</t>
  </si>
  <si>
    <t>997</t>
  </si>
  <si>
    <t>Přesun sutě</t>
  </si>
  <si>
    <t>997221151</t>
  </si>
  <si>
    <t>Vodorovná doprava suti stavebním kolečkem s naložením a se složením z kusových materiálů, na vzdálenost do 50 m</t>
  </si>
  <si>
    <t>-2044769524</t>
  </si>
  <si>
    <t>997221159</t>
  </si>
  <si>
    <t>Vodorovná doprava suti stavebním kolečkem s naložením a se složením z kusových materiálů, na vzdálenost Příplatek k ceně za každých dalších i započatých 10 m přes 50 m</t>
  </si>
  <si>
    <t>1819125707</t>
  </si>
  <si>
    <t>86,217*4 'Přepočtené koeficientem množství</t>
  </si>
  <si>
    <t>997221561</t>
  </si>
  <si>
    <t>Vodorovná doprava suti  bez naložení, ale se složením a s hrubým urovnáním z kusových materiálů, na vzdálenost do 1 km</t>
  </si>
  <si>
    <t>-201171503</t>
  </si>
  <si>
    <t>997221569</t>
  </si>
  <si>
    <t>Vodorovná doprava suti  bez naložení, ale se složením a s hrubým urovnáním Příplatek k ceně za každý další i započatý 1 km přes 1 km</t>
  </si>
  <si>
    <t>1594027917</t>
  </si>
  <si>
    <t>86,217*14 'Přepočtené koeficientem množství</t>
  </si>
  <si>
    <t>997221825</t>
  </si>
  <si>
    <t>Poplatek za uložení stavebního odpadu na skládce (skládkovné) z armovaného betonu zatříděného do Katalogu odpadů pod kódem 170 101</t>
  </si>
  <si>
    <t>-244926544</t>
  </si>
  <si>
    <t>86,217-2,917</t>
  </si>
  <si>
    <t>997221859.R</t>
  </si>
  <si>
    <t>1139992687</t>
  </si>
  <si>
    <t>749</t>
  </si>
  <si>
    <t>Elektromontáže - ostatní práce a konstrukce</t>
  </si>
  <si>
    <t>74901.R</t>
  </si>
  <si>
    <t>Demontáž kabelového vedení v trubkách vedle stávajícího schodiště</t>
  </si>
  <si>
    <t>1530508190</t>
  </si>
  <si>
    <t>767161823</t>
  </si>
  <si>
    <t>Demontáž zábradlí schodišťového nerozebíratelný spoj hmotnosti 1 m zábradlí do 20 kg</t>
  </si>
  <si>
    <t>188997297</t>
  </si>
  <si>
    <t>2,3+1,5+45,4+1,4+4,2+5,8+1,2+1+12,7+15,3+1,8+1,5+54,0+1,3+32,9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</si>
  <si>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</si>
  <si>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</si>
  <si>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</si>
  <si>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</si>
  <si>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</si>
  <si>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</si>
  <si>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VRN1</t>
  </si>
  <si>
    <t>Průzkumné, geodetické a projektové práce</t>
  </si>
  <si>
    <t>012103000</t>
  </si>
  <si>
    <t>Geodetické práce před výstavbou - vytýčení stávajících sítí</t>
  </si>
  <si>
    <t>Kč</t>
  </si>
  <si>
    <t>1024</t>
  </si>
  <si>
    <t>547539993</t>
  </si>
  <si>
    <t>012203000</t>
  </si>
  <si>
    <t>Geodetické práce při provádění stavby - vytýčení stavby</t>
  </si>
  <si>
    <t>1453995512</t>
  </si>
  <si>
    <t>VRN3</t>
  </si>
  <si>
    <t>Zařízení staveniště</t>
  </si>
  <si>
    <t>032103000</t>
  </si>
  <si>
    <t>Náklady na stavební buňky</t>
  </si>
  <si>
    <t>kč</t>
  </si>
  <si>
    <t>-1522280635</t>
  </si>
  <si>
    <t>032903000</t>
  </si>
  <si>
    <t>Náklady na provoz a údržbu vybavení staveniště</t>
  </si>
  <si>
    <t>337364940</t>
  </si>
  <si>
    <t>033103000</t>
  </si>
  <si>
    <t>Připojení energií</t>
  </si>
  <si>
    <t>1875384632</t>
  </si>
  <si>
    <t>034503000</t>
  </si>
  <si>
    <t>Informační tabule na staveništi</t>
  </si>
  <si>
    <t>-1026681479</t>
  </si>
  <si>
    <t>033203000</t>
  </si>
  <si>
    <t>Energie pro zařízení staveniště</t>
  </si>
  <si>
    <t>282474150</t>
  </si>
  <si>
    <t>039103000</t>
  </si>
  <si>
    <t>Rozebrání, bourání a odvoz zařízení staveniště</t>
  </si>
  <si>
    <t>-2077160632</t>
  </si>
  <si>
    <t>VRN6</t>
  </si>
  <si>
    <t>Územní vlivy</t>
  </si>
  <si>
    <t>063503001</t>
  </si>
  <si>
    <t>Práce ve stísněném prostoru</t>
  </si>
  <si>
    <t>-1088510801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</si>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</sst>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03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Obnova schodiště na Horečkách na pozemcích 3995/111 a3995/12 v k.ú. Frenštát p.R.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Frenštát pod Radhoštěm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25. 4. 2018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Ing.arch.Martin Janda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pans="1:91" s="5" customFormat="1" ht="31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Obnova schodiště na 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'01 - Obnova schodiště na ...'!P86</f>
        <v>0</v>
      </c>
      <c r="AV52" s="127">
        <f>'01 - Obnova schodiště na ...'!J30</f>
        <v>0</v>
      </c>
      <c r="AW52" s="127">
        <f>'01 - Obnova schodiště na ...'!J31</f>
        <v>0</v>
      </c>
      <c r="AX52" s="127">
        <f>'01 - Obnova schodiště na ...'!J32</f>
        <v>0</v>
      </c>
      <c r="AY52" s="127">
        <f>'01 - Obnova schodiště na ...'!J33</f>
        <v>0</v>
      </c>
      <c r="AZ52" s="127">
        <f>'01 - Obnova schodiště na ...'!F30</f>
        <v>0</v>
      </c>
      <c r="BA52" s="127">
        <f>'01 - Obnova schodiště na ...'!F31</f>
        <v>0</v>
      </c>
      <c r="BB52" s="127">
        <f>'01 - Obnova schodiště na ...'!F32</f>
        <v>0</v>
      </c>
      <c r="BC52" s="127">
        <f>'01 - Obnova schodiště na ...'!F33</f>
        <v>0</v>
      </c>
      <c r="BD52" s="129">
        <f>'01 - Obnova schodiště na ...'!F34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pans="1:91" s="5" customFormat="1" ht="16.5" customHeight="1">
      <c r="A53" s="118" t="s">
        <v>76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Bourací práce schodi...'!J27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79</v>
      </c>
      <c r="AR53" s="125"/>
      <c r="AS53" s="126">
        <v>0</v>
      </c>
      <c r="AT53" s="127">
        <f>ROUND(SUM(AV53:AW53),2)</f>
        <v>0</v>
      </c>
      <c r="AU53" s="128">
        <f>'02 - Bourací práce schodi...'!P83</f>
        <v>0</v>
      </c>
      <c r="AV53" s="127">
        <f>'02 - Bourací práce schodi...'!J30</f>
        <v>0</v>
      </c>
      <c r="AW53" s="127">
        <f>'02 - Bourací práce schodi...'!J31</f>
        <v>0</v>
      </c>
      <c r="AX53" s="127">
        <f>'02 - Bourací práce schodi...'!J32</f>
        <v>0</v>
      </c>
      <c r="AY53" s="127">
        <f>'02 - Bourací práce schodi...'!J33</f>
        <v>0</v>
      </c>
      <c r="AZ53" s="127">
        <f>'02 - Bourací práce schodi...'!F30</f>
        <v>0</v>
      </c>
      <c r="BA53" s="127">
        <f>'02 - Bourací práce schodi...'!F31</f>
        <v>0</v>
      </c>
      <c r="BB53" s="127">
        <f>'02 - Bourací práce schodi...'!F32</f>
        <v>0</v>
      </c>
      <c r="BC53" s="127">
        <f>'02 - Bourací práce schodi...'!F33</f>
        <v>0</v>
      </c>
      <c r="BD53" s="129">
        <f>'02 - Bourací práce schodi...'!F34</f>
        <v>0</v>
      </c>
      <c r="BT53" s="130" t="s">
        <v>80</v>
      </c>
      <c r="BV53" s="130" t="s">
        <v>74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pans="1:91" s="5" customFormat="1" ht="16.5" customHeight="1">
      <c r="A54" s="118" t="s">
        <v>76</v>
      </c>
      <c r="B54" s="119"/>
      <c r="C54" s="120"/>
      <c r="D54" s="121" t="s">
        <v>16</v>
      </c>
      <c r="E54" s="121"/>
      <c r="F54" s="121"/>
      <c r="G54" s="121"/>
      <c r="H54" s="121"/>
      <c r="I54" s="122"/>
      <c r="J54" s="121" t="s">
        <v>86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Vedlejší rozpočtové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79</v>
      </c>
      <c r="AR54" s="125"/>
      <c r="AS54" s="131">
        <v>0</v>
      </c>
      <c r="AT54" s="132">
        <f>ROUND(SUM(AV54:AW54),2)</f>
        <v>0</v>
      </c>
      <c r="AU54" s="133">
        <f>'03 - Vedlejší rozpočtové ...'!P80</f>
        <v>0</v>
      </c>
      <c r="AV54" s="132">
        <f>'03 - Vedlejší rozpočtové ...'!J30</f>
        <v>0</v>
      </c>
      <c r="AW54" s="132">
        <f>'03 - Vedlejší rozpočtové ...'!J31</f>
        <v>0</v>
      </c>
      <c r="AX54" s="132">
        <f>'03 - Vedlejší rozpočtové ...'!J32</f>
        <v>0</v>
      </c>
      <c r="AY54" s="132">
        <f>'03 - Vedlejší rozpočtové ...'!J33</f>
        <v>0</v>
      </c>
      <c r="AZ54" s="132">
        <f>'03 - Vedlejší rozpočtové ...'!F30</f>
        <v>0</v>
      </c>
      <c r="BA54" s="132">
        <f>'03 - Vedlejší rozpočtové ...'!F31</f>
        <v>0</v>
      </c>
      <c r="BB54" s="132">
        <f>'03 - Vedlejší rozpočtové ...'!F32</f>
        <v>0</v>
      </c>
      <c r="BC54" s="132">
        <f>'03 - Vedlejší rozpočtové ...'!F33</f>
        <v>0</v>
      </c>
      <c r="BD54" s="134">
        <f>'03 - Vedlejší rozpočtové ...'!F34</f>
        <v>0</v>
      </c>
      <c r="BT54" s="130" t="s">
        <v>80</v>
      </c>
      <c r="BV54" s="130" t="s">
        <v>74</v>
      </c>
      <c r="BW54" s="130" t="s">
        <v>87</v>
      </c>
      <c r="BX54" s="130" t="s">
        <v>7</v>
      </c>
      <c r="CL54" s="130" t="s">
        <v>21</v>
      </c>
      <c r="CM54" s="130" t="s">
        <v>82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Obnova schodiště na ...'!C2" display="/"/>
    <hyperlink ref="A53" location="'02 - Bourací práce schodi...'!C2" display="/"/>
    <hyperlink ref="A54" location="'03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Obnova schodiště na Horečkách na pozemcích 3995/111 a3995/12 v k.ú. Frenštát p.R.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ROUND(J86,2)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ROUND(SUM(BE86:BE362),2)</f>
        <v>0</v>
      </c>
      <c r="G30" s="46"/>
      <c r="H30" s="46"/>
      <c r="I30" s="157">
        <v>0.21</v>
      </c>
      <c r="J30" s="156">
        <f>ROUND(ROUND((SUM(BE86:BE362)),2)*I30,2)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ROUND(SUM(BF86:BF362),2)</f>
        <v>0</v>
      </c>
      <c r="G31" s="46"/>
      <c r="H31" s="46"/>
      <c r="I31" s="157">
        <v>0.15</v>
      </c>
      <c r="J31" s="156">
        <f>ROUND(ROUND((SUM(BF86:BF362)),2)*I31,2)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ROUND(SUM(BG86:BG362),2)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ROUND(SUM(BH86:BH362),2)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ROUND(SUM(BI86:BI362),2)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Obnova schodiště na Horečkách na pozemcích 3995/111 a3995/12 v k.ú. Frenštát p.R.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01 - Obnova schodiště na Horečkách na pozemcích 3995/11 a 3995/12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Frenštát pod Radhoštěm</v>
      </c>
      <c r="G49" s="46"/>
      <c r="H49" s="46"/>
      <c r="I49" s="145" t="s">
        <v>25</v>
      </c>
      <c r="J49" s="146" t="str">
        <f>IF(J12="","",J12)</f>
        <v>25. 4. 2018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Ing.arch.Martin Janda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J86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J87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J88</f>
        <v>0</v>
      </c>
      <c r="K58" s="189"/>
    </row>
    <row r="59" spans="2:11" s="8" customFormat="1" ht="19.9" customHeight="1">
      <c r="B59" s="183"/>
      <c r="C59" s="184"/>
      <c r="D59" s="185" t="s">
        <v>103</v>
      </c>
      <c r="E59" s="186"/>
      <c r="F59" s="186"/>
      <c r="G59" s="186"/>
      <c r="H59" s="186"/>
      <c r="I59" s="187"/>
      <c r="J59" s="188">
        <f>J156</f>
        <v>0</v>
      </c>
      <c r="K59" s="189"/>
    </row>
    <row r="60" spans="2:11" s="8" customFormat="1" ht="19.9" customHeight="1">
      <c r="B60" s="183"/>
      <c r="C60" s="184"/>
      <c r="D60" s="185" t="s">
        <v>104</v>
      </c>
      <c r="E60" s="186"/>
      <c r="F60" s="186"/>
      <c r="G60" s="186"/>
      <c r="H60" s="186"/>
      <c r="I60" s="187"/>
      <c r="J60" s="188">
        <f>J270</f>
        <v>0</v>
      </c>
      <c r="K60" s="189"/>
    </row>
    <row r="61" spans="2:11" s="8" customFormat="1" ht="19.9" customHeight="1">
      <c r="B61" s="183"/>
      <c r="C61" s="184"/>
      <c r="D61" s="185" t="s">
        <v>105</v>
      </c>
      <c r="E61" s="186"/>
      <c r="F61" s="186"/>
      <c r="G61" s="186"/>
      <c r="H61" s="186"/>
      <c r="I61" s="187"/>
      <c r="J61" s="188">
        <f>J318</f>
        <v>0</v>
      </c>
      <c r="K61" s="189"/>
    </row>
    <row r="62" spans="2:11" s="8" customFormat="1" ht="19.9" customHeight="1">
      <c r="B62" s="183"/>
      <c r="C62" s="184"/>
      <c r="D62" s="185" t="s">
        <v>106</v>
      </c>
      <c r="E62" s="186"/>
      <c r="F62" s="186"/>
      <c r="G62" s="186"/>
      <c r="H62" s="186"/>
      <c r="I62" s="187"/>
      <c r="J62" s="188">
        <f>J331</f>
        <v>0</v>
      </c>
      <c r="K62" s="189"/>
    </row>
    <row r="63" spans="2:11" s="8" customFormat="1" ht="19.9" customHeight="1">
      <c r="B63" s="183"/>
      <c r="C63" s="184"/>
      <c r="D63" s="185" t="s">
        <v>107</v>
      </c>
      <c r="E63" s="186"/>
      <c r="F63" s="186"/>
      <c r="G63" s="186"/>
      <c r="H63" s="186"/>
      <c r="I63" s="187"/>
      <c r="J63" s="188">
        <f>J333</f>
        <v>0</v>
      </c>
      <c r="K63" s="189"/>
    </row>
    <row r="64" spans="2:11" s="7" customFormat="1" ht="24.95" customHeight="1">
      <c r="B64" s="176"/>
      <c r="C64" s="177"/>
      <c r="D64" s="178" t="s">
        <v>108</v>
      </c>
      <c r="E64" s="179"/>
      <c r="F64" s="179"/>
      <c r="G64" s="179"/>
      <c r="H64" s="179"/>
      <c r="I64" s="180"/>
      <c r="J64" s="181">
        <f>J335</f>
        <v>0</v>
      </c>
      <c r="K64" s="182"/>
    </row>
    <row r="65" spans="2:11" s="8" customFormat="1" ht="19.9" customHeight="1">
      <c r="B65" s="183"/>
      <c r="C65" s="184"/>
      <c r="D65" s="185" t="s">
        <v>109</v>
      </c>
      <c r="E65" s="186"/>
      <c r="F65" s="186"/>
      <c r="G65" s="186"/>
      <c r="H65" s="186"/>
      <c r="I65" s="187"/>
      <c r="J65" s="188">
        <f>J336</f>
        <v>0</v>
      </c>
      <c r="K65" s="189"/>
    </row>
    <row r="66" spans="2:11" s="8" customFormat="1" ht="19.9" customHeight="1">
      <c r="B66" s="183"/>
      <c r="C66" s="184"/>
      <c r="D66" s="185" t="s">
        <v>110</v>
      </c>
      <c r="E66" s="186"/>
      <c r="F66" s="186"/>
      <c r="G66" s="186"/>
      <c r="H66" s="186"/>
      <c r="I66" s="187"/>
      <c r="J66" s="188">
        <f>J355</f>
        <v>0</v>
      </c>
      <c r="K66" s="189"/>
    </row>
    <row r="67" spans="2:11" s="1" customFormat="1" ht="21.8" customHeight="1">
      <c r="B67" s="45"/>
      <c r="C67" s="46"/>
      <c r="D67" s="46"/>
      <c r="E67" s="46"/>
      <c r="F67" s="46"/>
      <c r="G67" s="46"/>
      <c r="H67" s="46"/>
      <c r="I67" s="143"/>
      <c r="J67" s="46"/>
      <c r="K67" s="50"/>
    </row>
    <row r="68" spans="2:11" s="1" customFormat="1" ht="6.95" customHeight="1">
      <c r="B68" s="66"/>
      <c r="C68" s="67"/>
      <c r="D68" s="67"/>
      <c r="E68" s="67"/>
      <c r="F68" s="67"/>
      <c r="G68" s="67"/>
      <c r="H68" s="67"/>
      <c r="I68" s="165"/>
      <c r="J68" s="67"/>
      <c r="K68" s="68"/>
    </row>
    <row r="72" spans="2:12" s="1" customFormat="1" ht="6.95" customHeight="1">
      <c r="B72" s="69"/>
      <c r="C72" s="70"/>
      <c r="D72" s="70"/>
      <c r="E72" s="70"/>
      <c r="F72" s="70"/>
      <c r="G72" s="70"/>
      <c r="H72" s="70"/>
      <c r="I72" s="168"/>
      <c r="J72" s="70"/>
      <c r="K72" s="70"/>
      <c r="L72" s="71"/>
    </row>
    <row r="73" spans="2:12" s="1" customFormat="1" ht="36.95" customHeight="1">
      <c r="B73" s="45"/>
      <c r="C73" s="72" t="s">
        <v>111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4.4" customHeight="1">
      <c r="B75" s="45"/>
      <c r="C75" s="75" t="s">
        <v>18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6.5" customHeight="1">
      <c r="B76" s="45"/>
      <c r="C76" s="73"/>
      <c r="D76" s="73"/>
      <c r="E76" s="191" t="str">
        <f>E7</f>
        <v>Obnova schodiště na Horečkách na pozemcích 3995/111 a3995/12 v k.ú. Frenštát p.R.</v>
      </c>
      <c r="F76" s="75"/>
      <c r="G76" s="75"/>
      <c r="H76" s="75"/>
      <c r="I76" s="190"/>
      <c r="J76" s="73"/>
      <c r="K76" s="73"/>
      <c r="L76" s="71"/>
    </row>
    <row r="77" spans="2:12" s="1" customFormat="1" ht="14.4" customHeight="1">
      <c r="B77" s="45"/>
      <c r="C77" s="75" t="s">
        <v>94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7.25" customHeight="1">
      <c r="B78" s="45"/>
      <c r="C78" s="73"/>
      <c r="D78" s="73"/>
      <c r="E78" s="81" t="str">
        <f>E9</f>
        <v>01 - Obnova schodiště na Horečkách na pozemcích 3995/11 a 3995/12</v>
      </c>
      <c r="F78" s="73"/>
      <c r="G78" s="73"/>
      <c r="H78" s="73"/>
      <c r="I78" s="190"/>
      <c r="J78" s="73"/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8" customHeight="1">
      <c r="B80" s="45"/>
      <c r="C80" s="75" t="s">
        <v>23</v>
      </c>
      <c r="D80" s="73"/>
      <c r="E80" s="73"/>
      <c r="F80" s="192" t="str">
        <f>F12</f>
        <v>Frenštát pod Radhoštěm</v>
      </c>
      <c r="G80" s="73"/>
      <c r="H80" s="73"/>
      <c r="I80" s="193" t="s">
        <v>25</v>
      </c>
      <c r="J80" s="84" t="str">
        <f>IF(J12="","",J12)</f>
        <v>25. 4. 2018</v>
      </c>
      <c r="K80" s="73"/>
      <c r="L80" s="71"/>
    </row>
    <row r="81" spans="2:12" s="1" customFormat="1" ht="6.95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3.5">
      <c r="B82" s="45"/>
      <c r="C82" s="75" t="s">
        <v>27</v>
      </c>
      <c r="D82" s="73"/>
      <c r="E82" s="73"/>
      <c r="F82" s="192" t="str">
        <f>E15</f>
        <v xml:space="preserve"> </v>
      </c>
      <c r="G82" s="73"/>
      <c r="H82" s="73"/>
      <c r="I82" s="193" t="s">
        <v>33</v>
      </c>
      <c r="J82" s="192" t="str">
        <f>E21</f>
        <v>Ing.arch.Martin Janda</v>
      </c>
      <c r="K82" s="73"/>
      <c r="L82" s="71"/>
    </row>
    <row r="83" spans="2:12" s="1" customFormat="1" ht="14.4" customHeight="1">
      <c r="B83" s="45"/>
      <c r="C83" s="75" t="s">
        <v>31</v>
      </c>
      <c r="D83" s="73"/>
      <c r="E83" s="73"/>
      <c r="F83" s="192" t="str">
        <f>IF(E18="","",E18)</f>
        <v/>
      </c>
      <c r="G83" s="73"/>
      <c r="H83" s="73"/>
      <c r="I83" s="190"/>
      <c r="J83" s="73"/>
      <c r="K83" s="73"/>
      <c r="L83" s="71"/>
    </row>
    <row r="84" spans="2:12" s="1" customFormat="1" ht="10.3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pans="2:20" s="9" customFormat="1" ht="29.25" customHeight="1">
      <c r="B85" s="194"/>
      <c r="C85" s="195" t="s">
        <v>112</v>
      </c>
      <c r="D85" s="196" t="s">
        <v>57</v>
      </c>
      <c r="E85" s="196" t="s">
        <v>53</v>
      </c>
      <c r="F85" s="196" t="s">
        <v>113</v>
      </c>
      <c r="G85" s="196" t="s">
        <v>114</v>
      </c>
      <c r="H85" s="196" t="s">
        <v>115</v>
      </c>
      <c r="I85" s="197" t="s">
        <v>116</v>
      </c>
      <c r="J85" s="196" t="s">
        <v>98</v>
      </c>
      <c r="K85" s="198" t="s">
        <v>117</v>
      </c>
      <c r="L85" s="199"/>
      <c r="M85" s="101" t="s">
        <v>118</v>
      </c>
      <c r="N85" s="102" t="s">
        <v>42</v>
      </c>
      <c r="O85" s="102" t="s">
        <v>119</v>
      </c>
      <c r="P85" s="102" t="s">
        <v>120</v>
      </c>
      <c r="Q85" s="102" t="s">
        <v>121</v>
      </c>
      <c r="R85" s="102" t="s">
        <v>122</v>
      </c>
      <c r="S85" s="102" t="s">
        <v>123</v>
      </c>
      <c r="T85" s="103" t="s">
        <v>124</v>
      </c>
    </row>
    <row r="86" spans="2:63" s="1" customFormat="1" ht="29.25" customHeight="1">
      <c r="B86" s="45"/>
      <c r="C86" s="107" t="s">
        <v>99</v>
      </c>
      <c r="D86" s="73"/>
      <c r="E86" s="73"/>
      <c r="F86" s="73"/>
      <c r="G86" s="73"/>
      <c r="H86" s="73"/>
      <c r="I86" s="190"/>
      <c r="J86" s="200">
        <f>BK86</f>
        <v>0</v>
      </c>
      <c r="K86" s="73"/>
      <c r="L86" s="71"/>
      <c r="M86" s="104"/>
      <c r="N86" s="105"/>
      <c r="O86" s="105"/>
      <c r="P86" s="201">
        <f>P87+P335</f>
        <v>0</v>
      </c>
      <c r="Q86" s="105"/>
      <c r="R86" s="201">
        <f>R87+R335</f>
        <v>440.6671667</v>
      </c>
      <c r="S86" s="105"/>
      <c r="T86" s="202">
        <f>T87+T335</f>
        <v>0</v>
      </c>
      <c r="AT86" s="23" t="s">
        <v>71</v>
      </c>
      <c r="AU86" s="23" t="s">
        <v>100</v>
      </c>
      <c r="BK86" s="203">
        <f>BK87+BK335</f>
        <v>0</v>
      </c>
    </row>
    <row r="87" spans="2:63" s="10" customFormat="1" ht="37.4" customHeight="1">
      <c r="B87" s="204"/>
      <c r="C87" s="205"/>
      <c r="D87" s="206" t="s">
        <v>71</v>
      </c>
      <c r="E87" s="207" t="s">
        <v>125</v>
      </c>
      <c r="F87" s="207" t="s">
        <v>126</v>
      </c>
      <c r="G87" s="205"/>
      <c r="H87" s="205"/>
      <c r="I87" s="208"/>
      <c r="J87" s="209">
        <f>BK87</f>
        <v>0</v>
      </c>
      <c r="K87" s="205"/>
      <c r="L87" s="210"/>
      <c r="M87" s="211"/>
      <c r="N87" s="212"/>
      <c r="O87" s="212"/>
      <c r="P87" s="213">
        <f>P88+P156+P270+P318+P331+P333</f>
        <v>0</v>
      </c>
      <c r="Q87" s="212"/>
      <c r="R87" s="213">
        <f>R88+R156+R270+R318+R331+R333</f>
        <v>440.0488667</v>
      </c>
      <c r="S87" s="212"/>
      <c r="T87" s="214">
        <f>T88+T156+T270+T318+T331+T333</f>
        <v>0</v>
      </c>
      <c r="AR87" s="215" t="s">
        <v>80</v>
      </c>
      <c r="AT87" s="216" t="s">
        <v>71</v>
      </c>
      <c r="AU87" s="216" t="s">
        <v>72</v>
      </c>
      <c r="AY87" s="215" t="s">
        <v>127</v>
      </c>
      <c r="BK87" s="217">
        <f>BK88+BK156+BK270+BK318+BK331+BK333</f>
        <v>0</v>
      </c>
    </row>
    <row r="88" spans="2:63" s="10" customFormat="1" ht="19.9" customHeight="1">
      <c r="B88" s="204"/>
      <c r="C88" s="205"/>
      <c r="D88" s="206" t="s">
        <v>71</v>
      </c>
      <c r="E88" s="218" t="s">
        <v>80</v>
      </c>
      <c r="F88" s="218" t="s">
        <v>128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SUM(P89:P155)</f>
        <v>0</v>
      </c>
      <c r="Q88" s="212"/>
      <c r="R88" s="213">
        <f>SUM(R89:R155)</f>
        <v>48.735</v>
      </c>
      <c r="S88" s="212"/>
      <c r="T88" s="214">
        <f>SUM(T89:T155)</f>
        <v>0</v>
      </c>
      <c r="AR88" s="215" t="s">
        <v>80</v>
      </c>
      <c r="AT88" s="216" t="s">
        <v>71</v>
      </c>
      <c r="AU88" s="216" t="s">
        <v>80</v>
      </c>
      <c r="AY88" s="215" t="s">
        <v>127</v>
      </c>
      <c r="BK88" s="217">
        <f>SUM(BK89:BK155)</f>
        <v>0</v>
      </c>
    </row>
    <row r="89" spans="2:65" s="1" customFormat="1" ht="63.75" customHeight="1">
      <c r="B89" s="45"/>
      <c r="C89" s="220" t="s">
        <v>80</v>
      </c>
      <c r="D89" s="220" t="s">
        <v>129</v>
      </c>
      <c r="E89" s="221" t="s">
        <v>130</v>
      </c>
      <c r="F89" s="222" t="s">
        <v>131</v>
      </c>
      <c r="G89" s="223" t="s">
        <v>132</v>
      </c>
      <c r="H89" s="224">
        <v>150</v>
      </c>
      <c r="I89" s="225"/>
      <c r="J89" s="226">
        <f>ROUND(I89*H89,2)</f>
        <v>0</v>
      </c>
      <c r="K89" s="222" t="s">
        <v>133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0.0369</v>
      </c>
      <c r="R89" s="229">
        <f>Q89*H89</f>
        <v>5.535</v>
      </c>
      <c r="S89" s="229">
        <v>0</v>
      </c>
      <c r="T89" s="230">
        <f>S89*H89</f>
        <v>0</v>
      </c>
      <c r="AR89" s="23" t="s">
        <v>134</v>
      </c>
      <c r="AT89" s="23" t="s">
        <v>129</v>
      </c>
      <c r="AU89" s="23" t="s">
        <v>82</v>
      </c>
      <c r="AY89" s="23" t="s">
        <v>127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134</v>
      </c>
      <c r="BM89" s="23" t="s">
        <v>135</v>
      </c>
    </row>
    <row r="90" spans="2:51" s="11" customFormat="1" ht="13.5">
      <c r="B90" s="232"/>
      <c r="C90" s="233"/>
      <c r="D90" s="234" t="s">
        <v>136</v>
      </c>
      <c r="E90" s="235" t="s">
        <v>21</v>
      </c>
      <c r="F90" s="236" t="s">
        <v>137</v>
      </c>
      <c r="G90" s="233"/>
      <c r="H90" s="237">
        <v>150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136</v>
      </c>
      <c r="AU90" s="243" t="s">
        <v>82</v>
      </c>
      <c r="AV90" s="11" t="s">
        <v>82</v>
      </c>
      <c r="AW90" s="11" t="s">
        <v>36</v>
      </c>
      <c r="AX90" s="11" t="s">
        <v>80</v>
      </c>
      <c r="AY90" s="243" t="s">
        <v>127</v>
      </c>
    </row>
    <row r="91" spans="2:65" s="1" customFormat="1" ht="38.25" customHeight="1">
      <c r="B91" s="45"/>
      <c r="C91" s="220" t="s">
        <v>82</v>
      </c>
      <c r="D91" s="220" t="s">
        <v>129</v>
      </c>
      <c r="E91" s="221" t="s">
        <v>138</v>
      </c>
      <c r="F91" s="222" t="s">
        <v>139</v>
      </c>
      <c r="G91" s="223" t="s">
        <v>140</v>
      </c>
      <c r="H91" s="224">
        <v>28.465</v>
      </c>
      <c r="I91" s="225"/>
      <c r="J91" s="226">
        <f>ROUND(I91*H91,2)</f>
        <v>0</v>
      </c>
      <c r="K91" s="222" t="s">
        <v>133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134</v>
      </c>
      <c r="AT91" s="23" t="s">
        <v>129</v>
      </c>
      <c r="AU91" s="23" t="s">
        <v>82</v>
      </c>
      <c r="AY91" s="23" t="s">
        <v>127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134</v>
      </c>
      <c r="BM91" s="23" t="s">
        <v>141</v>
      </c>
    </row>
    <row r="92" spans="2:51" s="11" customFormat="1" ht="13.5">
      <c r="B92" s="232"/>
      <c r="C92" s="233"/>
      <c r="D92" s="234" t="s">
        <v>136</v>
      </c>
      <c r="E92" s="235" t="s">
        <v>21</v>
      </c>
      <c r="F92" s="236" t="s">
        <v>142</v>
      </c>
      <c r="G92" s="233"/>
      <c r="H92" s="237">
        <v>0.507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136</v>
      </c>
      <c r="AU92" s="243" t="s">
        <v>82</v>
      </c>
      <c r="AV92" s="11" t="s">
        <v>82</v>
      </c>
      <c r="AW92" s="11" t="s">
        <v>36</v>
      </c>
      <c r="AX92" s="11" t="s">
        <v>72</v>
      </c>
      <c r="AY92" s="243" t="s">
        <v>127</v>
      </c>
    </row>
    <row r="93" spans="2:51" s="11" customFormat="1" ht="13.5">
      <c r="B93" s="232"/>
      <c r="C93" s="233"/>
      <c r="D93" s="234" t="s">
        <v>136</v>
      </c>
      <c r="E93" s="235" t="s">
        <v>21</v>
      </c>
      <c r="F93" s="236" t="s">
        <v>143</v>
      </c>
      <c r="G93" s="233"/>
      <c r="H93" s="237">
        <v>1.017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136</v>
      </c>
      <c r="AU93" s="243" t="s">
        <v>82</v>
      </c>
      <c r="AV93" s="11" t="s">
        <v>82</v>
      </c>
      <c r="AW93" s="11" t="s">
        <v>36</v>
      </c>
      <c r="AX93" s="11" t="s">
        <v>72</v>
      </c>
      <c r="AY93" s="243" t="s">
        <v>127</v>
      </c>
    </row>
    <row r="94" spans="2:51" s="11" customFormat="1" ht="13.5">
      <c r="B94" s="232"/>
      <c r="C94" s="233"/>
      <c r="D94" s="234" t="s">
        <v>136</v>
      </c>
      <c r="E94" s="235" t="s">
        <v>21</v>
      </c>
      <c r="F94" s="236" t="s">
        <v>144</v>
      </c>
      <c r="G94" s="233"/>
      <c r="H94" s="237">
        <v>4.658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136</v>
      </c>
      <c r="AU94" s="243" t="s">
        <v>82</v>
      </c>
      <c r="AV94" s="11" t="s">
        <v>82</v>
      </c>
      <c r="AW94" s="11" t="s">
        <v>36</v>
      </c>
      <c r="AX94" s="11" t="s">
        <v>72</v>
      </c>
      <c r="AY94" s="243" t="s">
        <v>127</v>
      </c>
    </row>
    <row r="95" spans="2:51" s="11" customFormat="1" ht="13.5">
      <c r="B95" s="232"/>
      <c r="C95" s="233"/>
      <c r="D95" s="234" t="s">
        <v>136</v>
      </c>
      <c r="E95" s="235" t="s">
        <v>21</v>
      </c>
      <c r="F95" s="236" t="s">
        <v>145</v>
      </c>
      <c r="G95" s="233"/>
      <c r="H95" s="237">
        <v>0.633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136</v>
      </c>
      <c r="AU95" s="243" t="s">
        <v>82</v>
      </c>
      <c r="AV95" s="11" t="s">
        <v>82</v>
      </c>
      <c r="AW95" s="11" t="s">
        <v>36</v>
      </c>
      <c r="AX95" s="11" t="s">
        <v>72</v>
      </c>
      <c r="AY95" s="243" t="s">
        <v>127</v>
      </c>
    </row>
    <row r="96" spans="2:51" s="11" customFormat="1" ht="13.5">
      <c r="B96" s="232"/>
      <c r="C96" s="233"/>
      <c r="D96" s="234" t="s">
        <v>136</v>
      </c>
      <c r="E96" s="235" t="s">
        <v>21</v>
      </c>
      <c r="F96" s="236" t="s">
        <v>146</v>
      </c>
      <c r="G96" s="233"/>
      <c r="H96" s="237">
        <v>1.952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136</v>
      </c>
      <c r="AU96" s="243" t="s">
        <v>82</v>
      </c>
      <c r="AV96" s="11" t="s">
        <v>82</v>
      </c>
      <c r="AW96" s="11" t="s">
        <v>36</v>
      </c>
      <c r="AX96" s="11" t="s">
        <v>72</v>
      </c>
      <c r="AY96" s="243" t="s">
        <v>127</v>
      </c>
    </row>
    <row r="97" spans="2:51" s="11" customFormat="1" ht="13.5">
      <c r="B97" s="232"/>
      <c r="C97" s="233"/>
      <c r="D97" s="234" t="s">
        <v>136</v>
      </c>
      <c r="E97" s="235" t="s">
        <v>21</v>
      </c>
      <c r="F97" s="236" t="s">
        <v>147</v>
      </c>
      <c r="G97" s="233"/>
      <c r="H97" s="237">
        <v>2.596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136</v>
      </c>
      <c r="AU97" s="243" t="s">
        <v>82</v>
      </c>
      <c r="AV97" s="11" t="s">
        <v>82</v>
      </c>
      <c r="AW97" s="11" t="s">
        <v>36</v>
      </c>
      <c r="AX97" s="11" t="s">
        <v>72</v>
      </c>
      <c r="AY97" s="243" t="s">
        <v>127</v>
      </c>
    </row>
    <row r="98" spans="2:51" s="11" customFormat="1" ht="13.5">
      <c r="B98" s="232"/>
      <c r="C98" s="233"/>
      <c r="D98" s="234" t="s">
        <v>136</v>
      </c>
      <c r="E98" s="235" t="s">
        <v>21</v>
      </c>
      <c r="F98" s="236" t="s">
        <v>148</v>
      </c>
      <c r="G98" s="233"/>
      <c r="H98" s="237">
        <v>2.9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136</v>
      </c>
      <c r="AU98" s="243" t="s">
        <v>82</v>
      </c>
      <c r="AV98" s="11" t="s">
        <v>82</v>
      </c>
      <c r="AW98" s="11" t="s">
        <v>36</v>
      </c>
      <c r="AX98" s="11" t="s">
        <v>72</v>
      </c>
      <c r="AY98" s="243" t="s">
        <v>127</v>
      </c>
    </row>
    <row r="99" spans="2:51" s="11" customFormat="1" ht="13.5">
      <c r="B99" s="232"/>
      <c r="C99" s="233"/>
      <c r="D99" s="234" t="s">
        <v>136</v>
      </c>
      <c r="E99" s="235" t="s">
        <v>21</v>
      </c>
      <c r="F99" s="236" t="s">
        <v>149</v>
      </c>
      <c r="G99" s="233"/>
      <c r="H99" s="237">
        <v>2.592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136</v>
      </c>
      <c r="AU99" s="243" t="s">
        <v>82</v>
      </c>
      <c r="AV99" s="11" t="s">
        <v>82</v>
      </c>
      <c r="AW99" s="11" t="s">
        <v>36</v>
      </c>
      <c r="AX99" s="11" t="s">
        <v>72</v>
      </c>
      <c r="AY99" s="243" t="s">
        <v>127</v>
      </c>
    </row>
    <row r="100" spans="2:51" s="11" customFormat="1" ht="13.5">
      <c r="B100" s="232"/>
      <c r="C100" s="233"/>
      <c r="D100" s="234" t="s">
        <v>136</v>
      </c>
      <c r="E100" s="235" t="s">
        <v>21</v>
      </c>
      <c r="F100" s="236" t="s">
        <v>150</v>
      </c>
      <c r="G100" s="233"/>
      <c r="H100" s="237">
        <v>4.158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136</v>
      </c>
      <c r="AU100" s="243" t="s">
        <v>82</v>
      </c>
      <c r="AV100" s="11" t="s">
        <v>82</v>
      </c>
      <c r="AW100" s="11" t="s">
        <v>36</v>
      </c>
      <c r="AX100" s="11" t="s">
        <v>72</v>
      </c>
      <c r="AY100" s="243" t="s">
        <v>127</v>
      </c>
    </row>
    <row r="101" spans="2:51" s="11" customFormat="1" ht="13.5">
      <c r="B101" s="232"/>
      <c r="C101" s="233"/>
      <c r="D101" s="234" t="s">
        <v>136</v>
      </c>
      <c r="E101" s="235" t="s">
        <v>21</v>
      </c>
      <c r="F101" s="236" t="s">
        <v>151</v>
      </c>
      <c r="G101" s="233"/>
      <c r="H101" s="237">
        <v>1.944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136</v>
      </c>
      <c r="AU101" s="243" t="s">
        <v>82</v>
      </c>
      <c r="AV101" s="11" t="s">
        <v>82</v>
      </c>
      <c r="AW101" s="11" t="s">
        <v>36</v>
      </c>
      <c r="AX101" s="11" t="s">
        <v>72</v>
      </c>
      <c r="AY101" s="243" t="s">
        <v>127</v>
      </c>
    </row>
    <row r="102" spans="2:51" s="11" customFormat="1" ht="13.5">
      <c r="B102" s="232"/>
      <c r="C102" s="233"/>
      <c r="D102" s="234" t="s">
        <v>136</v>
      </c>
      <c r="E102" s="235" t="s">
        <v>21</v>
      </c>
      <c r="F102" s="236" t="s">
        <v>152</v>
      </c>
      <c r="G102" s="233"/>
      <c r="H102" s="237">
        <v>5.508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136</v>
      </c>
      <c r="AU102" s="243" t="s">
        <v>82</v>
      </c>
      <c r="AV102" s="11" t="s">
        <v>82</v>
      </c>
      <c r="AW102" s="11" t="s">
        <v>36</v>
      </c>
      <c r="AX102" s="11" t="s">
        <v>72</v>
      </c>
      <c r="AY102" s="243" t="s">
        <v>127</v>
      </c>
    </row>
    <row r="103" spans="2:51" s="11" customFormat="1" ht="13.5">
      <c r="B103" s="232"/>
      <c r="C103" s="233"/>
      <c r="D103" s="234" t="s">
        <v>136</v>
      </c>
      <c r="E103" s="235" t="s">
        <v>21</v>
      </c>
      <c r="F103" s="236" t="s">
        <v>153</v>
      </c>
      <c r="G103" s="233"/>
      <c r="H103" s="237">
        <v>0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136</v>
      </c>
      <c r="AU103" s="243" t="s">
        <v>82</v>
      </c>
      <c r="AV103" s="11" t="s">
        <v>82</v>
      </c>
      <c r="AW103" s="11" t="s">
        <v>36</v>
      </c>
      <c r="AX103" s="11" t="s">
        <v>72</v>
      </c>
      <c r="AY103" s="243" t="s">
        <v>127</v>
      </c>
    </row>
    <row r="104" spans="2:51" s="12" customFormat="1" ht="13.5">
      <c r="B104" s="244"/>
      <c r="C104" s="245"/>
      <c r="D104" s="234" t="s">
        <v>136</v>
      </c>
      <c r="E104" s="246" t="s">
        <v>21</v>
      </c>
      <c r="F104" s="247" t="s">
        <v>154</v>
      </c>
      <c r="G104" s="245"/>
      <c r="H104" s="248">
        <v>28.465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136</v>
      </c>
      <c r="AU104" s="254" t="s">
        <v>82</v>
      </c>
      <c r="AV104" s="12" t="s">
        <v>134</v>
      </c>
      <c r="AW104" s="12" t="s">
        <v>36</v>
      </c>
      <c r="AX104" s="12" t="s">
        <v>80</v>
      </c>
      <c r="AY104" s="254" t="s">
        <v>127</v>
      </c>
    </row>
    <row r="105" spans="2:65" s="1" customFormat="1" ht="38.25" customHeight="1">
      <c r="B105" s="45"/>
      <c r="C105" s="220" t="s">
        <v>155</v>
      </c>
      <c r="D105" s="220" t="s">
        <v>129</v>
      </c>
      <c r="E105" s="221" t="s">
        <v>156</v>
      </c>
      <c r="F105" s="222" t="s">
        <v>157</v>
      </c>
      <c r="G105" s="223" t="s">
        <v>140</v>
      </c>
      <c r="H105" s="224">
        <v>28.465</v>
      </c>
      <c r="I105" s="225"/>
      <c r="J105" s="226">
        <f>ROUND(I105*H105,2)</f>
        <v>0</v>
      </c>
      <c r="K105" s="222" t="s">
        <v>133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134</v>
      </c>
      <c r="AT105" s="23" t="s">
        <v>129</v>
      </c>
      <c r="AU105" s="23" t="s">
        <v>82</v>
      </c>
      <c r="AY105" s="23" t="s">
        <v>127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134</v>
      </c>
      <c r="BM105" s="23" t="s">
        <v>158</v>
      </c>
    </row>
    <row r="106" spans="2:65" s="1" customFormat="1" ht="25.5" customHeight="1">
      <c r="B106" s="45"/>
      <c r="C106" s="220" t="s">
        <v>134</v>
      </c>
      <c r="D106" s="220" t="s">
        <v>129</v>
      </c>
      <c r="E106" s="221" t="s">
        <v>159</v>
      </c>
      <c r="F106" s="222" t="s">
        <v>160</v>
      </c>
      <c r="G106" s="223" t="s">
        <v>140</v>
      </c>
      <c r="H106" s="224">
        <v>123.463</v>
      </c>
      <c r="I106" s="225"/>
      <c r="J106" s="226">
        <f>ROUND(I106*H106,2)</f>
        <v>0</v>
      </c>
      <c r="K106" s="222" t="s">
        <v>133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134</v>
      </c>
      <c r="AT106" s="23" t="s">
        <v>129</v>
      </c>
      <c r="AU106" s="23" t="s">
        <v>82</v>
      </c>
      <c r="AY106" s="23" t="s">
        <v>127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134</v>
      </c>
      <c r="BM106" s="23" t="s">
        <v>161</v>
      </c>
    </row>
    <row r="107" spans="2:51" s="11" customFormat="1" ht="13.5">
      <c r="B107" s="232"/>
      <c r="C107" s="233"/>
      <c r="D107" s="234" t="s">
        <v>136</v>
      </c>
      <c r="E107" s="235" t="s">
        <v>21</v>
      </c>
      <c r="F107" s="236" t="s">
        <v>162</v>
      </c>
      <c r="G107" s="233"/>
      <c r="H107" s="237">
        <v>1.138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136</v>
      </c>
      <c r="AU107" s="243" t="s">
        <v>82</v>
      </c>
      <c r="AV107" s="11" t="s">
        <v>82</v>
      </c>
      <c r="AW107" s="11" t="s">
        <v>36</v>
      </c>
      <c r="AX107" s="11" t="s">
        <v>72</v>
      </c>
      <c r="AY107" s="243" t="s">
        <v>127</v>
      </c>
    </row>
    <row r="108" spans="2:51" s="11" customFormat="1" ht="13.5">
      <c r="B108" s="232"/>
      <c r="C108" s="233"/>
      <c r="D108" s="234" t="s">
        <v>136</v>
      </c>
      <c r="E108" s="235" t="s">
        <v>21</v>
      </c>
      <c r="F108" s="236" t="s">
        <v>163</v>
      </c>
      <c r="G108" s="233"/>
      <c r="H108" s="237">
        <v>2.636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136</v>
      </c>
      <c r="AU108" s="243" t="s">
        <v>82</v>
      </c>
      <c r="AV108" s="11" t="s">
        <v>82</v>
      </c>
      <c r="AW108" s="11" t="s">
        <v>36</v>
      </c>
      <c r="AX108" s="11" t="s">
        <v>72</v>
      </c>
      <c r="AY108" s="243" t="s">
        <v>127</v>
      </c>
    </row>
    <row r="109" spans="2:51" s="11" customFormat="1" ht="13.5">
      <c r="B109" s="232"/>
      <c r="C109" s="233"/>
      <c r="D109" s="234" t="s">
        <v>136</v>
      </c>
      <c r="E109" s="235" t="s">
        <v>21</v>
      </c>
      <c r="F109" s="236" t="s">
        <v>164</v>
      </c>
      <c r="G109" s="233"/>
      <c r="H109" s="237">
        <v>15.134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136</v>
      </c>
      <c r="AU109" s="243" t="s">
        <v>82</v>
      </c>
      <c r="AV109" s="11" t="s">
        <v>82</v>
      </c>
      <c r="AW109" s="11" t="s">
        <v>36</v>
      </c>
      <c r="AX109" s="11" t="s">
        <v>72</v>
      </c>
      <c r="AY109" s="243" t="s">
        <v>127</v>
      </c>
    </row>
    <row r="110" spans="2:51" s="11" customFormat="1" ht="13.5">
      <c r="B110" s="232"/>
      <c r="C110" s="233"/>
      <c r="D110" s="234" t="s">
        <v>136</v>
      </c>
      <c r="E110" s="235" t="s">
        <v>21</v>
      </c>
      <c r="F110" s="236" t="s">
        <v>165</v>
      </c>
      <c r="G110" s="233"/>
      <c r="H110" s="237">
        <v>3.393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136</v>
      </c>
      <c r="AU110" s="243" t="s">
        <v>82</v>
      </c>
      <c r="AV110" s="11" t="s">
        <v>82</v>
      </c>
      <c r="AW110" s="11" t="s">
        <v>36</v>
      </c>
      <c r="AX110" s="11" t="s">
        <v>72</v>
      </c>
      <c r="AY110" s="243" t="s">
        <v>127</v>
      </c>
    </row>
    <row r="111" spans="2:51" s="11" customFormat="1" ht="13.5">
      <c r="B111" s="232"/>
      <c r="C111" s="233"/>
      <c r="D111" s="234" t="s">
        <v>136</v>
      </c>
      <c r="E111" s="235" t="s">
        <v>21</v>
      </c>
      <c r="F111" s="236" t="s">
        <v>166</v>
      </c>
      <c r="G111" s="233"/>
      <c r="H111" s="237">
        <v>1.349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136</v>
      </c>
      <c r="AU111" s="243" t="s">
        <v>82</v>
      </c>
      <c r="AV111" s="11" t="s">
        <v>82</v>
      </c>
      <c r="AW111" s="11" t="s">
        <v>36</v>
      </c>
      <c r="AX111" s="11" t="s">
        <v>72</v>
      </c>
      <c r="AY111" s="243" t="s">
        <v>127</v>
      </c>
    </row>
    <row r="112" spans="2:51" s="11" customFormat="1" ht="13.5">
      <c r="B112" s="232"/>
      <c r="C112" s="233"/>
      <c r="D112" s="234" t="s">
        <v>136</v>
      </c>
      <c r="E112" s="235" t="s">
        <v>21</v>
      </c>
      <c r="F112" s="236" t="s">
        <v>167</v>
      </c>
      <c r="G112" s="233"/>
      <c r="H112" s="237">
        <v>2.808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136</v>
      </c>
      <c r="AU112" s="243" t="s">
        <v>82</v>
      </c>
      <c r="AV112" s="11" t="s">
        <v>82</v>
      </c>
      <c r="AW112" s="11" t="s">
        <v>36</v>
      </c>
      <c r="AX112" s="11" t="s">
        <v>72</v>
      </c>
      <c r="AY112" s="243" t="s">
        <v>127</v>
      </c>
    </row>
    <row r="113" spans="2:51" s="11" customFormat="1" ht="13.5">
      <c r="B113" s="232"/>
      <c r="C113" s="233"/>
      <c r="D113" s="234" t="s">
        <v>136</v>
      </c>
      <c r="E113" s="235" t="s">
        <v>21</v>
      </c>
      <c r="F113" s="236" t="s">
        <v>168</v>
      </c>
      <c r="G113" s="233"/>
      <c r="H113" s="237">
        <v>1.9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136</v>
      </c>
      <c r="AU113" s="243" t="s">
        <v>82</v>
      </c>
      <c r="AV113" s="11" t="s">
        <v>82</v>
      </c>
      <c r="AW113" s="11" t="s">
        <v>36</v>
      </c>
      <c r="AX113" s="11" t="s">
        <v>72</v>
      </c>
      <c r="AY113" s="243" t="s">
        <v>127</v>
      </c>
    </row>
    <row r="114" spans="2:51" s="11" customFormat="1" ht="13.5">
      <c r="B114" s="232"/>
      <c r="C114" s="233"/>
      <c r="D114" s="234" t="s">
        <v>136</v>
      </c>
      <c r="E114" s="235" t="s">
        <v>21</v>
      </c>
      <c r="F114" s="236" t="s">
        <v>169</v>
      </c>
      <c r="G114" s="233"/>
      <c r="H114" s="237">
        <v>3.465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136</v>
      </c>
      <c r="AU114" s="243" t="s">
        <v>82</v>
      </c>
      <c r="AV114" s="11" t="s">
        <v>82</v>
      </c>
      <c r="AW114" s="11" t="s">
        <v>36</v>
      </c>
      <c r="AX114" s="11" t="s">
        <v>72</v>
      </c>
      <c r="AY114" s="243" t="s">
        <v>127</v>
      </c>
    </row>
    <row r="115" spans="2:51" s="11" customFormat="1" ht="13.5">
      <c r="B115" s="232"/>
      <c r="C115" s="233"/>
      <c r="D115" s="234" t="s">
        <v>136</v>
      </c>
      <c r="E115" s="235" t="s">
        <v>21</v>
      </c>
      <c r="F115" s="236" t="s">
        <v>170</v>
      </c>
      <c r="G115" s="233"/>
      <c r="H115" s="237">
        <v>0.8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136</v>
      </c>
      <c r="AU115" s="243" t="s">
        <v>82</v>
      </c>
      <c r="AV115" s="11" t="s">
        <v>82</v>
      </c>
      <c r="AW115" s="11" t="s">
        <v>36</v>
      </c>
      <c r="AX115" s="11" t="s">
        <v>72</v>
      </c>
      <c r="AY115" s="243" t="s">
        <v>127</v>
      </c>
    </row>
    <row r="116" spans="2:51" s="11" customFormat="1" ht="13.5">
      <c r="B116" s="232"/>
      <c r="C116" s="233"/>
      <c r="D116" s="234" t="s">
        <v>136</v>
      </c>
      <c r="E116" s="235" t="s">
        <v>21</v>
      </c>
      <c r="F116" s="236" t="s">
        <v>171</v>
      </c>
      <c r="G116" s="233"/>
      <c r="H116" s="237">
        <v>0.603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136</v>
      </c>
      <c r="AU116" s="243" t="s">
        <v>82</v>
      </c>
      <c r="AV116" s="11" t="s">
        <v>82</v>
      </c>
      <c r="AW116" s="11" t="s">
        <v>36</v>
      </c>
      <c r="AX116" s="11" t="s">
        <v>72</v>
      </c>
      <c r="AY116" s="243" t="s">
        <v>127</v>
      </c>
    </row>
    <row r="117" spans="2:51" s="11" customFormat="1" ht="13.5">
      <c r="B117" s="232"/>
      <c r="C117" s="233"/>
      <c r="D117" s="234" t="s">
        <v>136</v>
      </c>
      <c r="E117" s="235" t="s">
        <v>21</v>
      </c>
      <c r="F117" s="236" t="s">
        <v>172</v>
      </c>
      <c r="G117" s="233"/>
      <c r="H117" s="237">
        <v>3.06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136</v>
      </c>
      <c r="AU117" s="243" t="s">
        <v>82</v>
      </c>
      <c r="AV117" s="11" t="s">
        <v>82</v>
      </c>
      <c r="AW117" s="11" t="s">
        <v>36</v>
      </c>
      <c r="AX117" s="11" t="s">
        <v>72</v>
      </c>
      <c r="AY117" s="243" t="s">
        <v>127</v>
      </c>
    </row>
    <row r="118" spans="2:51" s="11" customFormat="1" ht="13.5">
      <c r="B118" s="232"/>
      <c r="C118" s="233"/>
      <c r="D118" s="234" t="s">
        <v>136</v>
      </c>
      <c r="E118" s="235" t="s">
        <v>21</v>
      </c>
      <c r="F118" s="236" t="s">
        <v>173</v>
      </c>
      <c r="G118" s="233"/>
      <c r="H118" s="237">
        <v>4.909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136</v>
      </c>
      <c r="AU118" s="243" t="s">
        <v>82</v>
      </c>
      <c r="AV118" s="11" t="s">
        <v>82</v>
      </c>
      <c r="AW118" s="11" t="s">
        <v>36</v>
      </c>
      <c r="AX118" s="11" t="s">
        <v>72</v>
      </c>
      <c r="AY118" s="243" t="s">
        <v>127</v>
      </c>
    </row>
    <row r="119" spans="2:51" s="11" customFormat="1" ht="13.5">
      <c r="B119" s="232"/>
      <c r="C119" s="233"/>
      <c r="D119" s="234" t="s">
        <v>136</v>
      </c>
      <c r="E119" s="235" t="s">
        <v>21</v>
      </c>
      <c r="F119" s="236" t="s">
        <v>174</v>
      </c>
      <c r="G119" s="233"/>
      <c r="H119" s="237">
        <v>2.295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136</v>
      </c>
      <c r="AU119" s="243" t="s">
        <v>82</v>
      </c>
      <c r="AV119" s="11" t="s">
        <v>82</v>
      </c>
      <c r="AW119" s="11" t="s">
        <v>36</v>
      </c>
      <c r="AX119" s="11" t="s">
        <v>72</v>
      </c>
      <c r="AY119" s="243" t="s">
        <v>127</v>
      </c>
    </row>
    <row r="120" spans="2:51" s="11" customFormat="1" ht="13.5">
      <c r="B120" s="232"/>
      <c r="C120" s="233"/>
      <c r="D120" s="234" t="s">
        <v>136</v>
      </c>
      <c r="E120" s="235" t="s">
        <v>21</v>
      </c>
      <c r="F120" s="236" t="s">
        <v>175</v>
      </c>
      <c r="G120" s="233"/>
      <c r="H120" s="237">
        <v>13.005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136</v>
      </c>
      <c r="AU120" s="243" t="s">
        <v>82</v>
      </c>
      <c r="AV120" s="11" t="s">
        <v>82</v>
      </c>
      <c r="AW120" s="11" t="s">
        <v>36</v>
      </c>
      <c r="AX120" s="11" t="s">
        <v>72</v>
      </c>
      <c r="AY120" s="243" t="s">
        <v>127</v>
      </c>
    </row>
    <row r="121" spans="2:51" s="11" customFormat="1" ht="13.5">
      <c r="B121" s="232"/>
      <c r="C121" s="233"/>
      <c r="D121" s="234" t="s">
        <v>136</v>
      </c>
      <c r="E121" s="235" t="s">
        <v>21</v>
      </c>
      <c r="F121" s="236" t="s">
        <v>176</v>
      </c>
      <c r="G121" s="233"/>
      <c r="H121" s="237">
        <v>2.168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136</v>
      </c>
      <c r="AU121" s="243" t="s">
        <v>82</v>
      </c>
      <c r="AV121" s="11" t="s">
        <v>82</v>
      </c>
      <c r="AW121" s="11" t="s">
        <v>36</v>
      </c>
      <c r="AX121" s="11" t="s">
        <v>72</v>
      </c>
      <c r="AY121" s="243" t="s">
        <v>127</v>
      </c>
    </row>
    <row r="122" spans="2:51" s="11" customFormat="1" ht="13.5">
      <c r="B122" s="232"/>
      <c r="C122" s="233"/>
      <c r="D122" s="234" t="s">
        <v>136</v>
      </c>
      <c r="E122" s="235" t="s">
        <v>21</v>
      </c>
      <c r="F122" s="236" t="s">
        <v>177</v>
      </c>
      <c r="G122" s="233"/>
      <c r="H122" s="237">
        <v>64.8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136</v>
      </c>
      <c r="AU122" s="243" t="s">
        <v>82</v>
      </c>
      <c r="AV122" s="11" t="s">
        <v>82</v>
      </c>
      <c r="AW122" s="11" t="s">
        <v>36</v>
      </c>
      <c r="AX122" s="11" t="s">
        <v>72</v>
      </c>
      <c r="AY122" s="243" t="s">
        <v>127</v>
      </c>
    </row>
    <row r="123" spans="2:51" s="12" customFormat="1" ht="13.5">
      <c r="B123" s="244"/>
      <c r="C123" s="245"/>
      <c r="D123" s="234" t="s">
        <v>136</v>
      </c>
      <c r="E123" s="246" t="s">
        <v>21</v>
      </c>
      <c r="F123" s="247" t="s">
        <v>154</v>
      </c>
      <c r="G123" s="245"/>
      <c r="H123" s="248">
        <v>123.463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136</v>
      </c>
      <c r="AU123" s="254" t="s">
        <v>82</v>
      </c>
      <c r="AV123" s="12" t="s">
        <v>134</v>
      </c>
      <c r="AW123" s="12" t="s">
        <v>36</v>
      </c>
      <c r="AX123" s="12" t="s">
        <v>80</v>
      </c>
      <c r="AY123" s="254" t="s">
        <v>127</v>
      </c>
    </row>
    <row r="124" spans="2:65" s="1" customFormat="1" ht="38.25" customHeight="1">
      <c r="B124" s="45"/>
      <c r="C124" s="220" t="s">
        <v>178</v>
      </c>
      <c r="D124" s="220" t="s">
        <v>129</v>
      </c>
      <c r="E124" s="221" t="s">
        <v>179</v>
      </c>
      <c r="F124" s="222" t="s">
        <v>180</v>
      </c>
      <c r="G124" s="223" t="s">
        <v>140</v>
      </c>
      <c r="H124" s="224">
        <v>123.463</v>
      </c>
      <c r="I124" s="225"/>
      <c r="J124" s="226">
        <f>ROUND(I124*H124,2)</f>
        <v>0</v>
      </c>
      <c r="K124" s="222" t="s">
        <v>133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134</v>
      </c>
      <c r="AT124" s="23" t="s">
        <v>129</v>
      </c>
      <c r="AU124" s="23" t="s">
        <v>82</v>
      </c>
      <c r="AY124" s="23" t="s">
        <v>127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134</v>
      </c>
      <c r="BM124" s="23" t="s">
        <v>181</v>
      </c>
    </row>
    <row r="125" spans="2:65" s="1" customFormat="1" ht="38.25" customHeight="1">
      <c r="B125" s="45"/>
      <c r="C125" s="220" t="s">
        <v>182</v>
      </c>
      <c r="D125" s="220" t="s">
        <v>129</v>
      </c>
      <c r="E125" s="221" t="s">
        <v>183</v>
      </c>
      <c r="F125" s="222" t="s">
        <v>184</v>
      </c>
      <c r="G125" s="223" t="s">
        <v>140</v>
      </c>
      <c r="H125" s="224">
        <v>212.918</v>
      </c>
      <c r="I125" s="225"/>
      <c r="J125" s="226">
        <f>ROUND(I125*H125,2)</f>
        <v>0</v>
      </c>
      <c r="K125" s="222" t="s">
        <v>133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134</v>
      </c>
      <c r="AT125" s="23" t="s">
        <v>129</v>
      </c>
      <c r="AU125" s="23" t="s">
        <v>82</v>
      </c>
      <c r="AY125" s="23" t="s">
        <v>127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134</v>
      </c>
      <c r="BM125" s="23" t="s">
        <v>185</v>
      </c>
    </row>
    <row r="126" spans="2:51" s="11" customFormat="1" ht="13.5">
      <c r="B126" s="232"/>
      <c r="C126" s="233"/>
      <c r="D126" s="234" t="s">
        <v>136</v>
      </c>
      <c r="E126" s="235" t="s">
        <v>21</v>
      </c>
      <c r="F126" s="236" t="s">
        <v>186</v>
      </c>
      <c r="G126" s="233"/>
      <c r="H126" s="237">
        <v>212.918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136</v>
      </c>
      <c r="AU126" s="243" t="s">
        <v>82</v>
      </c>
      <c r="AV126" s="11" t="s">
        <v>82</v>
      </c>
      <c r="AW126" s="11" t="s">
        <v>36</v>
      </c>
      <c r="AX126" s="11" t="s">
        <v>80</v>
      </c>
      <c r="AY126" s="243" t="s">
        <v>127</v>
      </c>
    </row>
    <row r="127" spans="2:65" s="1" customFormat="1" ht="38.25" customHeight="1">
      <c r="B127" s="45"/>
      <c r="C127" s="220" t="s">
        <v>187</v>
      </c>
      <c r="D127" s="220" t="s">
        <v>129</v>
      </c>
      <c r="E127" s="221" t="s">
        <v>188</v>
      </c>
      <c r="F127" s="222" t="s">
        <v>189</v>
      </c>
      <c r="G127" s="223" t="s">
        <v>140</v>
      </c>
      <c r="H127" s="224">
        <v>1703.344</v>
      </c>
      <c r="I127" s="225"/>
      <c r="J127" s="226">
        <f>ROUND(I127*H127,2)</f>
        <v>0</v>
      </c>
      <c r="K127" s="222" t="s">
        <v>133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134</v>
      </c>
      <c r="AT127" s="23" t="s">
        <v>129</v>
      </c>
      <c r="AU127" s="23" t="s">
        <v>82</v>
      </c>
      <c r="AY127" s="23" t="s">
        <v>127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134</v>
      </c>
      <c r="BM127" s="23" t="s">
        <v>190</v>
      </c>
    </row>
    <row r="128" spans="2:51" s="11" customFormat="1" ht="13.5">
      <c r="B128" s="232"/>
      <c r="C128" s="233"/>
      <c r="D128" s="234" t="s">
        <v>136</v>
      </c>
      <c r="E128" s="233"/>
      <c r="F128" s="236" t="s">
        <v>191</v>
      </c>
      <c r="G128" s="233"/>
      <c r="H128" s="237">
        <v>1703.344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136</v>
      </c>
      <c r="AU128" s="243" t="s">
        <v>82</v>
      </c>
      <c r="AV128" s="11" t="s">
        <v>82</v>
      </c>
      <c r="AW128" s="11" t="s">
        <v>6</v>
      </c>
      <c r="AX128" s="11" t="s">
        <v>80</v>
      </c>
      <c r="AY128" s="243" t="s">
        <v>127</v>
      </c>
    </row>
    <row r="129" spans="2:65" s="1" customFormat="1" ht="38.25" customHeight="1">
      <c r="B129" s="45"/>
      <c r="C129" s="220" t="s">
        <v>192</v>
      </c>
      <c r="D129" s="220" t="s">
        <v>129</v>
      </c>
      <c r="E129" s="221" t="s">
        <v>193</v>
      </c>
      <c r="F129" s="222" t="s">
        <v>194</v>
      </c>
      <c r="G129" s="223" t="s">
        <v>140</v>
      </c>
      <c r="H129" s="224">
        <v>90.938</v>
      </c>
      <c r="I129" s="225"/>
      <c r="J129" s="226">
        <f>ROUND(I129*H129,2)</f>
        <v>0</v>
      </c>
      <c r="K129" s="222" t="s">
        <v>133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134</v>
      </c>
      <c r="AT129" s="23" t="s">
        <v>129</v>
      </c>
      <c r="AU129" s="23" t="s">
        <v>82</v>
      </c>
      <c r="AY129" s="23" t="s">
        <v>127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134</v>
      </c>
      <c r="BM129" s="23" t="s">
        <v>195</v>
      </c>
    </row>
    <row r="130" spans="2:51" s="11" customFormat="1" ht="13.5">
      <c r="B130" s="232"/>
      <c r="C130" s="233"/>
      <c r="D130" s="234" t="s">
        <v>136</v>
      </c>
      <c r="E130" s="235" t="s">
        <v>21</v>
      </c>
      <c r="F130" s="236" t="s">
        <v>196</v>
      </c>
      <c r="G130" s="233"/>
      <c r="H130" s="237">
        <v>90.938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136</v>
      </c>
      <c r="AU130" s="243" t="s">
        <v>82</v>
      </c>
      <c r="AV130" s="11" t="s">
        <v>82</v>
      </c>
      <c r="AW130" s="11" t="s">
        <v>36</v>
      </c>
      <c r="AX130" s="11" t="s">
        <v>80</v>
      </c>
      <c r="AY130" s="243" t="s">
        <v>127</v>
      </c>
    </row>
    <row r="131" spans="2:65" s="1" customFormat="1" ht="51" customHeight="1">
      <c r="B131" s="45"/>
      <c r="C131" s="220" t="s">
        <v>197</v>
      </c>
      <c r="D131" s="220" t="s">
        <v>129</v>
      </c>
      <c r="E131" s="221" t="s">
        <v>198</v>
      </c>
      <c r="F131" s="222" t="s">
        <v>199</v>
      </c>
      <c r="G131" s="223" t="s">
        <v>140</v>
      </c>
      <c r="H131" s="224">
        <v>454.69</v>
      </c>
      <c r="I131" s="225"/>
      <c r="J131" s="226">
        <f>ROUND(I131*H131,2)</f>
        <v>0</v>
      </c>
      <c r="K131" s="222" t="s">
        <v>133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134</v>
      </c>
      <c r="AT131" s="23" t="s">
        <v>129</v>
      </c>
      <c r="AU131" s="23" t="s">
        <v>82</v>
      </c>
      <c r="AY131" s="23" t="s">
        <v>127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134</v>
      </c>
      <c r="BM131" s="23" t="s">
        <v>200</v>
      </c>
    </row>
    <row r="132" spans="2:51" s="11" customFormat="1" ht="13.5">
      <c r="B132" s="232"/>
      <c r="C132" s="233"/>
      <c r="D132" s="234" t="s">
        <v>136</v>
      </c>
      <c r="E132" s="233"/>
      <c r="F132" s="236" t="s">
        <v>201</v>
      </c>
      <c r="G132" s="233"/>
      <c r="H132" s="237">
        <v>454.69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136</v>
      </c>
      <c r="AU132" s="243" t="s">
        <v>82</v>
      </c>
      <c r="AV132" s="11" t="s">
        <v>82</v>
      </c>
      <c r="AW132" s="11" t="s">
        <v>6</v>
      </c>
      <c r="AX132" s="11" t="s">
        <v>80</v>
      </c>
      <c r="AY132" s="243" t="s">
        <v>127</v>
      </c>
    </row>
    <row r="133" spans="2:65" s="1" customFormat="1" ht="25.5" customHeight="1">
      <c r="B133" s="45"/>
      <c r="C133" s="220" t="s">
        <v>202</v>
      </c>
      <c r="D133" s="220" t="s">
        <v>129</v>
      </c>
      <c r="E133" s="221" t="s">
        <v>203</v>
      </c>
      <c r="F133" s="222" t="s">
        <v>204</v>
      </c>
      <c r="G133" s="223" t="s">
        <v>140</v>
      </c>
      <c r="H133" s="224">
        <v>212.918</v>
      </c>
      <c r="I133" s="225"/>
      <c r="J133" s="226">
        <f>ROUND(I133*H133,2)</f>
        <v>0</v>
      </c>
      <c r="K133" s="222" t="s">
        <v>133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134</v>
      </c>
      <c r="AT133" s="23" t="s">
        <v>129</v>
      </c>
      <c r="AU133" s="23" t="s">
        <v>82</v>
      </c>
      <c r="AY133" s="23" t="s">
        <v>127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134</v>
      </c>
      <c r="BM133" s="23" t="s">
        <v>205</v>
      </c>
    </row>
    <row r="134" spans="2:51" s="11" customFormat="1" ht="13.5">
      <c r="B134" s="232"/>
      <c r="C134" s="233"/>
      <c r="D134" s="234" t="s">
        <v>136</v>
      </c>
      <c r="E134" s="235" t="s">
        <v>21</v>
      </c>
      <c r="F134" s="236" t="s">
        <v>186</v>
      </c>
      <c r="G134" s="233"/>
      <c r="H134" s="237">
        <v>212.918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136</v>
      </c>
      <c r="AU134" s="243" t="s">
        <v>82</v>
      </c>
      <c r="AV134" s="11" t="s">
        <v>82</v>
      </c>
      <c r="AW134" s="11" t="s">
        <v>36</v>
      </c>
      <c r="AX134" s="11" t="s">
        <v>80</v>
      </c>
      <c r="AY134" s="243" t="s">
        <v>127</v>
      </c>
    </row>
    <row r="135" spans="2:65" s="1" customFormat="1" ht="25.5" customHeight="1">
      <c r="B135" s="45"/>
      <c r="C135" s="220" t="s">
        <v>206</v>
      </c>
      <c r="D135" s="220" t="s">
        <v>129</v>
      </c>
      <c r="E135" s="221" t="s">
        <v>207</v>
      </c>
      <c r="F135" s="222" t="s">
        <v>208</v>
      </c>
      <c r="G135" s="223" t="s">
        <v>140</v>
      </c>
      <c r="H135" s="224">
        <v>151.928</v>
      </c>
      <c r="I135" s="225"/>
      <c r="J135" s="226">
        <f>ROUND(I135*H135,2)</f>
        <v>0</v>
      </c>
      <c r="K135" s="222" t="s">
        <v>133</v>
      </c>
      <c r="L135" s="71"/>
      <c r="M135" s="227" t="s">
        <v>21</v>
      </c>
      <c r="N135" s="228" t="s">
        <v>43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134</v>
      </c>
      <c r="AT135" s="23" t="s">
        <v>129</v>
      </c>
      <c r="AU135" s="23" t="s">
        <v>82</v>
      </c>
      <c r="AY135" s="23" t="s">
        <v>127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80</v>
      </c>
      <c r="BK135" s="231">
        <f>ROUND(I135*H135,2)</f>
        <v>0</v>
      </c>
      <c r="BL135" s="23" t="s">
        <v>134</v>
      </c>
      <c r="BM135" s="23" t="s">
        <v>209</v>
      </c>
    </row>
    <row r="136" spans="2:51" s="11" customFormat="1" ht="13.5">
      <c r="B136" s="232"/>
      <c r="C136" s="233"/>
      <c r="D136" s="234" t="s">
        <v>136</v>
      </c>
      <c r="E136" s="235" t="s">
        <v>21</v>
      </c>
      <c r="F136" s="236" t="s">
        <v>210</v>
      </c>
      <c r="G136" s="233"/>
      <c r="H136" s="237">
        <v>151.928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136</v>
      </c>
      <c r="AU136" s="243" t="s">
        <v>82</v>
      </c>
      <c r="AV136" s="11" t="s">
        <v>82</v>
      </c>
      <c r="AW136" s="11" t="s">
        <v>36</v>
      </c>
      <c r="AX136" s="11" t="s">
        <v>80</v>
      </c>
      <c r="AY136" s="243" t="s">
        <v>127</v>
      </c>
    </row>
    <row r="137" spans="2:65" s="1" customFormat="1" ht="16.5" customHeight="1">
      <c r="B137" s="45"/>
      <c r="C137" s="220" t="s">
        <v>211</v>
      </c>
      <c r="D137" s="220" t="s">
        <v>129</v>
      </c>
      <c r="E137" s="221" t="s">
        <v>212</v>
      </c>
      <c r="F137" s="222" t="s">
        <v>213</v>
      </c>
      <c r="G137" s="223" t="s">
        <v>140</v>
      </c>
      <c r="H137" s="224">
        <v>90.938</v>
      </c>
      <c r="I137" s="225"/>
      <c r="J137" s="226">
        <f>ROUND(I137*H137,2)</f>
        <v>0</v>
      </c>
      <c r="K137" s="222" t="s">
        <v>133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134</v>
      </c>
      <c r="AT137" s="23" t="s">
        <v>129</v>
      </c>
      <c r="AU137" s="23" t="s">
        <v>82</v>
      </c>
      <c r="AY137" s="23" t="s">
        <v>127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134</v>
      </c>
      <c r="BM137" s="23" t="s">
        <v>214</v>
      </c>
    </row>
    <row r="138" spans="2:65" s="1" customFormat="1" ht="25.5" customHeight="1">
      <c r="B138" s="45"/>
      <c r="C138" s="220" t="s">
        <v>215</v>
      </c>
      <c r="D138" s="220" t="s">
        <v>129</v>
      </c>
      <c r="E138" s="221" t="s">
        <v>216</v>
      </c>
      <c r="F138" s="222" t="s">
        <v>217</v>
      </c>
      <c r="G138" s="223" t="s">
        <v>218</v>
      </c>
      <c r="H138" s="224">
        <v>145.501</v>
      </c>
      <c r="I138" s="225"/>
      <c r="J138" s="226">
        <f>ROUND(I138*H138,2)</f>
        <v>0</v>
      </c>
      <c r="K138" s="222" t="s">
        <v>133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134</v>
      </c>
      <c r="AT138" s="23" t="s">
        <v>129</v>
      </c>
      <c r="AU138" s="23" t="s">
        <v>82</v>
      </c>
      <c r="AY138" s="23" t="s">
        <v>127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134</v>
      </c>
      <c r="BM138" s="23" t="s">
        <v>219</v>
      </c>
    </row>
    <row r="139" spans="2:51" s="11" customFormat="1" ht="13.5">
      <c r="B139" s="232"/>
      <c r="C139" s="233"/>
      <c r="D139" s="234" t="s">
        <v>136</v>
      </c>
      <c r="E139" s="233"/>
      <c r="F139" s="236" t="s">
        <v>220</v>
      </c>
      <c r="G139" s="233"/>
      <c r="H139" s="237">
        <v>145.501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136</v>
      </c>
      <c r="AU139" s="243" t="s">
        <v>82</v>
      </c>
      <c r="AV139" s="11" t="s">
        <v>82</v>
      </c>
      <c r="AW139" s="11" t="s">
        <v>6</v>
      </c>
      <c r="AX139" s="11" t="s">
        <v>80</v>
      </c>
      <c r="AY139" s="243" t="s">
        <v>127</v>
      </c>
    </row>
    <row r="140" spans="2:65" s="1" customFormat="1" ht="25.5" customHeight="1">
      <c r="B140" s="45"/>
      <c r="C140" s="220" t="s">
        <v>221</v>
      </c>
      <c r="D140" s="220" t="s">
        <v>129</v>
      </c>
      <c r="E140" s="221" t="s">
        <v>222</v>
      </c>
      <c r="F140" s="222" t="s">
        <v>223</v>
      </c>
      <c r="G140" s="223" t="s">
        <v>140</v>
      </c>
      <c r="H140" s="224">
        <v>43.2</v>
      </c>
      <c r="I140" s="225"/>
      <c r="J140" s="226">
        <f>ROUND(I140*H140,2)</f>
        <v>0</v>
      </c>
      <c r="K140" s="222" t="s">
        <v>133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134</v>
      </c>
      <c r="AT140" s="23" t="s">
        <v>129</v>
      </c>
      <c r="AU140" s="23" t="s">
        <v>82</v>
      </c>
      <c r="AY140" s="23" t="s">
        <v>127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134</v>
      </c>
      <c r="BM140" s="23" t="s">
        <v>224</v>
      </c>
    </row>
    <row r="141" spans="2:51" s="11" customFormat="1" ht="13.5">
      <c r="B141" s="232"/>
      <c r="C141" s="233"/>
      <c r="D141" s="234" t="s">
        <v>136</v>
      </c>
      <c r="E141" s="235" t="s">
        <v>21</v>
      </c>
      <c r="F141" s="236" t="s">
        <v>225</v>
      </c>
      <c r="G141" s="233"/>
      <c r="H141" s="237">
        <v>43.2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136</v>
      </c>
      <c r="AU141" s="243" t="s">
        <v>82</v>
      </c>
      <c r="AV141" s="11" t="s">
        <v>82</v>
      </c>
      <c r="AW141" s="11" t="s">
        <v>36</v>
      </c>
      <c r="AX141" s="11" t="s">
        <v>80</v>
      </c>
      <c r="AY141" s="243" t="s">
        <v>127</v>
      </c>
    </row>
    <row r="142" spans="2:65" s="1" customFormat="1" ht="51" customHeight="1">
      <c r="B142" s="45"/>
      <c r="C142" s="220" t="s">
        <v>10</v>
      </c>
      <c r="D142" s="220" t="s">
        <v>129</v>
      </c>
      <c r="E142" s="221" t="s">
        <v>226</v>
      </c>
      <c r="F142" s="222" t="s">
        <v>227</v>
      </c>
      <c r="G142" s="223" t="s">
        <v>140</v>
      </c>
      <c r="H142" s="224">
        <v>17.79</v>
      </c>
      <c r="I142" s="225"/>
      <c r="J142" s="226">
        <f>ROUND(I142*H142,2)</f>
        <v>0</v>
      </c>
      <c r="K142" s="222" t="s">
        <v>133</v>
      </c>
      <c r="L142" s="71"/>
      <c r="M142" s="227" t="s">
        <v>21</v>
      </c>
      <c r="N142" s="228" t="s">
        <v>43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134</v>
      </c>
      <c r="AT142" s="23" t="s">
        <v>129</v>
      </c>
      <c r="AU142" s="23" t="s">
        <v>82</v>
      </c>
      <c r="AY142" s="23" t="s">
        <v>127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80</v>
      </c>
      <c r="BK142" s="231">
        <f>ROUND(I142*H142,2)</f>
        <v>0</v>
      </c>
      <c r="BL142" s="23" t="s">
        <v>134</v>
      </c>
      <c r="BM142" s="23" t="s">
        <v>228</v>
      </c>
    </row>
    <row r="143" spans="2:51" s="11" customFormat="1" ht="13.5">
      <c r="B143" s="232"/>
      <c r="C143" s="233"/>
      <c r="D143" s="234" t="s">
        <v>136</v>
      </c>
      <c r="E143" s="235" t="s">
        <v>21</v>
      </c>
      <c r="F143" s="236" t="s">
        <v>229</v>
      </c>
      <c r="G143" s="233"/>
      <c r="H143" s="237">
        <v>0.24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136</v>
      </c>
      <c r="AU143" s="243" t="s">
        <v>82</v>
      </c>
      <c r="AV143" s="11" t="s">
        <v>82</v>
      </c>
      <c r="AW143" s="11" t="s">
        <v>36</v>
      </c>
      <c r="AX143" s="11" t="s">
        <v>72</v>
      </c>
      <c r="AY143" s="243" t="s">
        <v>127</v>
      </c>
    </row>
    <row r="144" spans="2:51" s="11" customFormat="1" ht="13.5">
      <c r="B144" s="232"/>
      <c r="C144" s="233"/>
      <c r="D144" s="234" t="s">
        <v>136</v>
      </c>
      <c r="E144" s="235" t="s">
        <v>21</v>
      </c>
      <c r="F144" s="236" t="s">
        <v>230</v>
      </c>
      <c r="G144" s="233"/>
      <c r="H144" s="237">
        <v>1.15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136</v>
      </c>
      <c r="AU144" s="243" t="s">
        <v>82</v>
      </c>
      <c r="AV144" s="11" t="s">
        <v>82</v>
      </c>
      <c r="AW144" s="11" t="s">
        <v>36</v>
      </c>
      <c r="AX144" s="11" t="s">
        <v>72</v>
      </c>
      <c r="AY144" s="243" t="s">
        <v>127</v>
      </c>
    </row>
    <row r="145" spans="2:51" s="11" customFormat="1" ht="13.5">
      <c r="B145" s="232"/>
      <c r="C145" s="233"/>
      <c r="D145" s="234" t="s">
        <v>136</v>
      </c>
      <c r="E145" s="235" t="s">
        <v>21</v>
      </c>
      <c r="F145" s="236" t="s">
        <v>231</v>
      </c>
      <c r="G145" s="233"/>
      <c r="H145" s="237">
        <v>3.25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136</v>
      </c>
      <c r="AU145" s="243" t="s">
        <v>82</v>
      </c>
      <c r="AV145" s="11" t="s">
        <v>82</v>
      </c>
      <c r="AW145" s="11" t="s">
        <v>36</v>
      </c>
      <c r="AX145" s="11" t="s">
        <v>72</v>
      </c>
      <c r="AY145" s="243" t="s">
        <v>127</v>
      </c>
    </row>
    <row r="146" spans="2:51" s="11" customFormat="1" ht="13.5">
      <c r="B146" s="232"/>
      <c r="C146" s="233"/>
      <c r="D146" s="234" t="s">
        <v>136</v>
      </c>
      <c r="E146" s="235" t="s">
        <v>21</v>
      </c>
      <c r="F146" s="236" t="s">
        <v>232</v>
      </c>
      <c r="G146" s="233"/>
      <c r="H146" s="237">
        <v>2.74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136</v>
      </c>
      <c r="AU146" s="243" t="s">
        <v>82</v>
      </c>
      <c r="AV146" s="11" t="s">
        <v>82</v>
      </c>
      <c r="AW146" s="11" t="s">
        <v>36</v>
      </c>
      <c r="AX146" s="11" t="s">
        <v>72</v>
      </c>
      <c r="AY146" s="243" t="s">
        <v>127</v>
      </c>
    </row>
    <row r="147" spans="2:51" s="11" customFormat="1" ht="13.5">
      <c r="B147" s="232"/>
      <c r="C147" s="233"/>
      <c r="D147" s="234" t="s">
        <v>136</v>
      </c>
      <c r="E147" s="235" t="s">
        <v>21</v>
      </c>
      <c r="F147" s="236" t="s">
        <v>233</v>
      </c>
      <c r="G147" s="233"/>
      <c r="H147" s="237">
        <v>2.163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136</v>
      </c>
      <c r="AU147" s="243" t="s">
        <v>82</v>
      </c>
      <c r="AV147" s="11" t="s">
        <v>82</v>
      </c>
      <c r="AW147" s="11" t="s">
        <v>36</v>
      </c>
      <c r="AX147" s="11" t="s">
        <v>72</v>
      </c>
      <c r="AY147" s="243" t="s">
        <v>127</v>
      </c>
    </row>
    <row r="148" spans="2:51" s="11" customFormat="1" ht="13.5">
      <c r="B148" s="232"/>
      <c r="C148" s="233"/>
      <c r="D148" s="234" t="s">
        <v>136</v>
      </c>
      <c r="E148" s="235" t="s">
        <v>21</v>
      </c>
      <c r="F148" s="236" t="s">
        <v>234</v>
      </c>
      <c r="G148" s="233"/>
      <c r="H148" s="237">
        <v>3.351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136</v>
      </c>
      <c r="AU148" s="243" t="s">
        <v>82</v>
      </c>
      <c r="AV148" s="11" t="s">
        <v>82</v>
      </c>
      <c r="AW148" s="11" t="s">
        <v>36</v>
      </c>
      <c r="AX148" s="11" t="s">
        <v>72</v>
      </c>
      <c r="AY148" s="243" t="s">
        <v>127</v>
      </c>
    </row>
    <row r="149" spans="2:51" s="11" customFormat="1" ht="13.5">
      <c r="B149" s="232"/>
      <c r="C149" s="233"/>
      <c r="D149" s="234" t="s">
        <v>136</v>
      </c>
      <c r="E149" s="235" t="s">
        <v>21</v>
      </c>
      <c r="F149" s="236" t="s">
        <v>235</v>
      </c>
      <c r="G149" s="233"/>
      <c r="H149" s="237">
        <v>4.896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136</v>
      </c>
      <c r="AU149" s="243" t="s">
        <v>82</v>
      </c>
      <c r="AV149" s="11" t="s">
        <v>82</v>
      </c>
      <c r="AW149" s="11" t="s">
        <v>36</v>
      </c>
      <c r="AX149" s="11" t="s">
        <v>72</v>
      </c>
      <c r="AY149" s="243" t="s">
        <v>127</v>
      </c>
    </row>
    <row r="150" spans="2:51" s="12" customFormat="1" ht="13.5">
      <c r="B150" s="244"/>
      <c r="C150" s="245"/>
      <c r="D150" s="234" t="s">
        <v>136</v>
      </c>
      <c r="E150" s="246" t="s">
        <v>21</v>
      </c>
      <c r="F150" s="247" t="s">
        <v>154</v>
      </c>
      <c r="G150" s="245"/>
      <c r="H150" s="248">
        <v>17.79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136</v>
      </c>
      <c r="AU150" s="254" t="s">
        <v>82</v>
      </c>
      <c r="AV150" s="12" t="s">
        <v>134</v>
      </c>
      <c r="AW150" s="12" t="s">
        <v>36</v>
      </c>
      <c r="AX150" s="12" t="s">
        <v>80</v>
      </c>
      <c r="AY150" s="254" t="s">
        <v>127</v>
      </c>
    </row>
    <row r="151" spans="2:65" s="1" customFormat="1" ht="38.25" customHeight="1">
      <c r="B151" s="45"/>
      <c r="C151" s="220" t="s">
        <v>236</v>
      </c>
      <c r="D151" s="220" t="s">
        <v>129</v>
      </c>
      <c r="E151" s="221" t="s">
        <v>237</v>
      </c>
      <c r="F151" s="222" t="s">
        <v>238</v>
      </c>
      <c r="G151" s="223" t="s">
        <v>140</v>
      </c>
      <c r="H151" s="224">
        <v>21.6</v>
      </c>
      <c r="I151" s="225"/>
      <c r="J151" s="226">
        <f>ROUND(I151*H151,2)</f>
        <v>0</v>
      </c>
      <c r="K151" s="222" t="s">
        <v>133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134</v>
      </c>
      <c r="AT151" s="23" t="s">
        <v>129</v>
      </c>
      <c r="AU151" s="23" t="s">
        <v>82</v>
      </c>
      <c r="AY151" s="23" t="s">
        <v>127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134</v>
      </c>
      <c r="BM151" s="23" t="s">
        <v>239</v>
      </c>
    </row>
    <row r="152" spans="2:51" s="11" customFormat="1" ht="13.5">
      <c r="B152" s="232"/>
      <c r="C152" s="233"/>
      <c r="D152" s="234" t="s">
        <v>136</v>
      </c>
      <c r="E152" s="235" t="s">
        <v>21</v>
      </c>
      <c r="F152" s="236" t="s">
        <v>240</v>
      </c>
      <c r="G152" s="233"/>
      <c r="H152" s="237">
        <v>21.6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136</v>
      </c>
      <c r="AU152" s="243" t="s">
        <v>82</v>
      </c>
      <c r="AV152" s="11" t="s">
        <v>82</v>
      </c>
      <c r="AW152" s="11" t="s">
        <v>36</v>
      </c>
      <c r="AX152" s="11" t="s">
        <v>80</v>
      </c>
      <c r="AY152" s="243" t="s">
        <v>127</v>
      </c>
    </row>
    <row r="153" spans="2:65" s="1" customFormat="1" ht="16.5" customHeight="1">
      <c r="B153" s="45"/>
      <c r="C153" s="255" t="s">
        <v>241</v>
      </c>
      <c r="D153" s="255" t="s">
        <v>242</v>
      </c>
      <c r="E153" s="256" t="s">
        <v>243</v>
      </c>
      <c r="F153" s="257" t="s">
        <v>244</v>
      </c>
      <c r="G153" s="258" t="s">
        <v>218</v>
      </c>
      <c r="H153" s="259">
        <v>43.2</v>
      </c>
      <c r="I153" s="260"/>
      <c r="J153" s="261">
        <f>ROUND(I153*H153,2)</f>
        <v>0</v>
      </c>
      <c r="K153" s="257" t="s">
        <v>133</v>
      </c>
      <c r="L153" s="262"/>
      <c r="M153" s="263" t="s">
        <v>21</v>
      </c>
      <c r="N153" s="264" t="s">
        <v>43</v>
      </c>
      <c r="O153" s="46"/>
      <c r="P153" s="229">
        <f>O153*H153</f>
        <v>0</v>
      </c>
      <c r="Q153" s="229">
        <v>1</v>
      </c>
      <c r="R153" s="229">
        <f>Q153*H153</f>
        <v>43.2</v>
      </c>
      <c r="S153" s="229">
        <v>0</v>
      </c>
      <c r="T153" s="230">
        <f>S153*H153</f>
        <v>0</v>
      </c>
      <c r="AR153" s="23" t="s">
        <v>192</v>
      </c>
      <c r="AT153" s="23" t="s">
        <v>242</v>
      </c>
      <c r="AU153" s="23" t="s">
        <v>82</v>
      </c>
      <c r="AY153" s="23" t="s">
        <v>127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134</v>
      </c>
      <c r="BM153" s="23" t="s">
        <v>245</v>
      </c>
    </row>
    <row r="154" spans="2:51" s="11" customFormat="1" ht="13.5">
      <c r="B154" s="232"/>
      <c r="C154" s="233"/>
      <c r="D154" s="234" t="s">
        <v>136</v>
      </c>
      <c r="E154" s="233"/>
      <c r="F154" s="236" t="s">
        <v>246</v>
      </c>
      <c r="G154" s="233"/>
      <c r="H154" s="237">
        <v>43.2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136</v>
      </c>
      <c r="AU154" s="243" t="s">
        <v>82</v>
      </c>
      <c r="AV154" s="11" t="s">
        <v>82</v>
      </c>
      <c r="AW154" s="11" t="s">
        <v>6</v>
      </c>
      <c r="AX154" s="11" t="s">
        <v>80</v>
      </c>
      <c r="AY154" s="243" t="s">
        <v>127</v>
      </c>
    </row>
    <row r="155" spans="2:65" s="1" customFormat="1" ht="25.5" customHeight="1">
      <c r="B155" s="45"/>
      <c r="C155" s="220" t="s">
        <v>247</v>
      </c>
      <c r="D155" s="220" t="s">
        <v>129</v>
      </c>
      <c r="E155" s="221" t="s">
        <v>248</v>
      </c>
      <c r="F155" s="222" t="s">
        <v>249</v>
      </c>
      <c r="G155" s="223" t="s">
        <v>140</v>
      </c>
      <c r="H155" s="224">
        <v>17.79</v>
      </c>
      <c r="I155" s="225"/>
      <c r="J155" s="226">
        <f>ROUND(I155*H155,2)</f>
        <v>0</v>
      </c>
      <c r="K155" s="222" t="s">
        <v>133</v>
      </c>
      <c r="L155" s="71"/>
      <c r="M155" s="227" t="s">
        <v>21</v>
      </c>
      <c r="N155" s="228" t="s">
        <v>43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134</v>
      </c>
      <c r="AT155" s="23" t="s">
        <v>129</v>
      </c>
      <c r="AU155" s="23" t="s">
        <v>82</v>
      </c>
      <c r="AY155" s="23" t="s">
        <v>127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80</v>
      </c>
      <c r="BK155" s="231">
        <f>ROUND(I155*H155,2)</f>
        <v>0</v>
      </c>
      <c r="BL155" s="23" t="s">
        <v>134</v>
      </c>
      <c r="BM155" s="23" t="s">
        <v>250</v>
      </c>
    </row>
    <row r="156" spans="2:63" s="10" customFormat="1" ht="29.85" customHeight="1">
      <c r="B156" s="204"/>
      <c r="C156" s="205"/>
      <c r="D156" s="206" t="s">
        <v>71</v>
      </c>
      <c r="E156" s="218" t="s">
        <v>82</v>
      </c>
      <c r="F156" s="218" t="s">
        <v>251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SUM(P157:P269)</f>
        <v>0</v>
      </c>
      <c r="Q156" s="212"/>
      <c r="R156" s="213">
        <f>SUM(R157:R269)</f>
        <v>261.57869333</v>
      </c>
      <c r="S156" s="212"/>
      <c r="T156" s="214">
        <f>SUM(T157:T269)</f>
        <v>0</v>
      </c>
      <c r="AR156" s="215" t="s">
        <v>80</v>
      </c>
      <c r="AT156" s="216" t="s">
        <v>71</v>
      </c>
      <c r="AU156" s="216" t="s">
        <v>80</v>
      </c>
      <c r="AY156" s="215" t="s">
        <v>127</v>
      </c>
      <c r="BK156" s="217">
        <f>SUM(BK157:BK269)</f>
        <v>0</v>
      </c>
    </row>
    <row r="157" spans="2:65" s="1" customFormat="1" ht="25.5" customHeight="1">
      <c r="B157" s="45"/>
      <c r="C157" s="220" t="s">
        <v>252</v>
      </c>
      <c r="D157" s="220" t="s">
        <v>129</v>
      </c>
      <c r="E157" s="221" t="s">
        <v>253</v>
      </c>
      <c r="F157" s="222" t="s">
        <v>254</v>
      </c>
      <c r="G157" s="223" t="s">
        <v>140</v>
      </c>
      <c r="H157" s="224">
        <v>27.369</v>
      </c>
      <c r="I157" s="225"/>
      <c r="J157" s="226">
        <f>ROUND(I157*H157,2)</f>
        <v>0</v>
      </c>
      <c r="K157" s="222" t="s">
        <v>133</v>
      </c>
      <c r="L157" s="71"/>
      <c r="M157" s="227" t="s">
        <v>21</v>
      </c>
      <c r="N157" s="228" t="s">
        <v>43</v>
      </c>
      <c r="O157" s="46"/>
      <c r="P157" s="229">
        <f>O157*H157</f>
        <v>0</v>
      </c>
      <c r="Q157" s="229">
        <v>2.16</v>
      </c>
      <c r="R157" s="229">
        <f>Q157*H157</f>
        <v>59.11704</v>
      </c>
      <c r="S157" s="229">
        <v>0</v>
      </c>
      <c r="T157" s="230">
        <f>S157*H157</f>
        <v>0</v>
      </c>
      <c r="AR157" s="23" t="s">
        <v>134</v>
      </c>
      <c r="AT157" s="23" t="s">
        <v>129</v>
      </c>
      <c r="AU157" s="23" t="s">
        <v>82</v>
      </c>
      <c r="AY157" s="23" t="s">
        <v>127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80</v>
      </c>
      <c r="BK157" s="231">
        <f>ROUND(I157*H157,2)</f>
        <v>0</v>
      </c>
      <c r="BL157" s="23" t="s">
        <v>134</v>
      </c>
      <c r="BM157" s="23" t="s">
        <v>255</v>
      </c>
    </row>
    <row r="158" spans="2:51" s="11" customFormat="1" ht="13.5">
      <c r="B158" s="232"/>
      <c r="C158" s="233"/>
      <c r="D158" s="234" t="s">
        <v>136</v>
      </c>
      <c r="E158" s="235" t="s">
        <v>21</v>
      </c>
      <c r="F158" s="236" t="s">
        <v>256</v>
      </c>
      <c r="G158" s="233"/>
      <c r="H158" s="237">
        <v>0.263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136</v>
      </c>
      <c r="AU158" s="243" t="s">
        <v>82</v>
      </c>
      <c r="AV158" s="11" t="s">
        <v>82</v>
      </c>
      <c r="AW158" s="11" t="s">
        <v>36</v>
      </c>
      <c r="AX158" s="11" t="s">
        <v>72</v>
      </c>
      <c r="AY158" s="243" t="s">
        <v>127</v>
      </c>
    </row>
    <row r="159" spans="2:51" s="11" customFormat="1" ht="13.5">
      <c r="B159" s="232"/>
      <c r="C159" s="233"/>
      <c r="D159" s="234" t="s">
        <v>136</v>
      </c>
      <c r="E159" s="235" t="s">
        <v>21</v>
      </c>
      <c r="F159" s="236" t="s">
        <v>257</v>
      </c>
      <c r="G159" s="233"/>
      <c r="H159" s="237">
        <v>0.453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136</v>
      </c>
      <c r="AU159" s="243" t="s">
        <v>82</v>
      </c>
      <c r="AV159" s="11" t="s">
        <v>82</v>
      </c>
      <c r="AW159" s="11" t="s">
        <v>36</v>
      </c>
      <c r="AX159" s="11" t="s">
        <v>72</v>
      </c>
      <c r="AY159" s="243" t="s">
        <v>127</v>
      </c>
    </row>
    <row r="160" spans="2:51" s="11" customFormat="1" ht="13.5">
      <c r="B160" s="232"/>
      <c r="C160" s="233"/>
      <c r="D160" s="234" t="s">
        <v>136</v>
      </c>
      <c r="E160" s="235" t="s">
        <v>21</v>
      </c>
      <c r="F160" s="236" t="s">
        <v>258</v>
      </c>
      <c r="G160" s="233"/>
      <c r="H160" s="237">
        <v>1.409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136</v>
      </c>
      <c r="AU160" s="243" t="s">
        <v>82</v>
      </c>
      <c r="AV160" s="11" t="s">
        <v>82</v>
      </c>
      <c r="AW160" s="11" t="s">
        <v>36</v>
      </c>
      <c r="AX160" s="11" t="s">
        <v>72</v>
      </c>
      <c r="AY160" s="243" t="s">
        <v>127</v>
      </c>
    </row>
    <row r="161" spans="2:51" s="11" customFormat="1" ht="13.5">
      <c r="B161" s="232"/>
      <c r="C161" s="233"/>
      <c r="D161" s="234" t="s">
        <v>136</v>
      </c>
      <c r="E161" s="235" t="s">
        <v>21</v>
      </c>
      <c r="F161" s="236" t="s">
        <v>259</v>
      </c>
      <c r="G161" s="233"/>
      <c r="H161" s="237">
        <v>0.343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136</v>
      </c>
      <c r="AU161" s="243" t="s">
        <v>82</v>
      </c>
      <c r="AV161" s="11" t="s">
        <v>82</v>
      </c>
      <c r="AW161" s="11" t="s">
        <v>36</v>
      </c>
      <c r="AX161" s="11" t="s">
        <v>72</v>
      </c>
      <c r="AY161" s="243" t="s">
        <v>127</v>
      </c>
    </row>
    <row r="162" spans="2:51" s="11" customFormat="1" ht="13.5">
      <c r="B162" s="232"/>
      <c r="C162" s="233"/>
      <c r="D162" s="234" t="s">
        <v>136</v>
      </c>
      <c r="E162" s="235" t="s">
        <v>21</v>
      </c>
      <c r="F162" s="236" t="s">
        <v>260</v>
      </c>
      <c r="G162" s="233"/>
      <c r="H162" s="237">
        <v>1.313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136</v>
      </c>
      <c r="AU162" s="243" t="s">
        <v>82</v>
      </c>
      <c r="AV162" s="11" t="s">
        <v>82</v>
      </c>
      <c r="AW162" s="11" t="s">
        <v>36</v>
      </c>
      <c r="AX162" s="11" t="s">
        <v>72</v>
      </c>
      <c r="AY162" s="243" t="s">
        <v>127</v>
      </c>
    </row>
    <row r="163" spans="2:51" s="11" customFormat="1" ht="13.5">
      <c r="B163" s="232"/>
      <c r="C163" s="233"/>
      <c r="D163" s="234" t="s">
        <v>136</v>
      </c>
      <c r="E163" s="235" t="s">
        <v>21</v>
      </c>
      <c r="F163" s="236" t="s">
        <v>261</v>
      </c>
      <c r="G163" s="233"/>
      <c r="H163" s="237">
        <v>0.57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136</v>
      </c>
      <c r="AU163" s="243" t="s">
        <v>82</v>
      </c>
      <c r="AV163" s="11" t="s">
        <v>82</v>
      </c>
      <c r="AW163" s="11" t="s">
        <v>36</v>
      </c>
      <c r="AX163" s="11" t="s">
        <v>72</v>
      </c>
      <c r="AY163" s="243" t="s">
        <v>127</v>
      </c>
    </row>
    <row r="164" spans="2:51" s="11" customFormat="1" ht="13.5">
      <c r="B164" s="232"/>
      <c r="C164" s="233"/>
      <c r="D164" s="234" t="s">
        <v>136</v>
      </c>
      <c r="E164" s="235" t="s">
        <v>21</v>
      </c>
      <c r="F164" s="236" t="s">
        <v>262</v>
      </c>
      <c r="G164" s="233"/>
      <c r="H164" s="237">
        <v>0.998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136</v>
      </c>
      <c r="AU164" s="243" t="s">
        <v>82</v>
      </c>
      <c r="AV164" s="11" t="s">
        <v>82</v>
      </c>
      <c r="AW164" s="11" t="s">
        <v>36</v>
      </c>
      <c r="AX164" s="11" t="s">
        <v>72</v>
      </c>
      <c r="AY164" s="243" t="s">
        <v>127</v>
      </c>
    </row>
    <row r="165" spans="2:51" s="11" customFormat="1" ht="13.5">
      <c r="B165" s="232"/>
      <c r="C165" s="233"/>
      <c r="D165" s="234" t="s">
        <v>136</v>
      </c>
      <c r="E165" s="235" t="s">
        <v>21</v>
      </c>
      <c r="F165" s="236" t="s">
        <v>263</v>
      </c>
      <c r="G165" s="233"/>
      <c r="H165" s="237">
        <v>0.252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136</v>
      </c>
      <c r="AU165" s="243" t="s">
        <v>82</v>
      </c>
      <c r="AV165" s="11" t="s">
        <v>82</v>
      </c>
      <c r="AW165" s="11" t="s">
        <v>36</v>
      </c>
      <c r="AX165" s="11" t="s">
        <v>72</v>
      </c>
      <c r="AY165" s="243" t="s">
        <v>127</v>
      </c>
    </row>
    <row r="166" spans="2:51" s="11" customFormat="1" ht="13.5">
      <c r="B166" s="232"/>
      <c r="C166" s="233"/>
      <c r="D166" s="234" t="s">
        <v>136</v>
      </c>
      <c r="E166" s="235" t="s">
        <v>21</v>
      </c>
      <c r="F166" s="236" t="s">
        <v>264</v>
      </c>
      <c r="G166" s="233"/>
      <c r="H166" s="237">
        <v>0.222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136</v>
      </c>
      <c r="AU166" s="243" t="s">
        <v>82</v>
      </c>
      <c r="AV166" s="11" t="s">
        <v>82</v>
      </c>
      <c r="AW166" s="11" t="s">
        <v>36</v>
      </c>
      <c r="AX166" s="11" t="s">
        <v>72</v>
      </c>
      <c r="AY166" s="243" t="s">
        <v>127</v>
      </c>
    </row>
    <row r="167" spans="2:51" s="11" customFormat="1" ht="13.5">
      <c r="B167" s="232"/>
      <c r="C167" s="233"/>
      <c r="D167" s="234" t="s">
        <v>136</v>
      </c>
      <c r="E167" s="235" t="s">
        <v>21</v>
      </c>
      <c r="F167" s="236" t="s">
        <v>149</v>
      </c>
      <c r="G167" s="233"/>
      <c r="H167" s="237">
        <v>2.592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136</v>
      </c>
      <c r="AU167" s="243" t="s">
        <v>82</v>
      </c>
      <c r="AV167" s="11" t="s">
        <v>82</v>
      </c>
      <c r="AW167" s="11" t="s">
        <v>36</v>
      </c>
      <c r="AX167" s="11" t="s">
        <v>72</v>
      </c>
      <c r="AY167" s="243" t="s">
        <v>127</v>
      </c>
    </row>
    <row r="168" spans="2:51" s="11" customFormat="1" ht="13.5">
      <c r="B168" s="232"/>
      <c r="C168" s="233"/>
      <c r="D168" s="234" t="s">
        <v>136</v>
      </c>
      <c r="E168" s="235" t="s">
        <v>21</v>
      </c>
      <c r="F168" s="236" t="s">
        <v>150</v>
      </c>
      <c r="G168" s="233"/>
      <c r="H168" s="237">
        <v>4.158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136</v>
      </c>
      <c r="AU168" s="243" t="s">
        <v>82</v>
      </c>
      <c r="AV168" s="11" t="s">
        <v>82</v>
      </c>
      <c r="AW168" s="11" t="s">
        <v>36</v>
      </c>
      <c r="AX168" s="11" t="s">
        <v>72</v>
      </c>
      <c r="AY168" s="243" t="s">
        <v>127</v>
      </c>
    </row>
    <row r="169" spans="2:51" s="11" customFormat="1" ht="13.5">
      <c r="B169" s="232"/>
      <c r="C169" s="233"/>
      <c r="D169" s="234" t="s">
        <v>136</v>
      </c>
      <c r="E169" s="235" t="s">
        <v>21</v>
      </c>
      <c r="F169" s="236" t="s">
        <v>151</v>
      </c>
      <c r="G169" s="233"/>
      <c r="H169" s="237">
        <v>1.944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136</v>
      </c>
      <c r="AU169" s="243" t="s">
        <v>82</v>
      </c>
      <c r="AV169" s="11" t="s">
        <v>82</v>
      </c>
      <c r="AW169" s="11" t="s">
        <v>36</v>
      </c>
      <c r="AX169" s="11" t="s">
        <v>72</v>
      </c>
      <c r="AY169" s="243" t="s">
        <v>127</v>
      </c>
    </row>
    <row r="170" spans="2:51" s="11" customFormat="1" ht="13.5">
      <c r="B170" s="232"/>
      <c r="C170" s="233"/>
      <c r="D170" s="234" t="s">
        <v>136</v>
      </c>
      <c r="E170" s="235" t="s">
        <v>21</v>
      </c>
      <c r="F170" s="236" t="s">
        <v>265</v>
      </c>
      <c r="G170" s="233"/>
      <c r="H170" s="237">
        <v>11.016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136</v>
      </c>
      <c r="AU170" s="243" t="s">
        <v>82</v>
      </c>
      <c r="AV170" s="11" t="s">
        <v>82</v>
      </c>
      <c r="AW170" s="11" t="s">
        <v>36</v>
      </c>
      <c r="AX170" s="11" t="s">
        <v>72</v>
      </c>
      <c r="AY170" s="243" t="s">
        <v>127</v>
      </c>
    </row>
    <row r="171" spans="2:51" s="11" customFormat="1" ht="13.5">
      <c r="B171" s="232"/>
      <c r="C171" s="233"/>
      <c r="D171" s="234" t="s">
        <v>136</v>
      </c>
      <c r="E171" s="235" t="s">
        <v>21</v>
      </c>
      <c r="F171" s="236" t="s">
        <v>266</v>
      </c>
      <c r="G171" s="233"/>
      <c r="H171" s="237">
        <v>1.836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136</v>
      </c>
      <c r="AU171" s="243" t="s">
        <v>82</v>
      </c>
      <c r="AV171" s="11" t="s">
        <v>82</v>
      </c>
      <c r="AW171" s="11" t="s">
        <v>36</v>
      </c>
      <c r="AX171" s="11" t="s">
        <v>72</v>
      </c>
      <c r="AY171" s="243" t="s">
        <v>127</v>
      </c>
    </row>
    <row r="172" spans="2:51" s="12" customFormat="1" ht="13.5">
      <c r="B172" s="244"/>
      <c r="C172" s="245"/>
      <c r="D172" s="234" t="s">
        <v>136</v>
      </c>
      <c r="E172" s="246" t="s">
        <v>21</v>
      </c>
      <c r="F172" s="247" t="s">
        <v>154</v>
      </c>
      <c r="G172" s="245"/>
      <c r="H172" s="248">
        <v>27.369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136</v>
      </c>
      <c r="AU172" s="254" t="s">
        <v>82</v>
      </c>
      <c r="AV172" s="12" t="s">
        <v>134</v>
      </c>
      <c r="AW172" s="12" t="s">
        <v>36</v>
      </c>
      <c r="AX172" s="12" t="s">
        <v>80</v>
      </c>
      <c r="AY172" s="254" t="s">
        <v>127</v>
      </c>
    </row>
    <row r="173" spans="2:65" s="1" customFormat="1" ht="25.5" customHeight="1">
      <c r="B173" s="45"/>
      <c r="C173" s="220" t="s">
        <v>267</v>
      </c>
      <c r="D173" s="220" t="s">
        <v>129</v>
      </c>
      <c r="E173" s="221" t="s">
        <v>268</v>
      </c>
      <c r="F173" s="222" t="s">
        <v>269</v>
      </c>
      <c r="G173" s="223" t="s">
        <v>140</v>
      </c>
      <c r="H173" s="224">
        <v>8.779</v>
      </c>
      <c r="I173" s="225"/>
      <c r="J173" s="226">
        <f>ROUND(I173*H173,2)</f>
        <v>0</v>
      </c>
      <c r="K173" s="222" t="s">
        <v>133</v>
      </c>
      <c r="L173" s="71"/>
      <c r="M173" s="227" t="s">
        <v>21</v>
      </c>
      <c r="N173" s="228" t="s">
        <v>43</v>
      </c>
      <c r="O173" s="46"/>
      <c r="P173" s="229">
        <f>O173*H173</f>
        <v>0</v>
      </c>
      <c r="Q173" s="229">
        <v>2.45329</v>
      </c>
      <c r="R173" s="229">
        <f>Q173*H173</f>
        <v>21.53743291</v>
      </c>
      <c r="S173" s="229">
        <v>0</v>
      </c>
      <c r="T173" s="230">
        <f>S173*H173</f>
        <v>0</v>
      </c>
      <c r="AR173" s="23" t="s">
        <v>134</v>
      </c>
      <c r="AT173" s="23" t="s">
        <v>129</v>
      </c>
      <c r="AU173" s="23" t="s">
        <v>82</v>
      </c>
      <c r="AY173" s="23" t="s">
        <v>127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80</v>
      </c>
      <c r="BK173" s="231">
        <f>ROUND(I173*H173,2)</f>
        <v>0</v>
      </c>
      <c r="BL173" s="23" t="s">
        <v>134</v>
      </c>
      <c r="BM173" s="23" t="s">
        <v>270</v>
      </c>
    </row>
    <row r="174" spans="2:51" s="11" customFormat="1" ht="13.5">
      <c r="B174" s="232"/>
      <c r="C174" s="233"/>
      <c r="D174" s="234" t="s">
        <v>136</v>
      </c>
      <c r="E174" s="235" t="s">
        <v>21</v>
      </c>
      <c r="F174" s="236" t="s">
        <v>271</v>
      </c>
      <c r="G174" s="233"/>
      <c r="H174" s="237">
        <v>0.338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136</v>
      </c>
      <c r="AU174" s="243" t="s">
        <v>82</v>
      </c>
      <c r="AV174" s="11" t="s">
        <v>82</v>
      </c>
      <c r="AW174" s="11" t="s">
        <v>36</v>
      </c>
      <c r="AX174" s="11" t="s">
        <v>72</v>
      </c>
      <c r="AY174" s="243" t="s">
        <v>127</v>
      </c>
    </row>
    <row r="175" spans="2:51" s="11" customFormat="1" ht="13.5">
      <c r="B175" s="232"/>
      <c r="C175" s="233"/>
      <c r="D175" s="234" t="s">
        <v>136</v>
      </c>
      <c r="E175" s="235" t="s">
        <v>21</v>
      </c>
      <c r="F175" s="236" t="s">
        <v>272</v>
      </c>
      <c r="G175" s="233"/>
      <c r="H175" s="237">
        <v>0.679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136</v>
      </c>
      <c r="AU175" s="243" t="s">
        <v>82</v>
      </c>
      <c r="AV175" s="11" t="s">
        <v>82</v>
      </c>
      <c r="AW175" s="11" t="s">
        <v>36</v>
      </c>
      <c r="AX175" s="11" t="s">
        <v>72</v>
      </c>
      <c r="AY175" s="243" t="s">
        <v>127</v>
      </c>
    </row>
    <row r="176" spans="2:51" s="11" customFormat="1" ht="13.5">
      <c r="B176" s="232"/>
      <c r="C176" s="233"/>
      <c r="D176" s="234" t="s">
        <v>136</v>
      </c>
      <c r="E176" s="235" t="s">
        <v>21</v>
      </c>
      <c r="F176" s="236" t="s">
        <v>273</v>
      </c>
      <c r="G176" s="233"/>
      <c r="H176" s="237">
        <v>3.102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136</v>
      </c>
      <c r="AU176" s="243" t="s">
        <v>82</v>
      </c>
      <c r="AV176" s="11" t="s">
        <v>82</v>
      </c>
      <c r="AW176" s="11" t="s">
        <v>36</v>
      </c>
      <c r="AX176" s="11" t="s">
        <v>72</v>
      </c>
      <c r="AY176" s="243" t="s">
        <v>127</v>
      </c>
    </row>
    <row r="177" spans="2:51" s="11" customFormat="1" ht="13.5">
      <c r="B177" s="232"/>
      <c r="C177" s="233"/>
      <c r="D177" s="234" t="s">
        <v>136</v>
      </c>
      <c r="E177" s="235" t="s">
        <v>21</v>
      </c>
      <c r="F177" s="236" t="s">
        <v>274</v>
      </c>
      <c r="G177" s="233"/>
      <c r="H177" s="237">
        <v>0.566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136</v>
      </c>
      <c r="AU177" s="243" t="s">
        <v>82</v>
      </c>
      <c r="AV177" s="11" t="s">
        <v>82</v>
      </c>
      <c r="AW177" s="11" t="s">
        <v>36</v>
      </c>
      <c r="AX177" s="11" t="s">
        <v>72</v>
      </c>
      <c r="AY177" s="243" t="s">
        <v>127</v>
      </c>
    </row>
    <row r="178" spans="2:51" s="11" customFormat="1" ht="13.5">
      <c r="B178" s="232"/>
      <c r="C178" s="233"/>
      <c r="D178" s="234" t="s">
        <v>136</v>
      </c>
      <c r="E178" s="235" t="s">
        <v>21</v>
      </c>
      <c r="F178" s="236" t="s">
        <v>275</v>
      </c>
      <c r="G178" s="233"/>
      <c r="H178" s="237">
        <v>0.422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136</v>
      </c>
      <c r="AU178" s="243" t="s">
        <v>82</v>
      </c>
      <c r="AV178" s="11" t="s">
        <v>82</v>
      </c>
      <c r="AW178" s="11" t="s">
        <v>36</v>
      </c>
      <c r="AX178" s="11" t="s">
        <v>72</v>
      </c>
      <c r="AY178" s="243" t="s">
        <v>127</v>
      </c>
    </row>
    <row r="179" spans="2:51" s="11" customFormat="1" ht="13.5">
      <c r="B179" s="232"/>
      <c r="C179" s="233"/>
      <c r="D179" s="234" t="s">
        <v>136</v>
      </c>
      <c r="E179" s="235" t="s">
        <v>21</v>
      </c>
      <c r="F179" s="236" t="s">
        <v>276</v>
      </c>
      <c r="G179" s="233"/>
      <c r="H179" s="237">
        <v>1.301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136</v>
      </c>
      <c r="AU179" s="243" t="s">
        <v>82</v>
      </c>
      <c r="AV179" s="11" t="s">
        <v>82</v>
      </c>
      <c r="AW179" s="11" t="s">
        <v>36</v>
      </c>
      <c r="AX179" s="11" t="s">
        <v>72</v>
      </c>
      <c r="AY179" s="243" t="s">
        <v>127</v>
      </c>
    </row>
    <row r="180" spans="2:51" s="11" customFormat="1" ht="13.5">
      <c r="B180" s="232"/>
      <c r="C180" s="233"/>
      <c r="D180" s="234" t="s">
        <v>136</v>
      </c>
      <c r="E180" s="235" t="s">
        <v>21</v>
      </c>
      <c r="F180" s="236" t="s">
        <v>277</v>
      </c>
      <c r="G180" s="233"/>
      <c r="H180" s="237">
        <v>0.649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136</v>
      </c>
      <c r="AU180" s="243" t="s">
        <v>82</v>
      </c>
      <c r="AV180" s="11" t="s">
        <v>82</v>
      </c>
      <c r="AW180" s="11" t="s">
        <v>36</v>
      </c>
      <c r="AX180" s="11" t="s">
        <v>72</v>
      </c>
      <c r="AY180" s="243" t="s">
        <v>127</v>
      </c>
    </row>
    <row r="181" spans="2:51" s="11" customFormat="1" ht="13.5">
      <c r="B181" s="232"/>
      <c r="C181" s="233"/>
      <c r="D181" s="234" t="s">
        <v>136</v>
      </c>
      <c r="E181" s="235" t="s">
        <v>21</v>
      </c>
      <c r="F181" s="236" t="s">
        <v>278</v>
      </c>
      <c r="G181" s="233"/>
      <c r="H181" s="237">
        <v>1.16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136</v>
      </c>
      <c r="AU181" s="243" t="s">
        <v>82</v>
      </c>
      <c r="AV181" s="11" t="s">
        <v>82</v>
      </c>
      <c r="AW181" s="11" t="s">
        <v>36</v>
      </c>
      <c r="AX181" s="11" t="s">
        <v>72</v>
      </c>
      <c r="AY181" s="243" t="s">
        <v>127</v>
      </c>
    </row>
    <row r="182" spans="2:51" s="11" customFormat="1" ht="13.5">
      <c r="B182" s="232"/>
      <c r="C182" s="233"/>
      <c r="D182" s="234" t="s">
        <v>136</v>
      </c>
      <c r="E182" s="235" t="s">
        <v>21</v>
      </c>
      <c r="F182" s="236" t="s">
        <v>279</v>
      </c>
      <c r="G182" s="233"/>
      <c r="H182" s="237">
        <v>0.332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136</v>
      </c>
      <c r="AU182" s="243" t="s">
        <v>82</v>
      </c>
      <c r="AV182" s="11" t="s">
        <v>82</v>
      </c>
      <c r="AW182" s="11" t="s">
        <v>36</v>
      </c>
      <c r="AX182" s="11" t="s">
        <v>72</v>
      </c>
      <c r="AY182" s="243" t="s">
        <v>127</v>
      </c>
    </row>
    <row r="183" spans="2:51" s="11" customFormat="1" ht="13.5">
      <c r="B183" s="232"/>
      <c r="C183" s="233"/>
      <c r="D183" s="234" t="s">
        <v>136</v>
      </c>
      <c r="E183" s="235" t="s">
        <v>21</v>
      </c>
      <c r="F183" s="236" t="s">
        <v>280</v>
      </c>
      <c r="G183" s="233"/>
      <c r="H183" s="237">
        <v>0.23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136</v>
      </c>
      <c r="AU183" s="243" t="s">
        <v>82</v>
      </c>
      <c r="AV183" s="11" t="s">
        <v>82</v>
      </c>
      <c r="AW183" s="11" t="s">
        <v>36</v>
      </c>
      <c r="AX183" s="11" t="s">
        <v>72</v>
      </c>
      <c r="AY183" s="243" t="s">
        <v>127</v>
      </c>
    </row>
    <row r="184" spans="2:51" s="12" customFormat="1" ht="13.5">
      <c r="B184" s="244"/>
      <c r="C184" s="245"/>
      <c r="D184" s="234" t="s">
        <v>136</v>
      </c>
      <c r="E184" s="246" t="s">
        <v>21</v>
      </c>
      <c r="F184" s="247" t="s">
        <v>154</v>
      </c>
      <c r="G184" s="245"/>
      <c r="H184" s="248">
        <v>8.779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136</v>
      </c>
      <c r="AU184" s="254" t="s">
        <v>82</v>
      </c>
      <c r="AV184" s="12" t="s">
        <v>134</v>
      </c>
      <c r="AW184" s="12" t="s">
        <v>36</v>
      </c>
      <c r="AX184" s="12" t="s">
        <v>80</v>
      </c>
      <c r="AY184" s="254" t="s">
        <v>127</v>
      </c>
    </row>
    <row r="185" spans="2:65" s="1" customFormat="1" ht="16.5" customHeight="1">
      <c r="B185" s="45"/>
      <c r="C185" s="220" t="s">
        <v>9</v>
      </c>
      <c r="D185" s="220" t="s">
        <v>129</v>
      </c>
      <c r="E185" s="221" t="s">
        <v>281</v>
      </c>
      <c r="F185" s="222" t="s">
        <v>282</v>
      </c>
      <c r="G185" s="223" t="s">
        <v>283</v>
      </c>
      <c r="H185" s="224">
        <v>28.085</v>
      </c>
      <c r="I185" s="225"/>
      <c r="J185" s="226">
        <f>ROUND(I185*H185,2)</f>
        <v>0</v>
      </c>
      <c r="K185" s="222" t="s">
        <v>133</v>
      </c>
      <c r="L185" s="71"/>
      <c r="M185" s="227" t="s">
        <v>21</v>
      </c>
      <c r="N185" s="228" t="s">
        <v>43</v>
      </c>
      <c r="O185" s="46"/>
      <c r="P185" s="229">
        <f>O185*H185</f>
        <v>0</v>
      </c>
      <c r="Q185" s="229">
        <v>0.00247</v>
      </c>
      <c r="R185" s="229">
        <f>Q185*H185</f>
        <v>0.06936995</v>
      </c>
      <c r="S185" s="229">
        <v>0</v>
      </c>
      <c r="T185" s="230">
        <f>S185*H185</f>
        <v>0</v>
      </c>
      <c r="AR185" s="23" t="s">
        <v>134</v>
      </c>
      <c r="AT185" s="23" t="s">
        <v>129</v>
      </c>
      <c r="AU185" s="23" t="s">
        <v>82</v>
      </c>
      <c r="AY185" s="23" t="s">
        <v>127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80</v>
      </c>
      <c r="BK185" s="231">
        <f>ROUND(I185*H185,2)</f>
        <v>0</v>
      </c>
      <c r="BL185" s="23" t="s">
        <v>134</v>
      </c>
      <c r="BM185" s="23" t="s">
        <v>284</v>
      </c>
    </row>
    <row r="186" spans="2:51" s="11" customFormat="1" ht="13.5">
      <c r="B186" s="232"/>
      <c r="C186" s="233"/>
      <c r="D186" s="234" t="s">
        <v>136</v>
      </c>
      <c r="E186" s="235" t="s">
        <v>21</v>
      </c>
      <c r="F186" s="236" t="s">
        <v>285</v>
      </c>
      <c r="G186" s="233"/>
      <c r="H186" s="237">
        <v>0.75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136</v>
      </c>
      <c r="AU186" s="243" t="s">
        <v>82</v>
      </c>
      <c r="AV186" s="11" t="s">
        <v>82</v>
      </c>
      <c r="AW186" s="11" t="s">
        <v>36</v>
      </c>
      <c r="AX186" s="11" t="s">
        <v>72</v>
      </c>
      <c r="AY186" s="243" t="s">
        <v>127</v>
      </c>
    </row>
    <row r="187" spans="2:51" s="11" customFormat="1" ht="13.5">
      <c r="B187" s="232"/>
      <c r="C187" s="233"/>
      <c r="D187" s="234" t="s">
        <v>136</v>
      </c>
      <c r="E187" s="235" t="s">
        <v>21</v>
      </c>
      <c r="F187" s="236" t="s">
        <v>286</v>
      </c>
      <c r="G187" s="233"/>
      <c r="H187" s="237">
        <v>1.806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136</v>
      </c>
      <c r="AU187" s="243" t="s">
        <v>82</v>
      </c>
      <c r="AV187" s="11" t="s">
        <v>82</v>
      </c>
      <c r="AW187" s="11" t="s">
        <v>36</v>
      </c>
      <c r="AX187" s="11" t="s">
        <v>72</v>
      </c>
      <c r="AY187" s="243" t="s">
        <v>127</v>
      </c>
    </row>
    <row r="188" spans="2:51" s="11" customFormat="1" ht="13.5">
      <c r="B188" s="232"/>
      <c r="C188" s="233"/>
      <c r="D188" s="234" t="s">
        <v>136</v>
      </c>
      <c r="E188" s="235" t="s">
        <v>21</v>
      </c>
      <c r="F188" s="236" t="s">
        <v>287</v>
      </c>
      <c r="G188" s="233"/>
      <c r="H188" s="237">
        <v>10.948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136</v>
      </c>
      <c r="AU188" s="243" t="s">
        <v>82</v>
      </c>
      <c r="AV188" s="11" t="s">
        <v>82</v>
      </c>
      <c r="AW188" s="11" t="s">
        <v>36</v>
      </c>
      <c r="AX188" s="11" t="s">
        <v>72</v>
      </c>
      <c r="AY188" s="243" t="s">
        <v>127</v>
      </c>
    </row>
    <row r="189" spans="2:51" s="11" customFormat="1" ht="13.5">
      <c r="B189" s="232"/>
      <c r="C189" s="233"/>
      <c r="D189" s="234" t="s">
        <v>136</v>
      </c>
      <c r="E189" s="235" t="s">
        <v>21</v>
      </c>
      <c r="F189" s="236" t="s">
        <v>288</v>
      </c>
      <c r="G189" s="233"/>
      <c r="H189" s="237">
        <v>4.55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136</v>
      </c>
      <c r="AU189" s="243" t="s">
        <v>82</v>
      </c>
      <c r="AV189" s="11" t="s">
        <v>82</v>
      </c>
      <c r="AW189" s="11" t="s">
        <v>36</v>
      </c>
      <c r="AX189" s="11" t="s">
        <v>72</v>
      </c>
      <c r="AY189" s="243" t="s">
        <v>127</v>
      </c>
    </row>
    <row r="190" spans="2:51" s="11" customFormat="1" ht="13.5">
      <c r="B190" s="232"/>
      <c r="C190" s="233"/>
      <c r="D190" s="234" t="s">
        <v>136</v>
      </c>
      <c r="E190" s="235" t="s">
        <v>21</v>
      </c>
      <c r="F190" s="236" t="s">
        <v>289</v>
      </c>
      <c r="G190" s="233"/>
      <c r="H190" s="237">
        <v>0.871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136</v>
      </c>
      <c r="AU190" s="243" t="s">
        <v>82</v>
      </c>
      <c r="AV190" s="11" t="s">
        <v>82</v>
      </c>
      <c r="AW190" s="11" t="s">
        <v>36</v>
      </c>
      <c r="AX190" s="11" t="s">
        <v>72</v>
      </c>
      <c r="AY190" s="243" t="s">
        <v>127</v>
      </c>
    </row>
    <row r="191" spans="2:51" s="11" customFormat="1" ht="13.5">
      <c r="B191" s="232"/>
      <c r="C191" s="233"/>
      <c r="D191" s="234" t="s">
        <v>136</v>
      </c>
      <c r="E191" s="235" t="s">
        <v>21</v>
      </c>
      <c r="F191" s="236" t="s">
        <v>290</v>
      </c>
      <c r="G191" s="233"/>
      <c r="H191" s="237">
        <v>1.73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136</v>
      </c>
      <c r="AU191" s="243" t="s">
        <v>82</v>
      </c>
      <c r="AV191" s="11" t="s">
        <v>82</v>
      </c>
      <c r="AW191" s="11" t="s">
        <v>36</v>
      </c>
      <c r="AX191" s="11" t="s">
        <v>72</v>
      </c>
      <c r="AY191" s="243" t="s">
        <v>127</v>
      </c>
    </row>
    <row r="192" spans="2:51" s="11" customFormat="1" ht="13.5">
      <c r="B192" s="232"/>
      <c r="C192" s="233"/>
      <c r="D192" s="234" t="s">
        <v>136</v>
      </c>
      <c r="E192" s="235" t="s">
        <v>21</v>
      </c>
      <c r="F192" s="236" t="s">
        <v>291</v>
      </c>
      <c r="G192" s="233"/>
      <c r="H192" s="237">
        <v>1.186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136</v>
      </c>
      <c r="AU192" s="243" t="s">
        <v>82</v>
      </c>
      <c r="AV192" s="11" t="s">
        <v>82</v>
      </c>
      <c r="AW192" s="11" t="s">
        <v>36</v>
      </c>
      <c r="AX192" s="11" t="s">
        <v>72</v>
      </c>
      <c r="AY192" s="243" t="s">
        <v>127</v>
      </c>
    </row>
    <row r="193" spans="2:51" s="11" customFormat="1" ht="13.5">
      <c r="B193" s="232"/>
      <c r="C193" s="233"/>
      <c r="D193" s="234" t="s">
        <v>136</v>
      </c>
      <c r="E193" s="235" t="s">
        <v>21</v>
      </c>
      <c r="F193" s="236" t="s">
        <v>292</v>
      </c>
      <c r="G193" s="233"/>
      <c r="H193" s="237">
        <v>3.96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136</v>
      </c>
      <c r="AU193" s="243" t="s">
        <v>82</v>
      </c>
      <c r="AV193" s="11" t="s">
        <v>82</v>
      </c>
      <c r="AW193" s="11" t="s">
        <v>36</v>
      </c>
      <c r="AX193" s="11" t="s">
        <v>72</v>
      </c>
      <c r="AY193" s="243" t="s">
        <v>127</v>
      </c>
    </row>
    <row r="194" spans="2:51" s="11" customFormat="1" ht="13.5">
      <c r="B194" s="232"/>
      <c r="C194" s="233"/>
      <c r="D194" s="234" t="s">
        <v>136</v>
      </c>
      <c r="E194" s="235" t="s">
        <v>21</v>
      </c>
      <c r="F194" s="236" t="s">
        <v>293</v>
      </c>
      <c r="G194" s="233"/>
      <c r="H194" s="237">
        <v>1.28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136</v>
      </c>
      <c r="AU194" s="243" t="s">
        <v>82</v>
      </c>
      <c r="AV194" s="11" t="s">
        <v>82</v>
      </c>
      <c r="AW194" s="11" t="s">
        <v>36</v>
      </c>
      <c r="AX194" s="11" t="s">
        <v>72</v>
      </c>
      <c r="AY194" s="243" t="s">
        <v>127</v>
      </c>
    </row>
    <row r="195" spans="2:51" s="11" customFormat="1" ht="13.5">
      <c r="B195" s="232"/>
      <c r="C195" s="233"/>
      <c r="D195" s="234" t="s">
        <v>136</v>
      </c>
      <c r="E195" s="235" t="s">
        <v>21</v>
      </c>
      <c r="F195" s="236" t="s">
        <v>294</v>
      </c>
      <c r="G195" s="233"/>
      <c r="H195" s="237">
        <v>1.004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136</v>
      </c>
      <c r="AU195" s="243" t="s">
        <v>82</v>
      </c>
      <c r="AV195" s="11" t="s">
        <v>82</v>
      </c>
      <c r="AW195" s="11" t="s">
        <v>36</v>
      </c>
      <c r="AX195" s="11" t="s">
        <v>72</v>
      </c>
      <c r="AY195" s="243" t="s">
        <v>127</v>
      </c>
    </row>
    <row r="196" spans="2:51" s="12" customFormat="1" ht="13.5">
      <c r="B196" s="244"/>
      <c r="C196" s="245"/>
      <c r="D196" s="234" t="s">
        <v>136</v>
      </c>
      <c r="E196" s="246" t="s">
        <v>21</v>
      </c>
      <c r="F196" s="247" t="s">
        <v>154</v>
      </c>
      <c r="G196" s="245"/>
      <c r="H196" s="248">
        <v>28.085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136</v>
      </c>
      <c r="AU196" s="254" t="s">
        <v>82</v>
      </c>
      <c r="AV196" s="12" t="s">
        <v>134</v>
      </c>
      <c r="AW196" s="12" t="s">
        <v>36</v>
      </c>
      <c r="AX196" s="12" t="s">
        <v>80</v>
      </c>
      <c r="AY196" s="254" t="s">
        <v>127</v>
      </c>
    </row>
    <row r="197" spans="2:65" s="1" customFormat="1" ht="16.5" customHeight="1">
      <c r="B197" s="45"/>
      <c r="C197" s="220" t="s">
        <v>295</v>
      </c>
      <c r="D197" s="220" t="s">
        <v>129</v>
      </c>
      <c r="E197" s="221" t="s">
        <v>296</v>
      </c>
      <c r="F197" s="222" t="s">
        <v>297</v>
      </c>
      <c r="G197" s="223" t="s">
        <v>283</v>
      </c>
      <c r="H197" s="224">
        <v>28.085</v>
      </c>
      <c r="I197" s="225"/>
      <c r="J197" s="226">
        <f>ROUND(I197*H197,2)</f>
        <v>0</v>
      </c>
      <c r="K197" s="222" t="s">
        <v>133</v>
      </c>
      <c r="L197" s="71"/>
      <c r="M197" s="227" t="s">
        <v>21</v>
      </c>
      <c r="N197" s="228" t="s">
        <v>43</v>
      </c>
      <c r="O197" s="4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" t="s">
        <v>134</v>
      </c>
      <c r="AT197" s="23" t="s">
        <v>129</v>
      </c>
      <c r="AU197" s="23" t="s">
        <v>82</v>
      </c>
      <c r="AY197" s="23" t="s">
        <v>127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80</v>
      </c>
      <c r="BK197" s="231">
        <f>ROUND(I197*H197,2)</f>
        <v>0</v>
      </c>
      <c r="BL197" s="23" t="s">
        <v>134</v>
      </c>
      <c r="BM197" s="23" t="s">
        <v>298</v>
      </c>
    </row>
    <row r="198" spans="2:65" s="1" customFormat="1" ht="16.5" customHeight="1">
      <c r="B198" s="45"/>
      <c r="C198" s="220" t="s">
        <v>299</v>
      </c>
      <c r="D198" s="220" t="s">
        <v>129</v>
      </c>
      <c r="E198" s="221" t="s">
        <v>300</v>
      </c>
      <c r="F198" s="222" t="s">
        <v>301</v>
      </c>
      <c r="G198" s="223" t="s">
        <v>218</v>
      </c>
      <c r="H198" s="224">
        <v>0.204</v>
      </c>
      <c r="I198" s="225"/>
      <c r="J198" s="226">
        <f>ROUND(I198*H198,2)</f>
        <v>0</v>
      </c>
      <c r="K198" s="222" t="s">
        <v>133</v>
      </c>
      <c r="L198" s="71"/>
      <c r="M198" s="227" t="s">
        <v>21</v>
      </c>
      <c r="N198" s="228" t="s">
        <v>43</v>
      </c>
      <c r="O198" s="46"/>
      <c r="P198" s="229">
        <f>O198*H198</f>
        <v>0</v>
      </c>
      <c r="Q198" s="229">
        <v>1.06277</v>
      </c>
      <c r="R198" s="229">
        <f>Q198*H198</f>
        <v>0.21680507999999998</v>
      </c>
      <c r="S198" s="229">
        <v>0</v>
      </c>
      <c r="T198" s="230">
        <f>S198*H198</f>
        <v>0</v>
      </c>
      <c r="AR198" s="23" t="s">
        <v>134</v>
      </c>
      <c r="AT198" s="23" t="s">
        <v>129</v>
      </c>
      <c r="AU198" s="23" t="s">
        <v>82</v>
      </c>
      <c r="AY198" s="23" t="s">
        <v>127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80</v>
      </c>
      <c r="BK198" s="231">
        <f>ROUND(I198*H198,2)</f>
        <v>0</v>
      </c>
      <c r="BL198" s="23" t="s">
        <v>134</v>
      </c>
      <c r="BM198" s="23" t="s">
        <v>302</v>
      </c>
    </row>
    <row r="199" spans="2:51" s="11" customFormat="1" ht="13.5">
      <c r="B199" s="232"/>
      <c r="C199" s="233"/>
      <c r="D199" s="234" t="s">
        <v>136</v>
      </c>
      <c r="E199" s="235" t="s">
        <v>21</v>
      </c>
      <c r="F199" s="236" t="s">
        <v>303</v>
      </c>
      <c r="G199" s="233"/>
      <c r="H199" s="237">
        <v>0.008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136</v>
      </c>
      <c r="AU199" s="243" t="s">
        <v>82</v>
      </c>
      <c r="AV199" s="11" t="s">
        <v>82</v>
      </c>
      <c r="AW199" s="11" t="s">
        <v>36</v>
      </c>
      <c r="AX199" s="11" t="s">
        <v>72</v>
      </c>
      <c r="AY199" s="243" t="s">
        <v>127</v>
      </c>
    </row>
    <row r="200" spans="2:51" s="11" customFormat="1" ht="13.5">
      <c r="B200" s="232"/>
      <c r="C200" s="233"/>
      <c r="D200" s="234" t="s">
        <v>136</v>
      </c>
      <c r="E200" s="235" t="s">
        <v>21</v>
      </c>
      <c r="F200" s="236" t="s">
        <v>304</v>
      </c>
      <c r="G200" s="233"/>
      <c r="H200" s="237">
        <v>0.016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136</v>
      </c>
      <c r="AU200" s="243" t="s">
        <v>82</v>
      </c>
      <c r="AV200" s="11" t="s">
        <v>82</v>
      </c>
      <c r="AW200" s="11" t="s">
        <v>36</v>
      </c>
      <c r="AX200" s="11" t="s">
        <v>72</v>
      </c>
      <c r="AY200" s="243" t="s">
        <v>127</v>
      </c>
    </row>
    <row r="201" spans="2:51" s="11" customFormat="1" ht="13.5">
      <c r="B201" s="232"/>
      <c r="C201" s="233"/>
      <c r="D201" s="234" t="s">
        <v>136</v>
      </c>
      <c r="E201" s="235" t="s">
        <v>21</v>
      </c>
      <c r="F201" s="236" t="s">
        <v>305</v>
      </c>
      <c r="G201" s="233"/>
      <c r="H201" s="237">
        <v>0.072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136</v>
      </c>
      <c r="AU201" s="243" t="s">
        <v>82</v>
      </c>
      <c r="AV201" s="11" t="s">
        <v>82</v>
      </c>
      <c r="AW201" s="11" t="s">
        <v>36</v>
      </c>
      <c r="AX201" s="11" t="s">
        <v>72</v>
      </c>
      <c r="AY201" s="243" t="s">
        <v>127</v>
      </c>
    </row>
    <row r="202" spans="2:51" s="11" customFormat="1" ht="13.5">
      <c r="B202" s="232"/>
      <c r="C202" s="233"/>
      <c r="D202" s="234" t="s">
        <v>136</v>
      </c>
      <c r="E202" s="235" t="s">
        <v>21</v>
      </c>
      <c r="F202" s="236" t="s">
        <v>306</v>
      </c>
      <c r="G202" s="233"/>
      <c r="H202" s="237">
        <v>0.013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136</v>
      </c>
      <c r="AU202" s="243" t="s">
        <v>82</v>
      </c>
      <c r="AV202" s="11" t="s">
        <v>82</v>
      </c>
      <c r="AW202" s="11" t="s">
        <v>36</v>
      </c>
      <c r="AX202" s="11" t="s">
        <v>72</v>
      </c>
      <c r="AY202" s="243" t="s">
        <v>127</v>
      </c>
    </row>
    <row r="203" spans="2:51" s="11" customFormat="1" ht="13.5">
      <c r="B203" s="232"/>
      <c r="C203" s="233"/>
      <c r="D203" s="234" t="s">
        <v>136</v>
      </c>
      <c r="E203" s="235" t="s">
        <v>21</v>
      </c>
      <c r="F203" s="236" t="s">
        <v>307</v>
      </c>
      <c r="G203" s="233"/>
      <c r="H203" s="237">
        <v>0.01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136</v>
      </c>
      <c r="AU203" s="243" t="s">
        <v>82</v>
      </c>
      <c r="AV203" s="11" t="s">
        <v>82</v>
      </c>
      <c r="AW203" s="11" t="s">
        <v>36</v>
      </c>
      <c r="AX203" s="11" t="s">
        <v>72</v>
      </c>
      <c r="AY203" s="243" t="s">
        <v>127</v>
      </c>
    </row>
    <row r="204" spans="2:51" s="11" customFormat="1" ht="13.5">
      <c r="B204" s="232"/>
      <c r="C204" s="233"/>
      <c r="D204" s="234" t="s">
        <v>136</v>
      </c>
      <c r="E204" s="235" t="s">
        <v>21</v>
      </c>
      <c r="F204" s="236" t="s">
        <v>308</v>
      </c>
      <c r="G204" s="233"/>
      <c r="H204" s="237">
        <v>0.03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136</v>
      </c>
      <c r="AU204" s="243" t="s">
        <v>82</v>
      </c>
      <c r="AV204" s="11" t="s">
        <v>82</v>
      </c>
      <c r="AW204" s="11" t="s">
        <v>36</v>
      </c>
      <c r="AX204" s="11" t="s">
        <v>72</v>
      </c>
      <c r="AY204" s="243" t="s">
        <v>127</v>
      </c>
    </row>
    <row r="205" spans="2:51" s="11" customFormat="1" ht="13.5">
      <c r="B205" s="232"/>
      <c r="C205" s="233"/>
      <c r="D205" s="234" t="s">
        <v>136</v>
      </c>
      <c r="E205" s="235" t="s">
        <v>21</v>
      </c>
      <c r="F205" s="236" t="s">
        <v>309</v>
      </c>
      <c r="G205" s="233"/>
      <c r="H205" s="237">
        <v>0.015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136</v>
      </c>
      <c r="AU205" s="243" t="s">
        <v>82</v>
      </c>
      <c r="AV205" s="11" t="s">
        <v>82</v>
      </c>
      <c r="AW205" s="11" t="s">
        <v>36</v>
      </c>
      <c r="AX205" s="11" t="s">
        <v>72</v>
      </c>
      <c r="AY205" s="243" t="s">
        <v>127</v>
      </c>
    </row>
    <row r="206" spans="2:51" s="11" customFormat="1" ht="13.5">
      <c r="B206" s="232"/>
      <c r="C206" s="233"/>
      <c r="D206" s="234" t="s">
        <v>136</v>
      </c>
      <c r="E206" s="235" t="s">
        <v>21</v>
      </c>
      <c r="F206" s="236" t="s">
        <v>310</v>
      </c>
      <c r="G206" s="233"/>
      <c r="H206" s="237">
        <v>0.027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136</v>
      </c>
      <c r="AU206" s="243" t="s">
        <v>82</v>
      </c>
      <c r="AV206" s="11" t="s">
        <v>82</v>
      </c>
      <c r="AW206" s="11" t="s">
        <v>36</v>
      </c>
      <c r="AX206" s="11" t="s">
        <v>72</v>
      </c>
      <c r="AY206" s="243" t="s">
        <v>127</v>
      </c>
    </row>
    <row r="207" spans="2:51" s="11" customFormat="1" ht="13.5">
      <c r="B207" s="232"/>
      <c r="C207" s="233"/>
      <c r="D207" s="234" t="s">
        <v>136</v>
      </c>
      <c r="E207" s="235" t="s">
        <v>21</v>
      </c>
      <c r="F207" s="236" t="s">
        <v>311</v>
      </c>
      <c r="G207" s="233"/>
      <c r="H207" s="237">
        <v>0.008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136</v>
      </c>
      <c r="AU207" s="243" t="s">
        <v>82</v>
      </c>
      <c r="AV207" s="11" t="s">
        <v>82</v>
      </c>
      <c r="AW207" s="11" t="s">
        <v>36</v>
      </c>
      <c r="AX207" s="11" t="s">
        <v>72</v>
      </c>
      <c r="AY207" s="243" t="s">
        <v>127</v>
      </c>
    </row>
    <row r="208" spans="2:51" s="11" customFormat="1" ht="13.5">
      <c r="B208" s="232"/>
      <c r="C208" s="233"/>
      <c r="D208" s="234" t="s">
        <v>136</v>
      </c>
      <c r="E208" s="235" t="s">
        <v>21</v>
      </c>
      <c r="F208" s="236" t="s">
        <v>312</v>
      </c>
      <c r="G208" s="233"/>
      <c r="H208" s="237">
        <v>0.005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136</v>
      </c>
      <c r="AU208" s="243" t="s">
        <v>82</v>
      </c>
      <c r="AV208" s="11" t="s">
        <v>82</v>
      </c>
      <c r="AW208" s="11" t="s">
        <v>36</v>
      </c>
      <c r="AX208" s="11" t="s">
        <v>72</v>
      </c>
      <c r="AY208" s="243" t="s">
        <v>127</v>
      </c>
    </row>
    <row r="209" spans="2:51" s="12" customFormat="1" ht="13.5">
      <c r="B209" s="244"/>
      <c r="C209" s="245"/>
      <c r="D209" s="234" t="s">
        <v>136</v>
      </c>
      <c r="E209" s="246" t="s">
        <v>21</v>
      </c>
      <c r="F209" s="247" t="s">
        <v>154</v>
      </c>
      <c r="G209" s="245"/>
      <c r="H209" s="248">
        <v>0.204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136</v>
      </c>
      <c r="AU209" s="254" t="s">
        <v>82</v>
      </c>
      <c r="AV209" s="12" t="s">
        <v>134</v>
      </c>
      <c r="AW209" s="12" t="s">
        <v>36</v>
      </c>
      <c r="AX209" s="12" t="s">
        <v>80</v>
      </c>
      <c r="AY209" s="254" t="s">
        <v>127</v>
      </c>
    </row>
    <row r="210" spans="2:65" s="1" customFormat="1" ht="25.5" customHeight="1">
      <c r="B210" s="45"/>
      <c r="C210" s="220" t="s">
        <v>313</v>
      </c>
      <c r="D210" s="220" t="s">
        <v>129</v>
      </c>
      <c r="E210" s="221" t="s">
        <v>314</v>
      </c>
      <c r="F210" s="222" t="s">
        <v>315</v>
      </c>
      <c r="G210" s="223" t="s">
        <v>140</v>
      </c>
      <c r="H210" s="224">
        <v>39.324</v>
      </c>
      <c r="I210" s="225"/>
      <c r="J210" s="226">
        <f>ROUND(I210*H210,2)</f>
        <v>0</v>
      </c>
      <c r="K210" s="222" t="s">
        <v>133</v>
      </c>
      <c r="L210" s="71"/>
      <c r="M210" s="227" t="s">
        <v>21</v>
      </c>
      <c r="N210" s="228" t="s">
        <v>43</v>
      </c>
      <c r="O210" s="46"/>
      <c r="P210" s="229">
        <f>O210*H210</f>
        <v>0</v>
      </c>
      <c r="Q210" s="229">
        <v>2.45329</v>
      </c>
      <c r="R210" s="229">
        <f>Q210*H210</f>
        <v>96.47317595999999</v>
      </c>
      <c r="S210" s="229">
        <v>0</v>
      </c>
      <c r="T210" s="230">
        <f>S210*H210</f>
        <v>0</v>
      </c>
      <c r="AR210" s="23" t="s">
        <v>134</v>
      </c>
      <c r="AT210" s="23" t="s">
        <v>129</v>
      </c>
      <c r="AU210" s="23" t="s">
        <v>82</v>
      </c>
      <c r="AY210" s="23" t="s">
        <v>127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80</v>
      </c>
      <c r="BK210" s="231">
        <f>ROUND(I210*H210,2)</f>
        <v>0</v>
      </c>
      <c r="BL210" s="23" t="s">
        <v>134</v>
      </c>
      <c r="BM210" s="23" t="s">
        <v>316</v>
      </c>
    </row>
    <row r="211" spans="2:51" s="11" customFormat="1" ht="13.5">
      <c r="B211" s="232"/>
      <c r="C211" s="233"/>
      <c r="D211" s="234" t="s">
        <v>136</v>
      </c>
      <c r="E211" s="235" t="s">
        <v>21</v>
      </c>
      <c r="F211" s="236" t="s">
        <v>317</v>
      </c>
      <c r="G211" s="233"/>
      <c r="H211" s="237">
        <v>0.993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136</v>
      </c>
      <c r="AU211" s="243" t="s">
        <v>82</v>
      </c>
      <c r="AV211" s="11" t="s">
        <v>82</v>
      </c>
      <c r="AW211" s="11" t="s">
        <v>36</v>
      </c>
      <c r="AX211" s="11" t="s">
        <v>72</v>
      </c>
      <c r="AY211" s="243" t="s">
        <v>127</v>
      </c>
    </row>
    <row r="212" spans="2:51" s="11" customFormat="1" ht="13.5">
      <c r="B212" s="232"/>
      <c r="C212" s="233"/>
      <c r="D212" s="234" t="s">
        <v>136</v>
      </c>
      <c r="E212" s="235" t="s">
        <v>21</v>
      </c>
      <c r="F212" s="236" t="s">
        <v>318</v>
      </c>
      <c r="G212" s="233"/>
      <c r="H212" s="237">
        <v>2.426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136</v>
      </c>
      <c r="AU212" s="243" t="s">
        <v>82</v>
      </c>
      <c r="AV212" s="11" t="s">
        <v>82</v>
      </c>
      <c r="AW212" s="11" t="s">
        <v>36</v>
      </c>
      <c r="AX212" s="11" t="s">
        <v>72</v>
      </c>
      <c r="AY212" s="243" t="s">
        <v>127</v>
      </c>
    </row>
    <row r="213" spans="2:51" s="11" customFormat="1" ht="13.5">
      <c r="B213" s="232"/>
      <c r="C213" s="233"/>
      <c r="D213" s="234" t="s">
        <v>136</v>
      </c>
      <c r="E213" s="235" t="s">
        <v>21</v>
      </c>
      <c r="F213" s="236" t="s">
        <v>319</v>
      </c>
      <c r="G213" s="233"/>
      <c r="H213" s="237">
        <v>20.215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136</v>
      </c>
      <c r="AU213" s="243" t="s">
        <v>82</v>
      </c>
      <c r="AV213" s="11" t="s">
        <v>82</v>
      </c>
      <c r="AW213" s="11" t="s">
        <v>36</v>
      </c>
      <c r="AX213" s="11" t="s">
        <v>72</v>
      </c>
      <c r="AY213" s="243" t="s">
        <v>127</v>
      </c>
    </row>
    <row r="214" spans="2:51" s="11" customFormat="1" ht="13.5">
      <c r="B214" s="232"/>
      <c r="C214" s="233"/>
      <c r="D214" s="234" t="s">
        <v>136</v>
      </c>
      <c r="E214" s="235" t="s">
        <v>21</v>
      </c>
      <c r="F214" s="236" t="s">
        <v>320</v>
      </c>
      <c r="G214" s="233"/>
      <c r="H214" s="237">
        <v>5.287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136</v>
      </c>
      <c r="AU214" s="243" t="s">
        <v>82</v>
      </c>
      <c r="AV214" s="11" t="s">
        <v>82</v>
      </c>
      <c r="AW214" s="11" t="s">
        <v>36</v>
      </c>
      <c r="AX214" s="11" t="s">
        <v>72</v>
      </c>
      <c r="AY214" s="243" t="s">
        <v>127</v>
      </c>
    </row>
    <row r="215" spans="2:51" s="11" customFormat="1" ht="13.5">
      <c r="B215" s="232"/>
      <c r="C215" s="233"/>
      <c r="D215" s="234" t="s">
        <v>136</v>
      </c>
      <c r="E215" s="235" t="s">
        <v>21</v>
      </c>
      <c r="F215" s="236" t="s">
        <v>321</v>
      </c>
      <c r="G215" s="233"/>
      <c r="H215" s="237">
        <v>1.228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136</v>
      </c>
      <c r="AU215" s="243" t="s">
        <v>82</v>
      </c>
      <c r="AV215" s="11" t="s">
        <v>82</v>
      </c>
      <c r="AW215" s="11" t="s">
        <v>36</v>
      </c>
      <c r="AX215" s="11" t="s">
        <v>72</v>
      </c>
      <c r="AY215" s="243" t="s">
        <v>127</v>
      </c>
    </row>
    <row r="216" spans="2:51" s="11" customFormat="1" ht="13.5">
      <c r="B216" s="232"/>
      <c r="C216" s="233"/>
      <c r="D216" s="234" t="s">
        <v>136</v>
      </c>
      <c r="E216" s="235" t="s">
        <v>21</v>
      </c>
      <c r="F216" s="236" t="s">
        <v>322</v>
      </c>
      <c r="G216" s="233"/>
      <c r="H216" s="237">
        <v>2.617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136</v>
      </c>
      <c r="AU216" s="243" t="s">
        <v>82</v>
      </c>
      <c r="AV216" s="11" t="s">
        <v>82</v>
      </c>
      <c r="AW216" s="11" t="s">
        <v>36</v>
      </c>
      <c r="AX216" s="11" t="s">
        <v>72</v>
      </c>
      <c r="AY216" s="243" t="s">
        <v>127</v>
      </c>
    </row>
    <row r="217" spans="2:51" s="11" customFormat="1" ht="13.5">
      <c r="B217" s="232"/>
      <c r="C217" s="233"/>
      <c r="D217" s="234" t="s">
        <v>136</v>
      </c>
      <c r="E217" s="235" t="s">
        <v>21</v>
      </c>
      <c r="F217" s="236" t="s">
        <v>323</v>
      </c>
      <c r="G217" s="233"/>
      <c r="H217" s="237">
        <v>1.626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136</v>
      </c>
      <c r="AU217" s="243" t="s">
        <v>82</v>
      </c>
      <c r="AV217" s="11" t="s">
        <v>82</v>
      </c>
      <c r="AW217" s="11" t="s">
        <v>36</v>
      </c>
      <c r="AX217" s="11" t="s">
        <v>72</v>
      </c>
      <c r="AY217" s="243" t="s">
        <v>127</v>
      </c>
    </row>
    <row r="218" spans="2:51" s="11" customFormat="1" ht="13.5">
      <c r="B218" s="232"/>
      <c r="C218" s="233"/>
      <c r="D218" s="234" t="s">
        <v>136</v>
      </c>
      <c r="E218" s="235" t="s">
        <v>21</v>
      </c>
      <c r="F218" s="236" t="s">
        <v>324</v>
      </c>
      <c r="G218" s="233"/>
      <c r="H218" s="237">
        <v>2.758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136</v>
      </c>
      <c r="AU218" s="243" t="s">
        <v>82</v>
      </c>
      <c r="AV218" s="11" t="s">
        <v>82</v>
      </c>
      <c r="AW218" s="11" t="s">
        <v>36</v>
      </c>
      <c r="AX218" s="11" t="s">
        <v>72</v>
      </c>
      <c r="AY218" s="243" t="s">
        <v>127</v>
      </c>
    </row>
    <row r="219" spans="2:51" s="11" customFormat="1" ht="13.5">
      <c r="B219" s="232"/>
      <c r="C219" s="233"/>
      <c r="D219" s="234" t="s">
        <v>136</v>
      </c>
      <c r="E219" s="235" t="s">
        <v>21</v>
      </c>
      <c r="F219" s="236" t="s">
        <v>325</v>
      </c>
      <c r="G219" s="233"/>
      <c r="H219" s="237">
        <v>1.439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136</v>
      </c>
      <c r="AU219" s="243" t="s">
        <v>82</v>
      </c>
      <c r="AV219" s="11" t="s">
        <v>82</v>
      </c>
      <c r="AW219" s="11" t="s">
        <v>36</v>
      </c>
      <c r="AX219" s="11" t="s">
        <v>72</v>
      </c>
      <c r="AY219" s="243" t="s">
        <v>127</v>
      </c>
    </row>
    <row r="220" spans="2:51" s="11" customFormat="1" ht="13.5">
      <c r="B220" s="232"/>
      <c r="C220" s="233"/>
      <c r="D220" s="234" t="s">
        <v>136</v>
      </c>
      <c r="E220" s="235" t="s">
        <v>21</v>
      </c>
      <c r="F220" s="236" t="s">
        <v>326</v>
      </c>
      <c r="G220" s="233"/>
      <c r="H220" s="237">
        <v>0.735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136</v>
      </c>
      <c r="AU220" s="243" t="s">
        <v>82</v>
      </c>
      <c r="AV220" s="11" t="s">
        <v>82</v>
      </c>
      <c r="AW220" s="11" t="s">
        <v>36</v>
      </c>
      <c r="AX220" s="11" t="s">
        <v>72</v>
      </c>
      <c r="AY220" s="243" t="s">
        <v>127</v>
      </c>
    </row>
    <row r="221" spans="2:51" s="12" customFormat="1" ht="13.5">
      <c r="B221" s="244"/>
      <c r="C221" s="245"/>
      <c r="D221" s="234" t="s">
        <v>136</v>
      </c>
      <c r="E221" s="246" t="s">
        <v>21</v>
      </c>
      <c r="F221" s="247" t="s">
        <v>154</v>
      </c>
      <c r="G221" s="245"/>
      <c r="H221" s="248">
        <v>39.324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136</v>
      </c>
      <c r="AU221" s="254" t="s">
        <v>82</v>
      </c>
      <c r="AV221" s="12" t="s">
        <v>134</v>
      </c>
      <c r="AW221" s="12" t="s">
        <v>36</v>
      </c>
      <c r="AX221" s="12" t="s">
        <v>80</v>
      </c>
      <c r="AY221" s="254" t="s">
        <v>127</v>
      </c>
    </row>
    <row r="222" spans="2:65" s="1" customFormat="1" ht="25.5" customHeight="1">
      <c r="B222" s="45"/>
      <c r="C222" s="220" t="s">
        <v>327</v>
      </c>
      <c r="D222" s="220" t="s">
        <v>129</v>
      </c>
      <c r="E222" s="221" t="s">
        <v>328</v>
      </c>
      <c r="F222" s="222" t="s">
        <v>329</v>
      </c>
      <c r="G222" s="223" t="s">
        <v>140</v>
      </c>
      <c r="H222" s="224">
        <v>33.883</v>
      </c>
      <c r="I222" s="225"/>
      <c r="J222" s="226">
        <f>ROUND(I222*H222,2)</f>
        <v>0</v>
      </c>
      <c r="K222" s="222" t="s">
        <v>133</v>
      </c>
      <c r="L222" s="71"/>
      <c r="M222" s="227" t="s">
        <v>21</v>
      </c>
      <c r="N222" s="228" t="s">
        <v>43</v>
      </c>
      <c r="O222" s="46"/>
      <c r="P222" s="229">
        <f>O222*H222</f>
        <v>0</v>
      </c>
      <c r="Q222" s="229">
        <v>2.45329</v>
      </c>
      <c r="R222" s="229">
        <f>Q222*H222</f>
        <v>83.12482507</v>
      </c>
      <c r="S222" s="229">
        <v>0</v>
      </c>
      <c r="T222" s="230">
        <f>S222*H222</f>
        <v>0</v>
      </c>
      <c r="AR222" s="23" t="s">
        <v>134</v>
      </c>
      <c r="AT222" s="23" t="s">
        <v>129</v>
      </c>
      <c r="AU222" s="23" t="s">
        <v>82</v>
      </c>
      <c r="AY222" s="23" t="s">
        <v>127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80</v>
      </c>
      <c r="BK222" s="231">
        <f>ROUND(I222*H222,2)</f>
        <v>0</v>
      </c>
      <c r="BL222" s="23" t="s">
        <v>134</v>
      </c>
      <c r="BM222" s="23" t="s">
        <v>330</v>
      </c>
    </row>
    <row r="223" spans="2:51" s="11" customFormat="1" ht="13.5">
      <c r="B223" s="232"/>
      <c r="C223" s="233"/>
      <c r="D223" s="234" t="s">
        <v>136</v>
      </c>
      <c r="E223" s="235" t="s">
        <v>21</v>
      </c>
      <c r="F223" s="236" t="s">
        <v>331</v>
      </c>
      <c r="G223" s="233"/>
      <c r="H223" s="237">
        <v>0.526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136</v>
      </c>
      <c r="AU223" s="243" t="s">
        <v>82</v>
      </c>
      <c r="AV223" s="11" t="s">
        <v>82</v>
      </c>
      <c r="AW223" s="11" t="s">
        <v>36</v>
      </c>
      <c r="AX223" s="11" t="s">
        <v>72</v>
      </c>
      <c r="AY223" s="243" t="s">
        <v>127</v>
      </c>
    </row>
    <row r="224" spans="2:51" s="11" customFormat="1" ht="13.5">
      <c r="B224" s="232"/>
      <c r="C224" s="233"/>
      <c r="D224" s="234" t="s">
        <v>136</v>
      </c>
      <c r="E224" s="235" t="s">
        <v>21</v>
      </c>
      <c r="F224" s="236" t="s">
        <v>332</v>
      </c>
      <c r="G224" s="233"/>
      <c r="H224" s="237">
        <v>1.094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136</v>
      </c>
      <c r="AU224" s="243" t="s">
        <v>82</v>
      </c>
      <c r="AV224" s="11" t="s">
        <v>82</v>
      </c>
      <c r="AW224" s="11" t="s">
        <v>36</v>
      </c>
      <c r="AX224" s="11" t="s">
        <v>72</v>
      </c>
      <c r="AY224" s="243" t="s">
        <v>127</v>
      </c>
    </row>
    <row r="225" spans="2:51" s="11" customFormat="1" ht="13.5">
      <c r="B225" s="232"/>
      <c r="C225" s="233"/>
      <c r="D225" s="234" t="s">
        <v>136</v>
      </c>
      <c r="E225" s="235" t="s">
        <v>21</v>
      </c>
      <c r="F225" s="236" t="s">
        <v>333</v>
      </c>
      <c r="G225" s="233"/>
      <c r="H225" s="237">
        <v>0.574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136</v>
      </c>
      <c r="AU225" s="243" t="s">
        <v>82</v>
      </c>
      <c r="AV225" s="11" t="s">
        <v>82</v>
      </c>
      <c r="AW225" s="11" t="s">
        <v>36</v>
      </c>
      <c r="AX225" s="11" t="s">
        <v>72</v>
      </c>
      <c r="AY225" s="243" t="s">
        <v>127</v>
      </c>
    </row>
    <row r="226" spans="2:51" s="11" customFormat="1" ht="13.5">
      <c r="B226" s="232"/>
      <c r="C226" s="233"/>
      <c r="D226" s="234" t="s">
        <v>136</v>
      </c>
      <c r="E226" s="235" t="s">
        <v>21</v>
      </c>
      <c r="F226" s="236" t="s">
        <v>334</v>
      </c>
      <c r="G226" s="233"/>
      <c r="H226" s="237">
        <v>1.134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136</v>
      </c>
      <c r="AU226" s="243" t="s">
        <v>82</v>
      </c>
      <c r="AV226" s="11" t="s">
        <v>82</v>
      </c>
      <c r="AW226" s="11" t="s">
        <v>36</v>
      </c>
      <c r="AX226" s="11" t="s">
        <v>72</v>
      </c>
      <c r="AY226" s="243" t="s">
        <v>127</v>
      </c>
    </row>
    <row r="227" spans="2:51" s="11" customFormat="1" ht="13.5">
      <c r="B227" s="232"/>
      <c r="C227" s="233"/>
      <c r="D227" s="234" t="s">
        <v>136</v>
      </c>
      <c r="E227" s="235" t="s">
        <v>21</v>
      </c>
      <c r="F227" s="236" t="s">
        <v>335</v>
      </c>
      <c r="G227" s="233"/>
      <c r="H227" s="237">
        <v>0.912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136</v>
      </c>
      <c r="AU227" s="243" t="s">
        <v>82</v>
      </c>
      <c r="AV227" s="11" t="s">
        <v>82</v>
      </c>
      <c r="AW227" s="11" t="s">
        <v>36</v>
      </c>
      <c r="AX227" s="11" t="s">
        <v>72</v>
      </c>
      <c r="AY227" s="243" t="s">
        <v>127</v>
      </c>
    </row>
    <row r="228" spans="2:51" s="11" customFormat="1" ht="13.5">
      <c r="B228" s="232"/>
      <c r="C228" s="233"/>
      <c r="D228" s="234" t="s">
        <v>136</v>
      </c>
      <c r="E228" s="235" t="s">
        <v>21</v>
      </c>
      <c r="F228" s="236" t="s">
        <v>336</v>
      </c>
      <c r="G228" s="233"/>
      <c r="H228" s="237">
        <v>0.935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136</v>
      </c>
      <c r="AU228" s="243" t="s">
        <v>82</v>
      </c>
      <c r="AV228" s="11" t="s">
        <v>82</v>
      </c>
      <c r="AW228" s="11" t="s">
        <v>36</v>
      </c>
      <c r="AX228" s="11" t="s">
        <v>72</v>
      </c>
      <c r="AY228" s="243" t="s">
        <v>127</v>
      </c>
    </row>
    <row r="229" spans="2:51" s="11" customFormat="1" ht="13.5">
      <c r="B229" s="232"/>
      <c r="C229" s="233"/>
      <c r="D229" s="234" t="s">
        <v>136</v>
      </c>
      <c r="E229" s="235" t="s">
        <v>21</v>
      </c>
      <c r="F229" s="236" t="s">
        <v>337</v>
      </c>
      <c r="G229" s="233"/>
      <c r="H229" s="237">
        <v>0.351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136</v>
      </c>
      <c r="AU229" s="243" t="s">
        <v>82</v>
      </c>
      <c r="AV229" s="11" t="s">
        <v>82</v>
      </c>
      <c r="AW229" s="11" t="s">
        <v>36</v>
      </c>
      <c r="AX229" s="11" t="s">
        <v>72</v>
      </c>
      <c r="AY229" s="243" t="s">
        <v>127</v>
      </c>
    </row>
    <row r="230" spans="2:51" s="11" customFormat="1" ht="13.5">
      <c r="B230" s="232"/>
      <c r="C230" s="233"/>
      <c r="D230" s="234" t="s">
        <v>136</v>
      </c>
      <c r="E230" s="235" t="s">
        <v>21</v>
      </c>
      <c r="F230" s="236" t="s">
        <v>338</v>
      </c>
      <c r="G230" s="233"/>
      <c r="H230" s="237">
        <v>0.376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136</v>
      </c>
      <c r="AU230" s="243" t="s">
        <v>82</v>
      </c>
      <c r="AV230" s="11" t="s">
        <v>82</v>
      </c>
      <c r="AW230" s="11" t="s">
        <v>36</v>
      </c>
      <c r="AX230" s="11" t="s">
        <v>72</v>
      </c>
      <c r="AY230" s="243" t="s">
        <v>127</v>
      </c>
    </row>
    <row r="231" spans="2:51" s="11" customFormat="1" ht="13.5">
      <c r="B231" s="232"/>
      <c r="C231" s="233"/>
      <c r="D231" s="234" t="s">
        <v>136</v>
      </c>
      <c r="E231" s="235" t="s">
        <v>21</v>
      </c>
      <c r="F231" s="236" t="s">
        <v>339</v>
      </c>
      <c r="G231" s="233"/>
      <c r="H231" s="237">
        <v>3.366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136</v>
      </c>
      <c r="AU231" s="243" t="s">
        <v>82</v>
      </c>
      <c r="AV231" s="11" t="s">
        <v>82</v>
      </c>
      <c r="AW231" s="11" t="s">
        <v>36</v>
      </c>
      <c r="AX231" s="11" t="s">
        <v>72</v>
      </c>
      <c r="AY231" s="243" t="s">
        <v>127</v>
      </c>
    </row>
    <row r="232" spans="2:51" s="11" customFormat="1" ht="13.5">
      <c r="B232" s="232"/>
      <c r="C232" s="233"/>
      <c r="D232" s="234" t="s">
        <v>136</v>
      </c>
      <c r="E232" s="235" t="s">
        <v>21</v>
      </c>
      <c r="F232" s="236" t="s">
        <v>340</v>
      </c>
      <c r="G232" s="233"/>
      <c r="H232" s="237">
        <v>5.4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136</v>
      </c>
      <c r="AU232" s="243" t="s">
        <v>82</v>
      </c>
      <c r="AV232" s="11" t="s">
        <v>82</v>
      </c>
      <c r="AW232" s="11" t="s">
        <v>36</v>
      </c>
      <c r="AX232" s="11" t="s">
        <v>72</v>
      </c>
      <c r="AY232" s="243" t="s">
        <v>127</v>
      </c>
    </row>
    <row r="233" spans="2:51" s="11" customFormat="1" ht="13.5">
      <c r="B233" s="232"/>
      <c r="C233" s="233"/>
      <c r="D233" s="234" t="s">
        <v>136</v>
      </c>
      <c r="E233" s="235" t="s">
        <v>21</v>
      </c>
      <c r="F233" s="236" t="s">
        <v>341</v>
      </c>
      <c r="G233" s="233"/>
      <c r="H233" s="237">
        <v>2.525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136</v>
      </c>
      <c r="AU233" s="243" t="s">
        <v>82</v>
      </c>
      <c r="AV233" s="11" t="s">
        <v>82</v>
      </c>
      <c r="AW233" s="11" t="s">
        <v>36</v>
      </c>
      <c r="AX233" s="11" t="s">
        <v>72</v>
      </c>
      <c r="AY233" s="243" t="s">
        <v>127</v>
      </c>
    </row>
    <row r="234" spans="2:51" s="11" customFormat="1" ht="13.5">
      <c r="B234" s="232"/>
      <c r="C234" s="233"/>
      <c r="D234" s="234" t="s">
        <v>136</v>
      </c>
      <c r="E234" s="235" t="s">
        <v>21</v>
      </c>
      <c r="F234" s="236" t="s">
        <v>342</v>
      </c>
      <c r="G234" s="233"/>
      <c r="H234" s="237">
        <v>14.306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136</v>
      </c>
      <c r="AU234" s="243" t="s">
        <v>82</v>
      </c>
      <c r="AV234" s="11" t="s">
        <v>82</v>
      </c>
      <c r="AW234" s="11" t="s">
        <v>36</v>
      </c>
      <c r="AX234" s="11" t="s">
        <v>72</v>
      </c>
      <c r="AY234" s="243" t="s">
        <v>127</v>
      </c>
    </row>
    <row r="235" spans="2:51" s="11" customFormat="1" ht="13.5">
      <c r="B235" s="232"/>
      <c r="C235" s="233"/>
      <c r="D235" s="234" t="s">
        <v>136</v>
      </c>
      <c r="E235" s="235" t="s">
        <v>21</v>
      </c>
      <c r="F235" s="236" t="s">
        <v>343</v>
      </c>
      <c r="G235" s="233"/>
      <c r="H235" s="237">
        <v>2.384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136</v>
      </c>
      <c r="AU235" s="243" t="s">
        <v>82</v>
      </c>
      <c r="AV235" s="11" t="s">
        <v>82</v>
      </c>
      <c r="AW235" s="11" t="s">
        <v>36</v>
      </c>
      <c r="AX235" s="11" t="s">
        <v>72</v>
      </c>
      <c r="AY235" s="243" t="s">
        <v>127</v>
      </c>
    </row>
    <row r="236" spans="2:51" s="12" customFormat="1" ht="13.5">
      <c r="B236" s="244"/>
      <c r="C236" s="245"/>
      <c r="D236" s="234" t="s">
        <v>136</v>
      </c>
      <c r="E236" s="246" t="s">
        <v>21</v>
      </c>
      <c r="F236" s="247" t="s">
        <v>154</v>
      </c>
      <c r="G236" s="245"/>
      <c r="H236" s="248">
        <v>33.883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136</v>
      </c>
      <c r="AU236" s="254" t="s">
        <v>82</v>
      </c>
      <c r="AV236" s="12" t="s">
        <v>134</v>
      </c>
      <c r="AW236" s="12" t="s">
        <v>36</v>
      </c>
      <c r="AX236" s="12" t="s">
        <v>80</v>
      </c>
      <c r="AY236" s="254" t="s">
        <v>127</v>
      </c>
    </row>
    <row r="237" spans="2:65" s="1" customFormat="1" ht="16.5" customHeight="1">
      <c r="B237" s="45"/>
      <c r="C237" s="220" t="s">
        <v>344</v>
      </c>
      <c r="D237" s="220" t="s">
        <v>129</v>
      </c>
      <c r="E237" s="221" t="s">
        <v>345</v>
      </c>
      <c r="F237" s="222" t="s">
        <v>346</v>
      </c>
      <c r="G237" s="223" t="s">
        <v>283</v>
      </c>
      <c r="H237" s="224">
        <v>107.6</v>
      </c>
      <c r="I237" s="225"/>
      <c r="J237" s="226">
        <f>ROUND(I237*H237,2)</f>
        <v>0</v>
      </c>
      <c r="K237" s="222" t="s">
        <v>133</v>
      </c>
      <c r="L237" s="71"/>
      <c r="M237" s="227" t="s">
        <v>21</v>
      </c>
      <c r="N237" s="228" t="s">
        <v>43</v>
      </c>
      <c r="O237" s="46"/>
      <c r="P237" s="229">
        <f>O237*H237</f>
        <v>0</v>
      </c>
      <c r="Q237" s="229">
        <v>0.00269</v>
      </c>
      <c r="R237" s="229">
        <f>Q237*H237</f>
        <v>0.289444</v>
      </c>
      <c r="S237" s="229">
        <v>0</v>
      </c>
      <c r="T237" s="230">
        <f>S237*H237</f>
        <v>0</v>
      </c>
      <c r="AR237" s="23" t="s">
        <v>134</v>
      </c>
      <c r="AT237" s="23" t="s">
        <v>129</v>
      </c>
      <c r="AU237" s="23" t="s">
        <v>82</v>
      </c>
      <c r="AY237" s="23" t="s">
        <v>127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80</v>
      </c>
      <c r="BK237" s="231">
        <f>ROUND(I237*H237,2)</f>
        <v>0</v>
      </c>
      <c r="BL237" s="23" t="s">
        <v>134</v>
      </c>
      <c r="BM237" s="23" t="s">
        <v>347</v>
      </c>
    </row>
    <row r="238" spans="2:51" s="11" customFormat="1" ht="13.5">
      <c r="B238" s="232"/>
      <c r="C238" s="233"/>
      <c r="D238" s="234" t="s">
        <v>136</v>
      </c>
      <c r="E238" s="235" t="s">
        <v>21</v>
      </c>
      <c r="F238" s="236" t="s">
        <v>348</v>
      </c>
      <c r="G238" s="233"/>
      <c r="H238" s="237">
        <v>1.95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136</v>
      </c>
      <c r="AU238" s="243" t="s">
        <v>82</v>
      </c>
      <c r="AV238" s="11" t="s">
        <v>82</v>
      </c>
      <c r="AW238" s="11" t="s">
        <v>36</v>
      </c>
      <c r="AX238" s="11" t="s">
        <v>72</v>
      </c>
      <c r="AY238" s="243" t="s">
        <v>127</v>
      </c>
    </row>
    <row r="239" spans="2:51" s="11" customFormat="1" ht="13.5">
      <c r="B239" s="232"/>
      <c r="C239" s="233"/>
      <c r="D239" s="234" t="s">
        <v>136</v>
      </c>
      <c r="E239" s="235" t="s">
        <v>21</v>
      </c>
      <c r="F239" s="236" t="s">
        <v>349</v>
      </c>
      <c r="G239" s="233"/>
      <c r="H239" s="237">
        <v>4.518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136</v>
      </c>
      <c r="AU239" s="243" t="s">
        <v>82</v>
      </c>
      <c r="AV239" s="11" t="s">
        <v>82</v>
      </c>
      <c r="AW239" s="11" t="s">
        <v>36</v>
      </c>
      <c r="AX239" s="11" t="s">
        <v>72</v>
      </c>
      <c r="AY239" s="243" t="s">
        <v>127</v>
      </c>
    </row>
    <row r="240" spans="2:51" s="11" customFormat="1" ht="13.5">
      <c r="B240" s="232"/>
      <c r="C240" s="233"/>
      <c r="D240" s="234" t="s">
        <v>136</v>
      </c>
      <c r="E240" s="235" t="s">
        <v>21</v>
      </c>
      <c r="F240" s="236" t="s">
        <v>350</v>
      </c>
      <c r="G240" s="233"/>
      <c r="H240" s="237">
        <v>25.944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136</v>
      </c>
      <c r="AU240" s="243" t="s">
        <v>82</v>
      </c>
      <c r="AV240" s="11" t="s">
        <v>82</v>
      </c>
      <c r="AW240" s="11" t="s">
        <v>36</v>
      </c>
      <c r="AX240" s="11" t="s">
        <v>72</v>
      </c>
      <c r="AY240" s="243" t="s">
        <v>127</v>
      </c>
    </row>
    <row r="241" spans="2:51" s="11" customFormat="1" ht="13.5">
      <c r="B241" s="232"/>
      <c r="C241" s="233"/>
      <c r="D241" s="234" t="s">
        <v>136</v>
      </c>
      <c r="E241" s="235" t="s">
        <v>21</v>
      </c>
      <c r="F241" s="236" t="s">
        <v>351</v>
      </c>
      <c r="G241" s="233"/>
      <c r="H241" s="237">
        <v>11.375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136</v>
      </c>
      <c r="AU241" s="243" t="s">
        <v>82</v>
      </c>
      <c r="AV241" s="11" t="s">
        <v>82</v>
      </c>
      <c r="AW241" s="11" t="s">
        <v>36</v>
      </c>
      <c r="AX241" s="11" t="s">
        <v>72</v>
      </c>
      <c r="AY241" s="243" t="s">
        <v>127</v>
      </c>
    </row>
    <row r="242" spans="2:51" s="11" customFormat="1" ht="13.5">
      <c r="B242" s="232"/>
      <c r="C242" s="233"/>
      <c r="D242" s="234" t="s">
        <v>136</v>
      </c>
      <c r="E242" s="235" t="s">
        <v>21</v>
      </c>
      <c r="F242" s="236" t="s">
        <v>352</v>
      </c>
      <c r="G242" s="233"/>
      <c r="H242" s="237">
        <v>3.855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136</v>
      </c>
      <c r="AU242" s="243" t="s">
        <v>82</v>
      </c>
      <c r="AV242" s="11" t="s">
        <v>82</v>
      </c>
      <c r="AW242" s="11" t="s">
        <v>36</v>
      </c>
      <c r="AX242" s="11" t="s">
        <v>72</v>
      </c>
      <c r="AY242" s="243" t="s">
        <v>127</v>
      </c>
    </row>
    <row r="243" spans="2:51" s="11" customFormat="1" ht="13.5">
      <c r="B243" s="232"/>
      <c r="C243" s="233"/>
      <c r="D243" s="234" t="s">
        <v>136</v>
      </c>
      <c r="E243" s="235" t="s">
        <v>21</v>
      </c>
      <c r="F243" s="236" t="s">
        <v>353</v>
      </c>
      <c r="G243" s="233"/>
      <c r="H243" s="237">
        <v>4.874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136</v>
      </c>
      <c r="AU243" s="243" t="s">
        <v>82</v>
      </c>
      <c r="AV243" s="11" t="s">
        <v>82</v>
      </c>
      <c r="AW243" s="11" t="s">
        <v>36</v>
      </c>
      <c r="AX243" s="11" t="s">
        <v>72</v>
      </c>
      <c r="AY243" s="243" t="s">
        <v>127</v>
      </c>
    </row>
    <row r="244" spans="2:51" s="11" customFormat="1" ht="13.5">
      <c r="B244" s="232"/>
      <c r="C244" s="233"/>
      <c r="D244" s="234" t="s">
        <v>136</v>
      </c>
      <c r="E244" s="235" t="s">
        <v>21</v>
      </c>
      <c r="F244" s="236" t="s">
        <v>354</v>
      </c>
      <c r="G244" s="233"/>
      <c r="H244" s="237">
        <v>3.257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136</v>
      </c>
      <c r="AU244" s="243" t="s">
        <v>82</v>
      </c>
      <c r="AV244" s="11" t="s">
        <v>82</v>
      </c>
      <c r="AW244" s="11" t="s">
        <v>36</v>
      </c>
      <c r="AX244" s="11" t="s">
        <v>72</v>
      </c>
      <c r="AY244" s="243" t="s">
        <v>127</v>
      </c>
    </row>
    <row r="245" spans="2:51" s="11" customFormat="1" ht="13.5">
      <c r="B245" s="232"/>
      <c r="C245" s="233"/>
      <c r="D245" s="234" t="s">
        <v>136</v>
      </c>
      <c r="E245" s="235" t="s">
        <v>21</v>
      </c>
      <c r="F245" s="236" t="s">
        <v>355</v>
      </c>
      <c r="G245" s="233"/>
      <c r="H245" s="237">
        <v>5.94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136</v>
      </c>
      <c r="AU245" s="243" t="s">
        <v>82</v>
      </c>
      <c r="AV245" s="11" t="s">
        <v>82</v>
      </c>
      <c r="AW245" s="11" t="s">
        <v>36</v>
      </c>
      <c r="AX245" s="11" t="s">
        <v>72</v>
      </c>
      <c r="AY245" s="243" t="s">
        <v>127</v>
      </c>
    </row>
    <row r="246" spans="2:51" s="11" customFormat="1" ht="13.5">
      <c r="B246" s="232"/>
      <c r="C246" s="233"/>
      <c r="D246" s="234" t="s">
        <v>136</v>
      </c>
      <c r="E246" s="235" t="s">
        <v>21</v>
      </c>
      <c r="F246" s="236" t="s">
        <v>356</v>
      </c>
      <c r="G246" s="233"/>
      <c r="H246" s="237">
        <v>6.935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136</v>
      </c>
      <c r="AU246" s="243" t="s">
        <v>82</v>
      </c>
      <c r="AV246" s="11" t="s">
        <v>82</v>
      </c>
      <c r="AW246" s="11" t="s">
        <v>36</v>
      </c>
      <c r="AX246" s="11" t="s">
        <v>72</v>
      </c>
      <c r="AY246" s="243" t="s">
        <v>127</v>
      </c>
    </row>
    <row r="247" spans="2:51" s="11" customFormat="1" ht="13.5">
      <c r="B247" s="232"/>
      <c r="C247" s="233"/>
      <c r="D247" s="234" t="s">
        <v>136</v>
      </c>
      <c r="E247" s="235" t="s">
        <v>21</v>
      </c>
      <c r="F247" s="236" t="s">
        <v>357</v>
      </c>
      <c r="G247" s="233"/>
      <c r="H247" s="237">
        <v>3.042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136</v>
      </c>
      <c r="AU247" s="243" t="s">
        <v>82</v>
      </c>
      <c r="AV247" s="11" t="s">
        <v>82</v>
      </c>
      <c r="AW247" s="11" t="s">
        <v>36</v>
      </c>
      <c r="AX247" s="11" t="s">
        <v>72</v>
      </c>
      <c r="AY247" s="243" t="s">
        <v>127</v>
      </c>
    </row>
    <row r="248" spans="2:51" s="11" customFormat="1" ht="13.5">
      <c r="B248" s="232"/>
      <c r="C248" s="233"/>
      <c r="D248" s="234" t="s">
        <v>136</v>
      </c>
      <c r="E248" s="235" t="s">
        <v>21</v>
      </c>
      <c r="F248" s="236" t="s">
        <v>358</v>
      </c>
      <c r="G248" s="233"/>
      <c r="H248" s="237">
        <v>4.32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136</v>
      </c>
      <c r="AU248" s="243" t="s">
        <v>82</v>
      </c>
      <c r="AV248" s="11" t="s">
        <v>82</v>
      </c>
      <c r="AW248" s="11" t="s">
        <v>36</v>
      </c>
      <c r="AX248" s="11" t="s">
        <v>72</v>
      </c>
      <c r="AY248" s="243" t="s">
        <v>127</v>
      </c>
    </row>
    <row r="249" spans="2:51" s="11" customFormat="1" ht="13.5">
      <c r="B249" s="232"/>
      <c r="C249" s="233"/>
      <c r="D249" s="234" t="s">
        <v>136</v>
      </c>
      <c r="E249" s="235" t="s">
        <v>21</v>
      </c>
      <c r="F249" s="236" t="s">
        <v>359</v>
      </c>
      <c r="G249" s="233"/>
      <c r="H249" s="237">
        <v>6.93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136</v>
      </c>
      <c r="AU249" s="243" t="s">
        <v>82</v>
      </c>
      <c r="AV249" s="11" t="s">
        <v>82</v>
      </c>
      <c r="AW249" s="11" t="s">
        <v>36</v>
      </c>
      <c r="AX249" s="11" t="s">
        <v>72</v>
      </c>
      <c r="AY249" s="243" t="s">
        <v>127</v>
      </c>
    </row>
    <row r="250" spans="2:51" s="11" customFormat="1" ht="13.5">
      <c r="B250" s="232"/>
      <c r="C250" s="233"/>
      <c r="D250" s="234" t="s">
        <v>136</v>
      </c>
      <c r="E250" s="235" t="s">
        <v>21</v>
      </c>
      <c r="F250" s="236" t="s">
        <v>360</v>
      </c>
      <c r="G250" s="233"/>
      <c r="H250" s="237">
        <v>3.24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136</v>
      </c>
      <c r="AU250" s="243" t="s">
        <v>82</v>
      </c>
      <c r="AV250" s="11" t="s">
        <v>82</v>
      </c>
      <c r="AW250" s="11" t="s">
        <v>36</v>
      </c>
      <c r="AX250" s="11" t="s">
        <v>72</v>
      </c>
      <c r="AY250" s="243" t="s">
        <v>127</v>
      </c>
    </row>
    <row r="251" spans="2:51" s="11" customFormat="1" ht="13.5">
      <c r="B251" s="232"/>
      <c r="C251" s="233"/>
      <c r="D251" s="234" t="s">
        <v>136</v>
      </c>
      <c r="E251" s="235" t="s">
        <v>21</v>
      </c>
      <c r="F251" s="236" t="s">
        <v>361</v>
      </c>
      <c r="G251" s="233"/>
      <c r="H251" s="237">
        <v>18.36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136</v>
      </c>
      <c r="AU251" s="243" t="s">
        <v>82</v>
      </c>
      <c r="AV251" s="11" t="s">
        <v>82</v>
      </c>
      <c r="AW251" s="11" t="s">
        <v>36</v>
      </c>
      <c r="AX251" s="11" t="s">
        <v>72</v>
      </c>
      <c r="AY251" s="243" t="s">
        <v>127</v>
      </c>
    </row>
    <row r="252" spans="2:51" s="11" customFormat="1" ht="13.5">
      <c r="B252" s="232"/>
      <c r="C252" s="233"/>
      <c r="D252" s="234" t="s">
        <v>136</v>
      </c>
      <c r="E252" s="235" t="s">
        <v>21</v>
      </c>
      <c r="F252" s="236" t="s">
        <v>362</v>
      </c>
      <c r="G252" s="233"/>
      <c r="H252" s="237">
        <v>3.06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136</v>
      </c>
      <c r="AU252" s="243" t="s">
        <v>82</v>
      </c>
      <c r="AV252" s="11" t="s">
        <v>82</v>
      </c>
      <c r="AW252" s="11" t="s">
        <v>36</v>
      </c>
      <c r="AX252" s="11" t="s">
        <v>72</v>
      </c>
      <c r="AY252" s="243" t="s">
        <v>127</v>
      </c>
    </row>
    <row r="253" spans="2:51" s="12" customFormat="1" ht="13.5">
      <c r="B253" s="244"/>
      <c r="C253" s="245"/>
      <c r="D253" s="234" t="s">
        <v>136</v>
      </c>
      <c r="E253" s="246" t="s">
        <v>21</v>
      </c>
      <c r="F253" s="247" t="s">
        <v>154</v>
      </c>
      <c r="G253" s="245"/>
      <c r="H253" s="248">
        <v>107.6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136</v>
      </c>
      <c r="AU253" s="254" t="s">
        <v>82</v>
      </c>
      <c r="AV253" s="12" t="s">
        <v>134</v>
      </c>
      <c r="AW253" s="12" t="s">
        <v>36</v>
      </c>
      <c r="AX253" s="12" t="s">
        <v>80</v>
      </c>
      <c r="AY253" s="254" t="s">
        <v>127</v>
      </c>
    </row>
    <row r="254" spans="2:65" s="1" customFormat="1" ht="16.5" customHeight="1">
      <c r="B254" s="45"/>
      <c r="C254" s="220" t="s">
        <v>363</v>
      </c>
      <c r="D254" s="220" t="s">
        <v>129</v>
      </c>
      <c r="E254" s="221" t="s">
        <v>364</v>
      </c>
      <c r="F254" s="222" t="s">
        <v>365</v>
      </c>
      <c r="G254" s="223" t="s">
        <v>283</v>
      </c>
      <c r="H254" s="224">
        <v>107.6</v>
      </c>
      <c r="I254" s="225"/>
      <c r="J254" s="226">
        <f>ROUND(I254*H254,2)</f>
        <v>0</v>
      </c>
      <c r="K254" s="222" t="s">
        <v>133</v>
      </c>
      <c r="L254" s="71"/>
      <c r="M254" s="227" t="s">
        <v>21</v>
      </c>
      <c r="N254" s="228" t="s">
        <v>43</v>
      </c>
      <c r="O254" s="4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AR254" s="23" t="s">
        <v>134</v>
      </c>
      <c r="AT254" s="23" t="s">
        <v>129</v>
      </c>
      <c r="AU254" s="23" t="s">
        <v>82</v>
      </c>
      <c r="AY254" s="23" t="s">
        <v>127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80</v>
      </c>
      <c r="BK254" s="231">
        <f>ROUND(I254*H254,2)</f>
        <v>0</v>
      </c>
      <c r="BL254" s="23" t="s">
        <v>134</v>
      </c>
      <c r="BM254" s="23" t="s">
        <v>366</v>
      </c>
    </row>
    <row r="255" spans="2:65" s="1" customFormat="1" ht="16.5" customHeight="1">
      <c r="B255" s="45"/>
      <c r="C255" s="220" t="s">
        <v>367</v>
      </c>
      <c r="D255" s="220" t="s">
        <v>129</v>
      </c>
      <c r="E255" s="221" t="s">
        <v>368</v>
      </c>
      <c r="F255" s="222" t="s">
        <v>369</v>
      </c>
      <c r="G255" s="223" t="s">
        <v>218</v>
      </c>
      <c r="H255" s="224">
        <v>0.708</v>
      </c>
      <c r="I255" s="225"/>
      <c r="J255" s="226">
        <f>ROUND(I255*H255,2)</f>
        <v>0</v>
      </c>
      <c r="K255" s="222" t="s">
        <v>133</v>
      </c>
      <c r="L255" s="71"/>
      <c r="M255" s="227" t="s">
        <v>21</v>
      </c>
      <c r="N255" s="228" t="s">
        <v>43</v>
      </c>
      <c r="O255" s="46"/>
      <c r="P255" s="229">
        <f>O255*H255</f>
        <v>0</v>
      </c>
      <c r="Q255" s="229">
        <v>1.06017</v>
      </c>
      <c r="R255" s="229">
        <f>Q255*H255</f>
        <v>0.75060036</v>
      </c>
      <c r="S255" s="229">
        <v>0</v>
      </c>
      <c r="T255" s="230">
        <f>S255*H255</f>
        <v>0</v>
      </c>
      <c r="AR255" s="23" t="s">
        <v>134</v>
      </c>
      <c r="AT255" s="23" t="s">
        <v>129</v>
      </c>
      <c r="AU255" s="23" t="s">
        <v>82</v>
      </c>
      <c r="AY255" s="23" t="s">
        <v>127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80</v>
      </c>
      <c r="BK255" s="231">
        <f>ROUND(I255*H255,2)</f>
        <v>0</v>
      </c>
      <c r="BL255" s="23" t="s">
        <v>134</v>
      </c>
      <c r="BM255" s="23" t="s">
        <v>370</v>
      </c>
    </row>
    <row r="256" spans="2:51" s="11" customFormat="1" ht="13.5">
      <c r="B256" s="232"/>
      <c r="C256" s="233"/>
      <c r="D256" s="234" t="s">
        <v>136</v>
      </c>
      <c r="E256" s="235" t="s">
        <v>21</v>
      </c>
      <c r="F256" s="236" t="s">
        <v>371</v>
      </c>
      <c r="G256" s="233"/>
      <c r="H256" s="237">
        <v>0.009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136</v>
      </c>
      <c r="AU256" s="243" t="s">
        <v>82</v>
      </c>
      <c r="AV256" s="11" t="s">
        <v>82</v>
      </c>
      <c r="AW256" s="11" t="s">
        <v>36</v>
      </c>
      <c r="AX256" s="11" t="s">
        <v>72</v>
      </c>
      <c r="AY256" s="243" t="s">
        <v>127</v>
      </c>
    </row>
    <row r="257" spans="2:51" s="11" customFormat="1" ht="13.5">
      <c r="B257" s="232"/>
      <c r="C257" s="233"/>
      <c r="D257" s="234" t="s">
        <v>136</v>
      </c>
      <c r="E257" s="235" t="s">
        <v>21</v>
      </c>
      <c r="F257" s="236" t="s">
        <v>372</v>
      </c>
      <c r="G257" s="233"/>
      <c r="H257" s="237">
        <v>0.018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136</v>
      </c>
      <c r="AU257" s="243" t="s">
        <v>82</v>
      </c>
      <c r="AV257" s="11" t="s">
        <v>82</v>
      </c>
      <c r="AW257" s="11" t="s">
        <v>36</v>
      </c>
      <c r="AX257" s="11" t="s">
        <v>72</v>
      </c>
      <c r="AY257" s="243" t="s">
        <v>127</v>
      </c>
    </row>
    <row r="258" spans="2:51" s="11" customFormat="1" ht="13.5">
      <c r="B258" s="232"/>
      <c r="C258" s="233"/>
      <c r="D258" s="234" t="s">
        <v>136</v>
      </c>
      <c r="E258" s="235" t="s">
        <v>21</v>
      </c>
      <c r="F258" s="236" t="s">
        <v>373</v>
      </c>
      <c r="G258" s="233"/>
      <c r="H258" s="237">
        <v>0.009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136</v>
      </c>
      <c r="AU258" s="243" t="s">
        <v>82</v>
      </c>
      <c r="AV258" s="11" t="s">
        <v>82</v>
      </c>
      <c r="AW258" s="11" t="s">
        <v>36</v>
      </c>
      <c r="AX258" s="11" t="s">
        <v>72</v>
      </c>
      <c r="AY258" s="243" t="s">
        <v>127</v>
      </c>
    </row>
    <row r="259" spans="2:51" s="11" customFormat="1" ht="13.5">
      <c r="B259" s="232"/>
      <c r="C259" s="233"/>
      <c r="D259" s="234" t="s">
        <v>136</v>
      </c>
      <c r="E259" s="235" t="s">
        <v>21</v>
      </c>
      <c r="F259" s="236" t="s">
        <v>374</v>
      </c>
      <c r="G259" s="233"/>
      <c r="H259" s="237">
        <v>0.018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136</v>
      </c>
      <c r="AU259" s="243" t="s">
        <v>82</v>
      </c>
      <c r="AV259" s="11" t="s">
        <v>82</v>
      </c>
      <c r="AW259" s="11" t="s">
        <v>36</v>
      </c>
      <c r="AX259" s="11" t="s">
        <v>72</v>
      </c>
      <c r="AY259" s="243" t="s">
        <v>127</v>
      </c>
    </row>
    <row r="260" spans="2:51" s="11" customFormat="1" ht="13.5">
      <c r="B260" s="232"/>
      <c r="C260" s="233"/>
      <c r="D260" s="234" t="s">
        <v>136</v>
      </c>
      <c r="E260" s="235" t="s">
        <v>21</v>
      </c>
      <c r="F260" s="236" t="s">
        <v>375</v>
      </c>
      <c r="G260" s="233"/>
      <c r="H260" s="237">
        <v>0.015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136</v>
      </c>
      <c r="AU260" s="243" t="s">
        <v>82</v>
      </c>
      <c r="AV260" s="11" t="s">
        <v>82</v>
      </c>
      <c r="AW260" s="11" t="s">
        <v>36</v>
      </c>
      <c r="AX260" s="11" t="s">
        <v>72</v>
      </c>
      <c r="AY260" s="243" t="s">
        <v>127</v>
      </c>
    </row>
    <row r="261" spans="2:51" s="11" customFormat="1" ht="13.5">
      <c r="B261" s="232"/>
      <c r="C261" s="233"/>
      <c r="D261" s="234" t="s">
        <v>136</v>
      </c>
      <c r="E261" s="235" t="s">
        <v>21</v>
      </c>
      <c r="F261" s="236" t="s">
        <v>376</v>
      </c>
      <c r="G261" s="233"/>
      <c r="H261" s="237">
        <v>0.03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136</v>
      </c>
      <c r="AU261" s="243" t="s">
        <v>82</v>
      </c>
      <c r="AV261" s="11" t="s">
        <v>82</v>
      </c>
      <c r="AW261" s="11" t="s">
        <v>36</v>
      </c>
      <c r="AX261" s="11" t="s">
        <v>72</v>
      </c>
      <c r="AY261" s="243" t="s">
        <v>127</v>
      </c>
    </row>
    <row r="262" spans="2:51" s="11" customFormat="1" ht="13.5">
      <c r="B262" s="232"/>
      <c r="C262" s="233"/>
      <c r="D262" s="234" t="s">
        <v>136</v>
      </c>
      <c r="E262" s="235" t="s">
        <v>21</v>
      </c>
      <c r="F262" s="236" t="s">
        <v>377</v>
      </c>
      <c r="G262" s="233"/>
      <c r="H262" s="237">
        <v>0.006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136</v>
      </c>
      <c r="AU262" s="243" t="s">
        <v>82</v>
      </c>
      <c r="AV262" s="11" t="s">
        <v>82</v>
      </c>
      <c r="AW262" s="11" t="s">
        <v>36</v>
      </c>
      <c r="AX262" s="11" t="s">
        <v>72</v>
      </c>
      <c r="AY262" s="243" t="s">
        <v>127</v>
      </c>
    </row>
    <row r="263" spans="2:51" s="11" customFormat="1" ht="13.5">
      <c r="B263" s="232"/>
      <c r="C263" s="233"/>
      <c r="D263" s="234" t="s">
        <v>136</v>
      </c>
      <c r="E263" s="235" t="s">
        <v>21</v>
      </c>
      <c r="F263" s="236" t="s">
        <v>378</v>
      </c>
      <c r="G263" s="233"/>
      <c r="H263" s="237">
        <v>0.006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136</v>
      </c>
      <c r="AU263" s="243" t="s">
        <v>82</v>
      </c>
      <c r="AV263" s="11" t="s">
        <v>82</v>
      </c>
      <c r="AW263" s="11" t="s">
        <v>36</v>
      </c>
      <c r="AX263" s="11" t="s">
        <v>72</v>
      </c>
      <c r="AY263" s="243" t="s">
        <v>127</v>
      </c>
    </row>
    <row r="264" spans="2:51" s="11" customFormat="1" ht="13.5">
      <c r="B264" s="232"/>
      <c r="C264" s="233"/>
      <c r="D264" s="234" t="s">
        <v>136</v>
      </c>
      <c r="E264" s="235" t="s">
        <v>21</v>
      </c>
      <c r="F264" s="236" t="s">
        <v>379</v>
      </c>
      <c r="G264" s="233"/>
      <c r="H264" s="237">
        <v>0.093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136</v>
      </c>
      <c r="AU264" s="243" t="s">
        <v>82</v>
      </c>
      <c r="AV264" s="11" t="s">
        <v>82</v>
      </c>
      <c r="AW264" s="11" t="s">
        <v>36</v>
      </c>
      <c r="AX264" s="11" t="s">
        <v>72</v>
      </c>
      <c r="AY264" s="243" t="s">
        <v>127</v>
      </c>
    </row>
    <row r="265" spans="2:51" s="11" customFormat="1" ht="13.5">
      <c r="B265" s="232"/>
      <c r="C265" s="233"/>
      <c r="D265" s="234" t="s">
        <v>136</v>
      </c>
      <c r="E265" s="235" t="s">
        <v>21</v>
      </c>
      <c r="F265" s="236" t="s">
        <v>380</v>
      </c>
      <c r="G265" s="233"/>
      <c r="H265" s="237">
        <v>0.125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136</v>
      </c>
      <c r="AU265" s="243" t="s">
        <v>82</v>
      </c>
      <c r="AV265" s="11" t="s">
        <v>82</v>
      </c>
      <c r="AW265" s="11" t="s">
        <v>36</v>
      </c>
      <c r="AX265" s="11" t="s">
        <v>72</v>
      </c>
      <c r="AY265" s="243" t="s">
        <v>127</v>
      </c>
    </row>
    <row r="266" spans="2:51" s="11" customFormat="1" ht="13.5">
      <c r="B266" s="232"/>
      <c r="C266" s="233"/>
      <c r="D266" s="234" t="s">
        <v>136</v>
      </c>
      <c r="E266" s="235" t="s">
        <v>21</v>
      </c>
      <c r="F266" s="236" t="s">
        <v>381</v>
      </c>
      <c r="G266" s="233"/>
      <c r="H266" s="237">
        <v>0.053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136</v>
      </c>
      <c r="AU266" s="243" t="s">
        <v>82</v>
      </c>
      <c r="AV266" s="11" t="s">
        <v>82</v>
      </c>
      <c r="AW266" s="11" t="s">
        <v>36</v>
      </c>
      <c r="AX266" s="11" t="s">
        <v>72</v>
      </c>
      <c r="AY266" s="243" t="s">
        <v>127</v>
      </c>
    </row>
    <row r="267" spans="2:51" s="11" customFormat="1" ht="13.5">
      <c r="B267" s="232"/>
      <c r="C267" s="233"/>
      <c r="D267" s="234" t="s">
        <v>136</v>
      </c>
      <c r="E267" s="235" t="s">
        <v>21</v>
      </c>
      <c r="F267" s="236" t="s">
        <v>382</v>
      </c>
      <c r="G267" s="233"/>
      <c r="H267" s="237">
        <v>0.28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136</v>
      </c>
      <c r="AU267" s="243" t="s">
        <v>82</v>
      </c>
      <c r="AV267" s="11" t="s">
        <v>82</v>
      </c>
      <c r="AW267" s="11" t="s">
        <v>36</v>
      </c>
      <c r="AX267" s="11" t="s">
        <v>72</v>
      </c>
      <c r="AY267" s="243" t="s">
        <v>127</v>
      </c>
    </row>
    <row r="268" spans="2:51" s="11" customFormat="1" ht="13.5">
      <c r="B268" s="232"/>
      <c r="C268" s="233"/>
      <c r="D268" s="234" t="s">
        <v>136</v>
      </c>
      <c r="E268" s="235" t="s">
        <v>21</v>
      </c>
      <c r="F268" s="236" t="s">
        <v>383</v>
      </c>
      <c r="G268" s="233"/>
      <c r="H268" s="237">
        <v>0.046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136</v>
      </c>
      <c r="AU268" s="243" t="s">
        <v>82</v>
      </c>
      <c r="AV268" s="11" t="s">
        <v>82</v>
      </c>
      <c r="AW268" s="11" t="s">
        <v>36</v>
      </c>
      <c r="AX268" s="11" t="s">
        <v>72</v>
      </c>
      <c r="AY268" s="243" t="s">
        <v>127</v>
      </c>
    </row>
    <row r="269" spans="2:51" s="12" customFormat="1" ht="13.5">
      <c r="B269" s="244"/>
      <c r="C269" s="245"/>
      <c r="D269" s="234" t="s">
        <v>136</v>
      </c>
      <c r="E269" s="246" t="s">
        <v>21</v>
      </c>
      <c r="F269" s="247" t="s">
        <v>154</v>
      </c>
      <c r="G269" s="245"/>
      <c r="H269" s="248">
        <v>0.708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136</v>
      </c>
      <c r="AU269" s="254" t="s">
        <v>82</v>
      </c>
      <c r="AV269" s="12" t="s">
        <v>134</v>
      </c>
      <c r="AW269" s="12" t="s">
        <v>36</v>
      </c>
      <c r="AX269" s="12" t="s">
        <v>80</v>
      </c>
      <c r="AY269" s="254" t="s">
        <v>127</v>
      </c>
    </row>
    <row r="270" spans="2:63" s="10" customFormat="1" ht="29.85" customHeight="1">
      <c r="B270" s="204"/>
      <c r="C270" s="205"/>
      <c r="D270" s="206" t="s">
        <v>71</v>
      </c>
      <c r="E270" s="218" t="s">
        <v>155</v>
      </c>
      <c r="F270" s="218" t="s">
        <v>384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SUM(P271:P317)</f>
        <v>0</v>
      </c>
      <c r="Q270" s="212"/>
      <c r="R270" s="213">
        <f>SUM(R271:R317)</f>
        <v>104.32003686999998</v>
      </c>
      <c r="S270" s="212"/>
      <c r="T270" s="214">
        <f>SUM(T271:T317)</f>
        <v>0</v>
      </c>
      <c r="AR270" s="215" t="s">
        <v>80</v>
      </c>
      <c r="AT270" s="216" t="s">
        <v>71</v>
      </c>
      <c r="AU270" s="216" t="s">
        <v>80</v>
      </c>
      <c r="AY270" s="215" t="s">
        <v>127</v>
      </c>
      <c r="BK270" s="217">
        <f>SUM(BK271:BK317)</f>
        <v>0</v>
      </c>
    </row>
    <row r="271" spans="2:65" s="1" customFormat="1" ht="25.5" customHeight="1">
      <c r="B271" s="45"/>
      <c r="C271" s="220" t="s">
        <v>385</v>
      </c>
      <c r="D271" s="220" t="s">
        <v>129</v>
      </c>
      <c r="E271" s="221" t="s">
        <v>386</v>
      </c>
      <c r="F271" s="222" t="s">
        <v>387</v>
      </c>
      <c r="G271" s="223" t="s">
        <v>140</v>
      </c>
      <c r="H271" s="224">
        <v>41.532</v>
      </c>
      <c r="I271" s="225"/>
      <c r="J271" s="226">
        <f>ROUND(I271*H271,2)</f>
        <v>0</v>
      </c>
      <c r="K271" s="222" t="s">
        <v>133</v>
      </c>
      <c r="L271" s="71"/>
      <c r="M271" s="227" t="s">
        <v>21</v>
      </c>
      <c r="N271" s="228" t="s">
        <v>43</v>
      </c>
      <c r="O271" s="46"/>
      <c r="P271" s="229">
        <f>O271*H271</f>
        <v>0</v>
      </c>
      <c r="Q271" s="229">
        <v>2.45329</v>
      </c>
      <c r="R271" s="229">
        <f>Q271*H271</f>
        <v>101.89004028</v>
      </c>
      <c r="S271" s="229">
        <v>0</v>
      </c>
      <c r="T271" s="230">
        <f>S271*H271</f>
        <v>0</v>
      </c>
      <c r="AR271" s="23" t="s">
        <v>134</v>
      </c>
      <c r="AT271" s="23" t="s">
        <v>129</v>
      </c>
      <c r="AU271" s="23" t="s">
        <v>82</v>
      </c>
      <c r="AY271" s="23" t="s">
        <v>127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80</v>
      </c>
      <c r="BK271" s="231">
        <f>ROUND(I271*H271,2)</f>
        <v>0</v>
      </c>
      <c r="BL271" s="23" t="s">
        <v>134</v>
      </c>
      <c r="BM271" s="23" t="s">
        <v>388</v>
      </c>
    </row>
    <row r="272" spans="2:51" s="11" customFormat="1" ht="13.5">
      <c r="B272" s="232"/>
      <c r="C272" s="233"/>
      <c r="D272" s="234" t="s">
        <v>136</v>
      </c>
      <c r="E272" s="235" t="s">
        <v>21</v>
      </c>
      <c r="F272" s="236" t="s">
        <v>389</v>
      </c>
      <c r="G272" s="233"/>
      <c r="H272" s="237">
        <v>0.404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136</v>
      </c>
      <c r="AU272" s="243" t="s">
        <v>82</v>
      </c>
      <c r="AV272" s="11" t="s">
        <v>82</v>
      </c>
      <c r="AW272" s="11" t="s">
        <v>36</v>
      </c>
      <c r="AX272" s="11" t="s">
        <v>72</v>
      </c>
      <c r="AY272" s="243" t="s">
        <v>127</v>
      </c>
    </row>
    <row r="273" spans="2:51" s="11" customFormat="1" ht="13.5">
      <c r="B273" s="232"/>
      <c r="C273" s="233"/>
      <c r="D273" s="234" t="s">
        <v>136</v>
      </c>
      <c r="E273" s="235" t="s">
        <v>21</v>
      </c>
      <c r="F273" s="236" t="s">
        <v>390</v>
      </c>
      <c r="G273" s="233"/>
      <c r="H273" s="237">
        <v>1.212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136</v>
      </c>
      <c r="AU273" s="243" t="s">
        <v>82</v>
      </c>
      <c r="AV273" s="11" t="s">
        <v>82</v>
      </c>
      <c r="AW273" s="11" t="s">
        <v>36</v>
      </c>
      <c r="AX273" s="11" t="s">
        <v>72</v>
      </c>
      <c r="AY273" s="243" t="s">
        <v>127</v>
      </c>
    </row>
    <row r="274" spans="2:51" s="11" customFormat="1" ht="13.5">
      <c r="B274" s="232"/>
      <c r="C274" s="233"/>
      <c r="D274" s="234" t="s">
        <v>136</v>
      </c>
      <c r="E274" s="235" t="s">
        <v>21</v>
      </c>
      <c r="F274" s="236" t="s">
        <v>391</v>
      </c>
      <c r="G274" s="233"/>
      <c r="H274" s="237">
        <v>0.404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136</v>
      </c>
      <c r="AU274" s="243" t="s">
        <v>82</v>
      </c>
      <c r="AV274" s="11" t="s">
        <v>82</v>
      </c>
      <c r="AW274" s="11" t="s">
        <v>36</v>
      </c>
      <c r="AX274" s="11" t="s">
        <v>72</v>
      </c>
      <c r="AY274" s="243" t="s">
        <v>127</v>
      </c>
    </row>
    <row r="275" spans="2:51" s="11" customFormat="1" ht="13.5">
      <c r="B275" s="232"/>
      <c r="C275" s="233"/>
      <c r="D275" s="234" t="s">
        <v>136</v>
      </c>
      <c r="E275" s="235" t="s">
        <v>21</v>
      </c>
      <c r="F275" s="236" t="s">
        <v>392</v>
      </c>
      <c r="G275" s="233"/>
      <c r="H275" s="237">
        <v>0.404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136</v>
      </c>
      <c r="AU275" s="243" t="s">
        <v>82</v>
      </c>
      <c r="AV275" s="11" t="s">
        <v>82</v>
      </c>
      <c r="AW275" s="11" t="s">
        <v>36</v>
      </c>
      <c r="AX275" s="11" t="s">
        <v>72</v>
      </c>
      <c r="AY275" s="243" t="s">
        <v>127</v>
      </c>
    </row>
    <row r="276" spans="2:51" s="11" customFormat="1" ht="13.5">
      <c r="B276" s="232"/>
      <c r="C276" s="233"/>
      <c r="D276" s="234" t="s">
        <v>136</v>
      </c>
      <c r="E276" s="235" t="s">
        <v>21</v>
      </c>
      <c r="F276" s="236" t="s">
        <v>393</v>
      </c>
      <c r="G276" s="233"/>
      <c r="H276" s="237">
        <v>0.404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136</v>
      </c>
      <c r="AU276" s="243" t="s">
        <v>82</v>
      </c>
      <c r="AV276" s="11" t="s">
        <v>82</v>
      </c>
      <c r="AW276" s="11" t="s">
        <v>36</v>
      </c>
      <c r="AX276" s="11" t="s">
        <v>72</v>
      </c>
      <c r="AY276" s="243" t="s">
        <v>127</v>
      </c>
    </row>
    <row r="277" spans="2:51" s="11" customFormat="1" ht="13.5">
      <c r="B277" s="232"/>
      <c r="C277" s="233"/>
      <c r="D277" s="234" t="s">
        <v>136</v>
      </c>
      <c r="E277" s="235" t="s">
        <v>21</v>
      </c>
      <c r="F277" s="236" t="s">
        <v>394</v>
      </c>
      <c r="G277" s="233"/>
      <c r="H277" s="237">
        <v>0.808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136</v>
      </c>
      <c r="AU277" s="243" t="s">
        <v>82</v>
      </c>
      <c r="AV277" s="11" t="s">
        <v>82</v>
      </c>
      <c r="AW277" s="11" t="s">
        <v>36</v>
      </c>
      <c r="AX277" s="11" t="s">
        <v>72</v>
      </c>
      <c r="AY277" s="243" t="s">
        <v>127</v>
      </c>
    </row>
    <row r="278" spans="2:51" s="11" customFormat="1" ht="13.5">
      <c r="B278" s="232"/>
      <c r="C278" s="233"/>
      <c r="D278" s="234" t="s">
        <v>136</v>
      </c>
      <c r="E278" s="235" t="s">
        <v>21</v>
      </c>
      <c r="F278" s="236" t="s">
        <v>395</v>
      </c>
      <c r="G278" s="233"/>
      <c r="H278" s="237">
        <v>0.404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136</v>
      </c>
      <c r="AU278" s="243" t="s">
        <v>82</v>
      </c>
      <c r="AV278" s="11" t="s">
        <v>82</v>
      </c>
      <c r="AW278" s="11" t="s">
        <v>36</v>
      </c>
      <c r="AX278" s="11" t="s">
        <v>72</v>
      </c>
      <c r="AY278" s="243" t="s">
        <v>127</v>
      </c>
    </row>
    <row r="279" spans="2:51" s="11" customFormat="1" ht="13.5">
      <c r="B279" s="232"/>
      <c r="C279" s="233"/>
      <c r="D279" s="234" t="s">
        <v>136</v>
      </c>
      <c r="E279" s="235" t="s">
        <v>21</v>
      </c>
      <c r="F279" s="236" t="s">
        <v>396</v>
      </c>
      <c r="G279" s="233"/>
      <c r="H279" s="237">
        <v>0.404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136</v>
      </c>
      <c r="AU279" s="243" t="s">
        <v>82</v>
      </c>
      <c r="AV279" s="11" t="s">
        <v>82</v>
      </c>
      <c r="AW279" s="11" t="s">
        <v>36</v>
      </c>
      <c r="AX279" s="11" t="s">
        <v>72</v>
      </c>
      <c r="AY279" s="243" t="s">
        <v>127</v>
      </c>
    </row>
    <row r="280" spans="2:51" s="11" customFormat="1" ht="13.5">
      <c r="B280" s="232"/>
      <c r="C280" s="233"/>
      <c r="D280" s="234" t="s">
        <v>136</v>
      </c>
      <c r="E280" s="235" t="s">
        <v>21</v>
      </c>
      <c r="F280" s="236" t="s">
        <v>397</v>
      </c>
      <c r="G280" s="233"/>
      <c r="H280" s="237">
        <v>5.52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136</v>
      </c>
      <c r="AU280" s="243" t="s">
        <v>82</v>
      </c>
      <c r="AV280" s="11" t="s">
        <v>82</v>
      </c>
      <c r="AW280" s="11" t="s">
        <v>36</v>
      </c>
      <c r="AX280" s="11" t="s">
        <v>72</v>
      </c>
      <c r="AY280" s="243" t="s">
        <v>127</v>
      </c>
    </row>
    <row r="281" spans="2:51" s="11" customFormat="1" ht="13.5">
      <c r="B281" s="232"/>
      <c r="C281" s="233"/>
      <c r="D281" s="234" t="s">
        <v>136</v>
      </c>
      <c r="E281" s="235" t="s">
        <v>21</v>
      </c>
      <c r="F281" s="236" t="s">
        <v>398</v>
      </c>
      <c r="G281" s="233"/>
      <c r="H281" s="237">
        <v>7.59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136</v>
      </c>
      <c r="AU281" s="243" t="s">
        <v>82</v>
      </c>
      <c r="AV281" s="11" t="s">
        <v>82</v>
      </c>
      <c r="AW281" s="11" t="s">
        <v>36</v>
      </c>
      <c r="AX281" s="11" t="s">
        <v>72</v>
      </c>
      <c r="AY281" s="243" t="s">
        <v>127</v>
      </c>
    </row>
    <row r="282" spans="2:51" s="11" customFormat="1" ht="13.5">
      <c r="B282" s="232"/>
      <c r="C282" s="233"/>
      <c r="D282" s="234" t="s">
        <v>136</v>
      </c>
      <c r="E282" s="235" t="s">
        <v>21</v>
      </c>
      <c r="F282" s="236" t="s">
        <v>399</v>
      </c>
      <c r="G282" s="233"/>
      <c r="H282" s="237">
        <v>3.45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136</v>
      </c>
      <c r="AU282" s="243" t="s">
        <v>82</v>
      </c>
      <c r="AV282" s="11" t="s">
        <v>82</v>
      </c>
      <c r="AW282" s="11" t="s">
        <v>36</v>
      </c>
      <c r="AX282" s="11" t="s">
        <v>72</v>
      </c>
      <c r="AY282" s="243" t="s">
        <v>127</v>
      </c>
    </row>
    <row r="283" spans="2:51" s="11" customFormat="1" ht="13.5">
      <c r="B283" s="232"/>
      <c r="C283" s="233"/>
      <c r="D283" s="234" t="s">
        <v>136</v>
      </c>
      <c r="E283" s="235" t="s">
        <v>21</v>
      </c>
      <c r="F283" s="236" t="s">
        <v>400</v>
      </c>
      <c r="G283" s="233"/>
      <c r="H283" s="237">
        <v>17.595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136</v>
      </c>
      <c r="AU283" s="243" t="s">
        <v>82</v>
      </c>
      <c r="AV283" s="11" t="s">
        <v>82</v>
      </c>
      <c r="AW283" s="11" t="s">
        <v>36</v>
      </c>
      <c r="AX283" s="11" t="s">
        <v>72</v>
      </c>
      <c r="AY283" s="243" t="s">
        <v>127</v>
      </c>
    </row>
    <row r="284" spans="2:51" s="11" customFormat="1" ht="13.5">
      <c r="B284" s="232"/>
      <c r="C284" s="233"/>
      <c r="D284" s="234" t="s">
        <v>136</v>
      </c>
      <c r="E284" s="235" t="s">
        <v>21</v>
      </c>
      <c r="F284" s="236" t="s">
        <v>401</v>
      </c>
      <c r="G284" s="233"/>
      <c r="H284" s="237">
        <v>2.933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136</v>
      </c>
      <c r="AU284" s="243" t="s">
        <v>82</v>
      </c>
      <c r="AV284" s="11" t="s">
        <v>82</v>
      </c>
      <c r="AW284" s="11" t="s">
        <v>36</v>
      </c>
      <c r="AX284" s="11" t="s">
        <v>72</v>
      </c>
      <c r="AY284" s="243" t="s">
        <v>127</v>
      </c>
    </row>
    <row r="285" spans="2:51" s="12" customFormat="1" ht="13.5">
      <c r="B285" s="244"/>
      <c r="C285" s="245"/>
      <c r="D285" s="234" t="s">
        <v>136</v>
      </c>
      <c r="E285" s="246" t="s">
        <v>21</v>
      </c>
      <c r="F285" s="247" t="s">
        <v>154</v>
      </c>
      <c r="G285" s="245"/>
      <c r="H285" s="248">
        <v>41.532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136</v>
      </c>
      <c r="AU285" s="254" t="s">
        <v>82</v>
      </c>
      <c r="AV285" s="12" t="s">
        <v>134</v>
      </c>
      <c r="AW285" s="12" t="s">
        <v>36</v>
      </c>
      <c r="AX285" s="12" t="s">
        <v>80</v>
      </c>
      <c r="AY285" s="254" t="s">
        <v>127</v>
      </c>
    </row>
    <row r="286" spans="2:65" s="1" customFormat="1" ht="25.5" customHeight="1">
      <c r="B286" s="45"/>
      <c r="C286" s="220" t="s">
        <v>402</v>
      </c>
      <c r="D286" s="220" t="s">
        <v>129</v>
      </c>
      <c r="E286" s="221" t="s">
        <v>403</v>
      </c>
      <c r="F286" s="222" t="s">
        <v>404</v>
      </c>
      <c r="G286" s="223" t="s">
        <v>283</v>
      </c>
      <c r="H286" s="224">
        <v>375.156</v>
      </c>
      <c r="I286" s="225"/>
      <c r="J286" s="226">
        <f>ROUND(I286*H286,2)</f>
        <v>0</v>
      </c>
      <c r="K286" s="222" t="s">
        <v>133</v>
      </c>
      <c r="L286" s="71"/>
      <c r="M286" s="227" t="s">
        <v>21</v>
      </c>
      <c r="N286" s="228" t="s">
        <v>43</v>
      </c>
      <c r="O286" s="46"/>
      <c r="P286" s="229">
        <f>O286*H286</f>
        <v>0</v>
      </c>
      <c r="Q286" s="229">
        <v>0.00275</v>
      </c>
      <c r="R286" s="229">
        <f>Q286*H286</f>
        <v>1.031679</v>
      </c>
      <c r="S286" s="229">
        <v>0</v>
      </c>
      <c r="T286" s="230">
        <f>S286*H286</f>
        <v>0</v>
      </c>
      <c r="AR286" s="23" t="s">
        <v>134</v>
      </c>
      <c r="AT286" s="23" t="s">
        <v>129</v>
      </c>
      <c r="AU286" s="23" t="s">
        <v>82</v>
      </c>
      <c r="AY286" s="23" t="s">
        <v>127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23" t="s">
        <v>80</v>
      </c>
      <c r="BK286" s="231">
        <f>ROUND(I286*H286,2)</f>
        <v>0</v>
      </c>
      <c r="BL286" s="23" t="s">
        <v>134</v>
      </c>
      <c r="BM286" s="23" t="s">
        <v>405</v>
      </c>
    </row>
    <row r="287" spans="2:51" s="11" customFormat="1" ht="13.5">
      <c r="B287" s="232"/>
      <c r="C287" s="233"/>
      <c r="D287" s="234" t="s">
        <v>136</v>
      </c>
      <c r="E287" s="235" t="s">
        <v>21</v>
      </c>
      <c r="F287" s="236" t="s">
        <v>406</v>
      </c>
      <c r="G287" s="233"/>
      <c r="H287" s="237">
        <v>4.78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136</v>
      </c>
      <c r="AU287" s="243" t="s">
        <v>82</v>
      </c>
      <c r="AV287" s="11" t="s">
        <v>82</v>
      </c>
      <c r="AW287" s="11" t="s">
        <v>36</v>
      </c>
      <c r="AX287" s="11" t="s">
        <v>72</v>
      </c>
      <c r="AY287" s="243" t="s">
        <v>127</v>
      </c>
    </row>
    <row r="288" spans="2:51" s="11" customFormat="1" ht="13.5">
      <c r="B288" s="232"/>
      <c r="C288" s="233"/>
      <c r="D288" s="234" t="s">
        <v>136</v>
      </c>
      <c r="E288" s="235" t="s">
        <v>21</v>
      </c>
      <c r="F288" s="236" t="s">
        <v>407</v>
      </c>
      <c r="G288" s="233"/>
      <c r="H288" s="237">
        <v>14.341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136</v>
      </c>
      <c r="AU288" s="243" t="s">
        <v>82</v>
      </c>
      <c r="AV288" s="11" t="s">
        <v>82</v>
      </c>
      <c r="AW288" s="11" t="s">
        <v>36</v>
      </c>
      <c r="AX288" s="11" t="s">
        <v>72</v>
      </c>
      <c r="AY288" s="243" t="s">
        <v>127</v>
      </c>
    </row>
    <row r="289" spans="2:51" s="11" customFormat="1" ht="13.5">
      <c r="B289" s="232"/>
      <c r="C289" s="233"/>
      <c r="D289" s="234" t="s">
        <v>136</v>
      </c>
      <c r="E289" s="235" t="s">
        <v>21</v>
      </c>
      <c r="F289" s="236" t="s">
        <v>408</v>
      </c>
      <c r="G289" s="233"/>
      <c r="H289" s="237">
        <v>4.78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136</v>
      </c>
      <c r="AU289" s="243" t="s">
        <v>82</v>
      </c>
      <c r="AV289" s="11" t="s">
        <v>82</v>
      </c>
      <c r="AW289" s="11" t="s">
        <v>36</v>
      </c>
      <c r="AX289" s="11" t="s">
        <v>72</v>
      </c>
      <c r="AY289" s="243" t="s">
        <v>127</v>
      </c>
    </row>
    <row r="290" spans="2:51" s="11" customFormat="1" ht="13.5">
      <c r="B290" s="232"/>
      <c r="C290" s="233"/>
      <c r="D290" s="234" t="s">
        <v>136</v>
      </c>
      <c r="E290" s="235" t="s">
        <v>21</v>
      </c>
      <c r="F290" s="236" t="s">
        <v>409</v>
      </c>
      <c r="G290" s="233"/>
      <c r="H290" s="237">
        <v>4.78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136</v>
      </c>
      <c r="AU290" s="243" t="s">
        <v>82</v>
      </c>
      <c r="AV290" s="11" t="s">
        <v>82</v>
      </c>
      <c r="AW290" s="11" t="s">
        <v>36</v>
      </c>
      <c r="AX290" s="11" t="s">
        <v>72</v>
      </c>
      <c r="AY290" s="243" t="s">
        <v>127</v>
      </c>
    </row>
    <row r="291" spans="2:51" s="11" customFormat="1" ht="13.5">
      <c r="B291" s="232"/>
      <c r="C291" s="233"/>
      <c r="D291" s="234" t="s">
        <v>136</v>
      </c>
      <c r="E291" s="235" t="s">
        <v>21</v>
      </c>
      <c r="F291" s="236" t="s">
        <v>410</v>
      </c>
      <c r="G291" s="233"/>
      <c r="H291" s="237">
        <v>4.78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136</v>
      </c>
      <c r="AU291" s="243" t="s">
        <v>82</v>
      </c>
      <c r="AV291" s="11" t="s">
        <v>82</v>
      </c>
      <c r="AW291" s="11" t="s">
        <v>36</v>
      </c>
      <c r="AX291" s="11" t="s">
        <v>72</v>
      </c>
      <c r="AY291" s="243" t="s">
        <v>127</v>
      </c>
    </row>
    <row r="292" spans="2:51" s="11" customFormat="1" ht="13.5">
      <c r="B292" s="232"/>
      <c r="C292" s="233"/>
      <c r="D292" s="234" t="s">
        <v>136</v>
      </c>
      <c r="E292" s="235" t="s">
        <v>21</v>
      </c>
      <c r="F292" s="236" t="s">
        <v>411</v>
      </c>
      <c r="G292" s="233"/>
      <c r="H292" s="237">
        <v>9.56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136</v>
      </c>
      <c r="AU292" s="243" t="s">
        <v>82</v>
      </c>
      <c r="AV292" s="11" t="s">
        <v>82</v>
      </c>
      <c r="AW292" s="11" t="s">
        <v>36</v>
      </c>
      <c r="AX292" s="11" t="s">
        <v>72</v>
      </c>
      <c r="AY292" s="243" t="s">
        <v>127</v>
      </c>
    </row>
    <row r="293" spans="2:51" s="11" customFormat="1" ht="13.5">
      <c r="B293" s="232"/>
      <c r="C293" s="233"/>
      <c r="D293" s="234" t="s">
        <v>136</v>
      </c>
      <c r="E293" s="235" t="s">
        <v>21</v>
      </c>
      <c r="F293" s="236" t="s">
        <v>412</v>
      </c>
      <c r="G293" s="233"/>
      <c r="H293" s="237">
        <v>4.78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136</v>
      </c>
      <c r="AU293" s="243" t="s">
        <v>82</v>
      </c>
      <c r="AV293" s="11" t="s">
        <v>82</v>
      </c>
      <c r="AW293" s="11" t="s">
        <v>36</v>
      </c>
      <c r="AX293" s="11" t="s">
        <v>72</v>
      </c>
      <c r="AY293" s="243" t="s">
        <v>127</v>
      </c>
    </row>
    <row r="294" spans="2:51" s="11" customFormat="1" ht="13.5">
      <c r="B294" s="232"/>
      <c r="C294" s="233"/>
      <c r="D294" s="234" t="s">
        <v>136</v>
      </c>
      <c r="E294" s="235" t="s">
        <v>21</v>
      </c>
      <c r="F294" s="236" t="s">
        <v>413</v>
      </c>
      <c r="G294" s="233"/>
      <c r="H294" s="237">
        <v>4.78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136</v>
      </c>
      <c r="AU294" s="243" t="s">
        <v>82</v>
      </c>
      <c r="AV294" s="11" t="s">
        <v>82</v>
      </c>
      <c r="AW294" s="11" t="s">
        <v>36</v>
      </c>
      <c r="AX294" s="11" t="s">
        <v>72</v>
      </c>
      <c r="AY294" s="243" t="s">
        <v>127</v>
      </c>
    </row>
    <row r="295" spans="2:51" s="11" customFormat="1" ht="13.5">
      <c r="B295" s="232"/>
      <c r="C295" s="233"/>
      <c r="D295" s="234" t="s">
        <v>136</v>
      </c>
      <c r="E295" s="235" t="s">
        <v>21</v>
      </c>
      <c r="F295" s="236" t="s">
        <v>414</v>
      </c>
      <c r="G295" s="233"/>
      <c r="H295" s="237">
        <v>53.36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136</v>
      </c>
      <c r="AU295" s="243" t="s">
        <v>82</v>
      </c>
      <c r="AV295" s="11" t="s">
        <v>82</v>
      </c>
      <c r="AW295" s="11" t="s">
        <v>36</v>
      </c>
      <c r="AX295" s="11" t="s">
        <v>72</v>
      </c>
      <c r="AY295" s="243" t="s">
        <v>127</v>
      </c>
    </row>
    <row r="296" spans="2:51" s="11" customFormat="1" ht="13.5">
      <c r="B296" s="232"/>
      <c r="C296" s="233"/>
      <c r="D296" s="234" t="s">
        <v>136</v>
      </c>
      <c r="E296" s="235" t="s">
        <v>21</v>
      </c>
      <c r="F296" s="236" t="s">
        <v>415</v>
      </c>
      <c r="G296" s="233"/>
      <c r="H296" s="237">
        <v>67.045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136</v>
      </c>
      <c r="AU296" s="243" t="s">
        <v>82</v>
      </c>
      <c r="AV296" s="11" t="s">
        <v>82</v>
      </c>
      <c r="AW296" s="11" t="s">
        <v>36</v>
      </c>
      <c r="AX296" s="11" t="s">
        <v>72</v>
      </c>
      <c r="AY296" s="243" t="s">
        <v>127</v>
      </c>
    </row>
    <row r="297" spans="2:51" s="11" customFormat="1" ht="13.5">
      <c r="B297" s="232"/>
      <c r="C297" s="233"/>
      <c r="D297" s="234" t="s">
        <v>136</v>
      </c>
      <c r="E297" s="235" t="s">
        <v>21</v>
      </c>
      <c r="F297" s="236" t="s">
        <v>416</v>
      </c>
      <c r="G297" s="233"/>
      <c r="H297" s="237">
        <v>29.9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136</v>
      </c>
      <c r="AU297" s="243" t="s">
        <v>82</v>
      </c>
      <c r="AV297" s="11" t="s">
        <v>82</v>
      </c>
      <c r="AW297" s="11" t="s">
        <v>36</v>
      </c>
      <c r="AX297" s="11" t="s">
        <v>72</v>
      </c>
      <c r="AY297" s="243" t="s">
        <v>127</v>
      </c>
    </row>
    <row r="298" spans="2:51" s="11" customFormat="1" ht="13.5">
      <c r="B298" s="232"/>
      <c r="C298" s="233"/>
      <c r="D298" s="234" t="s">
        <v>136</v>
      </c>
      <c r="E298" s="235" t="s">
        <v>21</v>
      </c>
      <c r="F298" s="236" t="s">
        <v>417</v>
      </c>
      <c r="G298" s="233"/>
      <c r="H298" s="237">
        <v>147.66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136</v>
      </c>
      <c r="AU298" s="243" t="s">
        <v>82</v>
      </c>
      <c r="AV298" s="11" t="s">
        <v>82</v>
      </c>
      <c r="AW298" s="11" t="s">
        <v>36</v>
      </c>
      <c r="AX298" s="11" t="s">
        <v>72</v>
      </c>
      <c r="AY298" s="243" t="s">
        <v>127</v>
      </c>
    </row>
    <row r="299" spans="2:51" s="11" customFormat="1" ht="13.5">
      <c r="B299" s="232"/>
      <c r="C299" s="233"/>
      <c r="D299" s="234" t="s">
        <v>136</v>
      </c>
      <c r="E299" s="235" t="s">
        <v>21</v>
      </c>
      <c r="F299" s="236" t="s">
        <v>418</v>
      </c>
      <c r="G299" s="233"/>
      <c r="H299" s="237">
        <v>24.61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136</v>
      </c>
      <c r="AU299" s="243" t="s">
        <v>82</v>
      </c>
      <c r="AV299" s="11" t="s">
        <v>82</v>
      </c>
      <c r="AW299" s="11" t="s">
        <v>36</v>
      </c>
      <c r="AX299" s="11" t="s">
        <v>72</v>
      </c>
      <c r="AY299" s="243" t="s">
        <v>127</v>
      </c>
    </row>
    <row r="300" spans="2:51" s="12" customFormat="1" ht="13.5">
      <c r="B300" s="244"/>
      <c r="C300" s="245"/>
      <c r="D300" s="234" t="s">
        <v>136</v>
      </c>
      <c r="E300" s="246" t="s">
        <v>21</v>
      </c>
      <c r="F300" s="247" t="s">
        <v>154</v>
      </c>
      <c r="G300" s="245"/>
      <c r="H300" s="248">
        <v>375.156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136</v>
      </c>
      <c r="AU300" s="254" t="s">
        <v>82</v>
      </c>
      <c r="AV300" s="12" t="s">
        <v>134</v>
      </c>
      <c r="AW300" s="12" t="s">
        <v>36</v>
      </c>
      <c r="AX300" s="12" t="s">
        <v>80</v>
      </c>
      <c r="AY300" s="254" t="s">
        <v>127</v>
      </c>
    </row>
    <row r="301" spans="2:65" s="1" customFormat="1" ht="25.5" customHeight="1">
      <c r="B301" s="45"/>
      <c r="C301" s="220" t="s">
        <v>419</v>
      </c>
      <c r="D301" s="220" t="s">
        <v>129</v>
      </c>
      <c r="E301" s="221" t="s">
        <v>420</v>
      </c>
      <c r="F301" s="222" t="s">
        <v>421</v>
      </c>
      <c r="G301" s="223" t="s">
        <v>283</v>
      </c>
      <c r="H301" s="224">
        <v>375.156</v>
      </c>
      <c r="I301" s="225"/>
      <c r="J301" s="226">
        <f>ROUND(I301*H301,2)</f>
        <v>0</v>
      </c>
      <c r="K301" s="222" t="s">
        <v>133</v>
      </c>
      <c r="L301" s="71"/>
      <c r="M301" s="227" t="s">
        <v>21</v>
      </c>
      <c r="N301" s="228" t="s">
        <v>43</v>
      </c>
      <c r="O301" s="4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AR301" s="23" t="s">
        <v>134</v>
      </c>
      <c r="AT301" s="23" t="s">
        <v>129</v>
      </c>
      <c r="AU301" s="23" t="s">
        <v>82</v>
      </c>
      <c r="AY301" s="23" t="s">
        <v>127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80</v>
      </c>
      <c r="BK301" s="231">
        <f>ROUND(I301*H301,2)</f>
        <v>0</v>
      </c>
      <c r="BL301" s="23" t="s">
        <v>134</v>
      </c>
      <c r="BM301" s="23" t="s">
        <v>422</v>
      </c>
    </row>
    <row r="302" spans="2:65" s="1" customFormat="1" ht="25.5" customHeight="1">
      <c r="B302" s="45"/>
      <c r="C302" s="220" t="s">
        <v>423</v>
      </c>
      <c r="D302" s="220" t="s">
        <v>129</v>
      </c>
      <c r="E302" s="221" t="s">
        <v>424</v>
      </c>
      <c r="F302" s="222" t="s">
        <v>425</v>
      </c>
      <c r="G302" s="223" t="s">
        <v>283</v>
      </c>
      <c r="H302" s="224">
        <v>375.156</v>
      </c>
      <c r="I302" s="225"/>
      <c r="J302" s="226">
        <f>ROUND(I302*H302,2)</f>
        <v>0</v>
      </c>
      <c r="K302" s="222" t="s">
        <v>133</v>
      </c>
      <c r="L302" s="71"/>
      <c r="M302" s="227" t="s">
        <v>21</v>
      </c>
      <c r="N302" s="228" t="s">
        <v>43</v>
      </c>
      <c r="O302" s="46"/>
      <c r="P302" s="229">
        <f>O302*H302</f>
        <v>0</v>
      </c>
      <c r="Q302" s="229">
        <v>0.0025</v>
      </c>
      <c r="R302" s="229">
        <f>Q302*H302</f>
        <v>0.93789</v>
      </c>
      <c r="S302" s="229">
        <v>0</v>
      </c>
      <c r="T302" s="230">
        <f>S302*H302</f>
        <v>0</v>
      </c>
      <c r="AR302" s="23" t="s">
        <v>134</v>
      </c>
      <c r="AT302" s="23" t="s">
        <v>129</v>
      </c>
      <c r="AU302" s="23" t="s">
        <v>82</v>
      </c>
      <c r="AY302" s="23" t="s">
        <v>127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80</v>
      </c>
      <c r="BK302" s="231">
        <f>ROUND(I302*H302,2)</f>
        <v>0</v>
      </c>
      <c r="BL302" s="23" t="s">
        <v>134</v>
      </c>
      <c r="BM302" s="23" t="s">
        <v>426</v>
      </c>
    </row>
    <row r="303" spans="2:65" s="1" customFormat="1" ht="25.5" customHeight="1">
      <c r="B303" s="45"/>
      <c r="C303" s="220" t="s">
        <v>427</v>
      </c>
      <c r="D303" s="220" t="s">
        <v>129</v>
      </c>
      <c r="E303" s="221" t="s">
        <v>428</v>
      </c>
      <c r="F303" s="222" t="s">
        <v>429</v>
      </c>
      <c r="G303" s="223" t="s">
        <v>218</v>
      </c>
      <c r="H303" s="224">
        <v>0.439</v>
      </c>
      <c r="I303" s="225"/>
      <c r="J303" s="226">
        <f>ROUND(I303*H303,2)</f>
        <v>0</v>
      </c>
      <c r="K303" s="222" t="s">
        <v>133</v>
      </c>
      <c r="L303" s="71"/>
      <c r="M303" s="227" t="s">
        <v>21</v>
      </c>
      <c r="N303" s="228" t="s">
        <v>43</v>
      </c>
      <c r="O303" s="46"/>
      <c r="P303" s="229">
        <f>O303*H303</f>
        <v>0</v>
      </c>
      <c r="Q303" s="229">
        <v>1.04881</v>
      </c>
      <c r="R303" s="229">
        <f>Q303*H303</f>
        <v>0.46042759</v>
      </c>
      <c r="S303" s="229">
        <v>0</v>
      </c>
      <c r="T303" s="230">
        <f>S303*H303</f>
        <v>0</v>
      </c>
      <c r="AR303" s="23" t="s">
        <v>134</v>
      </c>
      <c r="AT303" s="23" t="s">
        <v>129</v>
      </c>
      <c r="AU303" s="23" t="s">
        <v>82</v>
      </c>
      <c r="AY303" s="23" t="s">
        <v>127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80</v>
      </c>
      <c r="BK303" s="231">
        <f>ROUND(I303*H303,2)</f>
        <v>0</v>
      </c>
      <c r="BL303" s="23" t="s">
        <v>134</v>
      </c>
      <c r="BM303" s="23" t="s">
        <v>430</v>
      </c>
    </row>
    <row r="304" spans="2:51" s="11" customFormat="1" ht="13.5">
      <c r="B304" s="232"/>
      <c r="C304" s="233"/>
      <c r="D304" s="234" t="s">
        <v>136</v>
      </c>
      <c r="E304" s="235" t="s">
        <v>21</v>
      </c>
      <c r="F304" s="236" t="s">
        <v>431</v>
      </c>
      <c r="G304" s="233"/>
      <c r="H304" s="237">
        <v>0.005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136</v>
      </c>
      <c r="AU304" s="243" t="s">
        <v>82</v>
      </c>
      <c r="AV304" s="11" t="s">
        <v>82</v>
      </c>
      <c r="AW304" s="11" t="s">
        <v>36</v>
      </c>
      <c r="AX304" s="11" t="s">
        <v>72</v>
      </c>
      <c r="AY304" s="243" t="s">
        <v>127</v>
      </c>
    </row>
    <row r="305" spans="2:51" s="11" customFormat="1" ht="13.5">
      <c r="B305" s="232"/>
      <c r="C305" s="233"/>
      <c r="D305" s="234" t="s">
        <v>136</v>
      </c>
      <c r="E305" s="235" t="s">
        <v>21</v>
      </c>
      <c r="F305" s="236" t="s">
        <v>432</v>
      </c>
      <c r="G305" s="233"/>
      <c r="H305" s="237">
        <v>0.016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136</v>
      </c>
      <c r="AU305" s="243" t="s">
        <v>82</v>
      </c>
      <c r="AV305" s="11" t="s">
        <v>82</v>
      </c>
      <c r="AW305" s="11" t="s">
        <v>36</v>
      </c>
      <c r="AX305" s="11" t="s">
        <v>72</v>
      </c>
      <c r="AY305" s="243" t="s">
        <v>127</v>
      </c>
    </row>
    <row r="306" spans="2:51" s="11" customFormat="1" ht="13.5">
      <c r="B306" s="232"/>
      <c r="C306" s="233"/>
      <c r="D306" s="234" t="s">
        <v>136</v>
      </c>
      <c r="E306" s="235" t="s">
        <v>21</v>
      </c>
      <c r="F306" s="236" t="s">
        <v>433</v>
      </c>
      <c r="G306" s="233"/>
      <c r="H306" s="237">
        <v>0.005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136</v>
      </c>
      <c r="AU306" s="243" t="s">
        <v>82</v>
      </c>
      <c r="AV306" s="11" t="s">
        <v>82</v>
      </c>
      <c r="AW306" s="11" t="s">
        <v>36</v>
      </c>
      <c r="AX306" s="11" t="s">
        <v>72</v>
      </c>
      <c r="AY306" s="243" t="s">
        <v>127</v>
      </c>
    </row>
    <row r="307" spans="2:51" s="11" customFormat="1" ht="13.5">
      <c r="B307" s="232"/>
      <c r="C307" s="233"/>
      <c r="D307" s="234" t="s">
        <v>136</v>
      </c>
      <c r="E307" s="235" t="s">
        <v>21</v>
      </c>
      <c r="F307" s="236" t="s">
        <v>434</v>
      </c>
      <c r="G307" s="233"/>
      <c r="H307" s="237">
        <v>0.005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136</v>
      </c>
      <c r="AU307" s="243" t="s">
        <v>82</v>
      </c>
      <c r="AV307" s="11" t="s">
        <v>82</v>
      </c>
      <c r="AW307" s="11" t="s">
        <v>36</v>
      </c>
      <c r="AX307" s="11" t="s">
        <v>72</v>
      </c>
      <c r="AY307" s="243" t="s">
        <v>127</v>
      </c>
    </row>
    <row r="308" spans="2:51" s="11" customFormat="1" ht="13.5">
      <c r="B308" s="232"/>
      <c r="C308" s="233"/>
      <c r="D308" s="234" t="s">
        <v>136</v>
      </c>
      <c r="E308" s="235" t="s">
        <v>21</v>
      </c>
      <c r="F308" s="236" t="s">
        <v>435</v>
      </c>
      <c r="G308" s="233"/>
      <c r="H308" s="237">
        <v>0.005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136</v>
      </c>
      <c r="AU308" s="243" t="s">
        <v>82</v>
      </c>
      <c r="AV308" s="11" t="s">
        <v>82</v>
      </c>
      <c r="AW308" s="11" t="s">
        <v>36</v>
      </c>
      <c r="AX308" s="11" t="s">
        <v>72</v>
      </c>
      <c r="AY308" s="243" t="s">
        <v>127</v>
      </c>
    </row>
    <row r="309" spans="2:51" s="11" customFormat="1" ht="13.5">
      <c r="B309" s="232"/>
      <c r="C309" s="233"/>
      <c r="D309" s="234" t="s">
        <v>136</v>
      </c>
      <c r="E309" s="235" t="s">
        <v>21</v>
      </c>
      <c r="F309" s="236" t="s">
        <v>436</v>
      </c>
      <c r="G309" s="233"/>
      <c r="H309" s="237">
        <v>0.01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136</v>
      </c>
      <c r="AU309" s="243" t="s">
        <v>82</v>
      </c>
      <c r="AV309" s="11" t="s">
        <v>82</v>
      </c>
      <c r="AW309" s="11" t="s">
        <v>36</v>
      </c>
      <c r="AX309" s="11" t="s">
        <v>72</v>
      </c>
      <c r="AY309" s="243" t="s">
        <v>127</v>
      </c>
    </row>
    <row r="310" spans="2:51" s="11" customFormat="1" ht="13.5">
      <c r="B310" s="232"/>
      <c r="C310" s="233"/>
      <c r="D310" s="234" t="s">
        <v>136</v>
      </c>
      <c r="E310" s="235" t="s">
        <v>21</v>
      </c>
      <c r="F310" s="236" t="s">
        <v>437</v>
      </c>
      <c r="G310" s="233"/>
      <c r="H310" s="237">
        <v>0.005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136</v>
      </c>
      <c r="AU310" s="243" t="s">
        <v>82</v>
      </c>
      <c r="AV310" s="11" t="s">
        <v>82</v>
      </c>
      <c r="AW310" s="11" t="s">
        <v>36</v>
      </c>
      <c r="AX310" s="11" t="s">
        <v>72</v>
      </c>
      <c r="AY310" s="243" t="s">
        <v>127</v>
      </c>
    </row>
    <row r="311" spans="2:51" s="11" customFormat="1" ht="13.5">
      <c r="B311" s="232"/>
      <c r="C311" s="233"/>
      <c r="D311" s="234" t="s">
        <v>136</v>
      </c>
      <c r="E311" s="235" t="s">
        <v>21</v>
      </c>
      <c r="F311" s="236" t="s">
        <v>438</v>
      </c>
      <c r="G311" s="233"/>
      <c r="H311" s="237">
        <v>0.005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136</v>
      </c>
      <c r="AU311" s="243" t="s">
        <v>82</v>
      </c>
      <c r="AV311" s="11" t="s">
        <v>82</v>
      </c>
      <c r="AW311" s="11" t="s">
        <v>36</v>
      </c>
      <c r="AX311" s="11" t="s">
        <v>72</v>
      </c>
      <c r="AY311" s="243" t="s">
        <v>127</v>
      </c>
    </row>
    <row r="312" spans="2:51" s="11" customFormat="1" ht="13.5">
      <c r="B312" s="232"/>
      <c r="C312" s="233"/>
      <c r="D312" s="234" t="s">
        <v>136</v>
      </c>
      <c r="E312" s="235" t="s">
        <v>21</v>
      </c>
      <c r="F312" s="236" t="s">
        <v>439</v>
      </c>
      <c r="G312" s="233"/>
      <c r="H312" s="237">
        <v>0.033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136</v>
      </c>
      <c r="AU312" s="243" t="s">
        <v>82</v>
      </c>
      <c r="AV312" s="11" t="s">
        <v>82</v>
      </c>
      <c r="AW312" s="11" t="s">
        <v>36</v>
      </c>
      <c r="AX312" s="11" t="s">
        <v>72</v>
      </c>
      <c r="AY312" s="243" t="s">
        <v>127</v>
      </c>
    </row>
    <row r="313" spans="2:51" s="11" customFormat="1" ht="13.5">
      <c r="B313" s="232"/>
      <c r="C313" s="233"/>
      <c r="D313" s="234" t="s">
        <v>136</v>
      </c>
      <c r="E313" s="235" t="s">
        <v>21</v>
      </c>
      <c r="F313" s="236" t="s">
        <v>440</v>
      </c>
      <c r="G313" s="233"/>
      <c r="H313" s="237">
        <v>0.092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136</v>
      </c>
      <c r="AU313" s="243" t="s">
        <v>82</v>
      </c>
      <c r="AV313" s="11" t="s">
        <v>82</v>
      </c>
      <c r="AW313" s="11" t="s">
        <v>36</v>
      </c>
      <c r="AX313" s="11" t="s">
        <v>72</v>
      </c>
      <c r="AY313" s="243" t="s">
        <v>127</v>
      </c>
    </row>
    <row r="314" spans="2:51" s="11" customFormat="1" ht="13.5">
      <c r="B314" s="232"/>
      <c r="C314" s="233"/>
      <c r="D314" s="234" t="s">
        <v>136</v>
      </c>
      <c r="E314" s="235" t="s">
        <v>21</v>
      </c>
      <c r="F314" s="236" t="s">
        <v>441</v>
      </c>
      <c r="G314" s="233"/>
      <c r="H314" s="237">
        <v>0.042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136</v>
      </c>
      <c r="AU314" s="243" t="s">
        <v>82</v>
      </c>
      <c r="AV314" s="11" t="s">
        <v>82</v>
      </c>
      <c r="AW314" s="11" t="s">
        <v>36</v>
      </c>
      <c r="AX314" s="11" t="s">
        <v>72</v>
      </c>
      <c r="AY314" s="243" t="s">
        <v>127</v>
      </c>
    </row>
    <row r="315" spans="2:51" s="11" customFormat="1" ht="13.5">
      <c r="B315" s="232"/>
      <c r="C315" s="233"/>
      <c r="D315" s="234" t="s">
        <v>136</v>
      </c>
      <c r="E315" s="235" t="s">
        <v>21</v>
      </c>
      <c r="F315" s="236" t="s">
        <v>442</v>
      </c>
      <c r="G315" s="233"/>
      <c r="H315" s="237">
        <v>0.182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136</v>
      </c>
      <c r="AU315" s="243" t="s">
        <v>82</v>
      </c>
      <c r="AV315" s="11" t="s">
        <v>82</v>
      </c>
      <c r="AW315" s="11" t="s">
        <v>36</v>
      </c>
      <c r="AX315" s="11" t="s">
        <v>72</v>
      </c>
      <c r="AY315" s="243" t="s">
        <v>127</v>
      </c>
    </row>
    <row r="316" spans="2:51" s="11" customFormat="1" ht="13.5">
      <c r="B316" s="232"/>
      <c r="C316" s="233"/>
      <c r="D316" s="234" t="s">
        <v>136</v>
      </c>
      <c r="E316" s="235" t="s">
        <v>21</v>
      </c>
      <c r="F316" s="236" t="s">
        <v>443</v>
      </c>
      <c r="G316" s="233"/>
      <c r="H316" s="237">
        <v>0.034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136</v>
      </c>
      <c r="AU316" s="243" t="s">
        <v>82</v>
      </c>
      <c r="AV316" s="11" t="s">
        <v>82</v>
      </c>
      <c r="AW316" s="11" t="s">
        <v>36</v>
      </c>
      <c r="AX316" s="11" t="s">
        <v>72</v>
      </c>
      <c r="AY316" s="243" t="s">
        <v>127</v>
      </c>
    </row>
    <row r="317" spans="2:51" s="12" customFormat="1" ht="13.5">
      <c r="B317" s="244"/>
      <c r="C317" s="245"/>
      <c r="D317" s="234" t="s">
        <v>136</v>
      </c>
      <c r="E317" s="246" t="s">
        <v>21</v>
      </c>
      <c r="F317" s="247" t="s">
        <v>154</v>
      </c>
      <c r="G317" s="245"/>
      <c r="H317" s="248">
        <v>0.439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136</v>
      </c>
      <c r="AU317" s="254" t="s">
        <v>82</v>
      </c>
      <c r="AV317" s="12" t="s">
        <v>134</v>
      </c>
      <c r="AW317" s="12" t="s">
        <v>36</v>
      </c>
      <c r="AX317" s="12" t="s">
        <v>80</v>
      </c>
      <c r="AY317" s="254" t="s">
        <v>127</v>
      </c>
    </row>
    <row r="318" spans="2:63" s="10" customFormat="1" ht="29.85" customHeight="1">
      <c r="B318" s="204"/>
      <c r="C318" s="205"/>
      <c r="D318" s="206" t="s">
        <v>71</v>
      </c>
      <c r="E318" s="218" t="s">
        <v>182</v>
      </c>
      <c r="F318" s="218" t="s">
        <v>444</v>
      </c>
      <c r="G318" s="205"/>
      <c r="H318" s="205"/>
      <c r="I318" s="208"/>
      <c r="J318" s="219">
        <f>BK318</f>
        <v>0</v>
      </c>
      <c r="K318" s="205"/>
      <c r="L318" s="210"/>
      <c r="M318" s="211"/>
      <c r="N318" s="212"/>
      <c r="O318" s="212"/>
      <c r="P318" s="213">
        <f>SUM(P319:P330)</f>
        <v>0</v>
      </c>
      <c r="Q318" s="212"/>
      <c r="R318" s="213">
        <f>SUM(R319:R330)</f>
        <v>25.4139765</v>
      </c>
      <c r="S318" s="212"/>
      <c r="T318" s="214">
        <f>SUM(T319:T330)</f>
        <v>0</v>
      </c>
      <c r="AR318" s="215" t="s">
        <v>80</v>
      </c>
      <c r="AT318" s="216" t="s">
        <v>71</v>
      </c>
      <c r="AU318" s="216" t="s">
        <v>80</v>
      </c>
      <c r="AY318" s="215" t="s">
        <v>127</v>
      </c>
      <c r="BK318" s="217">
        <f>SUM(BK319:BK330)</f>
        <v>0</v>
      </c>
    </row>
    <row r="319" spans="2:65" s="1" customFormat="1" ht="16.5" customHeight="1">
      <c r="B319" s="45"/>
      <c r="C319" s="220" t="s">
        <v>445</v>
      </c>
      <c r="D319" s="220" t="s">
        <v>129</v>
      </c>
      <c r="E319" s="221" t="s">
        <v>446</v>
      </c>
      <c r="F319" s="222" t="s">
        <v>447</v>
      </c>
      <c r="G319" s="223" t="s">
        <v>283</v>
      </c>
      <c r="H319" s="224">
        <v>84.502</v>
      </c>
      <c r="I319" s="225"/>
      <c r="J319" s="226">
        <f>ROUND(I319*H319,2)</f>
        <v>0</v>
      </c>
      <c r="K319" s="222" t="s">
        <v>21</v>
      </c>
      <c r="L319" s="71"/>
      <c r="M319" s="227" t="s">
        <v>21</v>
      </c>
      <c r="N319" s="228" t="s">
        <v>43</v>
      </c>
      <c r="O319" s="46"/>
      <c r="P319" s="229">
        <f>O319*H319</f>
        <v>0</v>
      </c>
      <c r="Q319" s="229">
        <v>0.30075</v>
      </c>
      <c r="R319" s="229">
        <f>Q319*H319</f>
        <v>25.4139765</v>
      </c>
      <c r="S319" s="229">
        <v>0</v>
      </c>
      <c r="T319" s="230">
        <f>S319*H319</f>
        <v>0</v>
      </c>
      <c r="AR319" s="23" t="s">
        <v>134</v>
      </c>
      <c r="AT319" s="23" t="s">
        <v>129</v>
      </c>
      <c r="AU319" s="23" t="s">
        <v>82</v>
      </c>
      <c r="AY319" s="23" t="s">
        <v>127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23" t="s">
        <v>80</v>
      </c>
      <c r="BK319" s="231">
        <f>ROUND(I319*H319,2)</f>
        <v>0</v>
      </c>
      <c r="BL319" s="23" t="s">
        <v>134</v>
      </c>
      <c r="BM319" s="23" t="s">
        <v>448</v>
      </c>
    </row>
    <row r="320" spans="2:51" s="11" customFormat="1" ht="13.5">
      <c r="B320" s="232"/>
      <c r="C320" s="233"/>
      <c r="D320" s="234" t="s">
        <v>136</v>
      </c>
      <c r="E320" s="235" t="s">
        <v>21</v>
      </c>
      <c r="F320" s="236" t="s">
        <v>449</v>
      </c>
      <c r="G320" s="233"/>
      <c r="H320" s="237">
        <v>3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136</v>
      </c>
      <c r="AU320" s="243" t="s">
        <v>82</v>
      </c>
      <c r="AV320" s="11" t="s">
        <v>82</v>
      </c>
      <c r="AW320" s="11" t="s">
        <v>36</v>
      </c>
      <c r="AX320" s="11" t="s">
        <v>72</v>
      </c>
      <c r="AY320" s="243" t="s">
        <v>127</v>
      </c>
    </row>
    <row r="321" spans="2:51" s="11" customFormat="1" ht="13.5">
      <c r="B321" s="232"/>
      <c r="C321" s="233"/>
      <c r="D321" s="234" t="s">
        <v>136</v>
      </c>
      <c r="E321" s="235" t="s">
        <v>21</v>
      </c>
      <c r="F321" s="236" t="s">
        <v>450</v>
      </c>
      <c r="G321" s="233"/>
      <c r="H321" s="237">
        <v>5.616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136</v>
      </c>
      <c r="AU321" s="243" t="s">
        <v>82</v>
      </c>
      <c r="AV321" s="11" t="s">
        <v>82</v>
      </c>
      <c r="AW321" s="11" t="s">
        <v>36</v>
      </c>
      <c r="AX321" s="11" t="s">
        <v>72</v>
      </c>
      <c r="AY321" s="243" t="s">
        <v>127</v>
      </c>
    </row>
    <row r="322" spans="2:51" s="11" customFormat="1" ht="13.5">
      <c r="B322" s="232"/>
      <c r="C322" s="233"/>
      <c r="D322" s="234" t="s">
        <v>136</v>
      </c>
      <c r="E322" s="235" t="s">
        <v>21</v>
      </c>
      <c r="F322" s="236" t="s">
        <v>451</v>
      </c>
      <c r="G322" s="233"/>
      <c r="H322" s="237">
        <v>29.291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136</v>
      </c>
      <c r="AU322" s="243" t="s">
        <v>82</v>
      </c>
      <c r="AV322" s="11" t="s">
        <v>82</v>
      </c>
      <c r="AW322" s="11" t="s">
        <v>36</v>
      </c>
      <c r="AX322" s="11" t="s">
        <v>72</v>
      </c>
      <c r="AY322" s="243" t="s">
        <v>127</v>
      </c>
    </row>
    <row r="323" spans="2:51" s="11" customFormat="1" ht="13.5">
      <c r="B323" s="232"/>
      <c r="C323" s="233"/>
      <c r="D323" s="234" t="s">
        <v>136</v>
      </c>
      <c r="E323" s="235" t="s">
        <v>21</v>
      </c>
      <c r="F323" s="236" t="s">
        <v>452</v>
      </c>
      <c r="G323" s="233"/>
      <c r="H323" s="237">
        <v>5.655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136</v>
      </c>
      <c r="AU323" s="243" t="s">
        <v>82</v>
      </c>
      <c r="AV323" s="11" t="s">
        <v>82</v>
      </c>
      <c r="AW323" s="11" t="s">
        <v>36</v>
      </c>
      <c r="AX323" s="11" t="s">
        <v>72</v>
      </c>
      <c r="AY323" s="243" t="s">
        <v>127</v>
      </c>
    </row>
    <row r="324" spans="2:51" s="11" customFormat="1" ht="13.5">
      <c r="B324" s="232"/>
      <c r="C324" s="233"/>
      <c r="D324" s="234" t="s">
        <v>136</v>
      </c>
      <c r="E324" s="235" t="s">
        <v>21</v>
      </c>
      <c r="F324" s="236" t="s">
        <v>453</v>
      </c>
      <c r="G324" s="233"/>
      <c r="H324" s="237">
        <v>4.22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136</v>
      </c>
      <c r="AU324" s="243" t="s">
        <v>82</v>
      </c>
      <c r="AV324" s="11" t="s">
        <v>82</v>
      </c>
      <c r="AW324" s="11" t="s">
        <v>36</v>
      </c>
      <c r="AX324" s="11" t="s">
        <v>72</v>
      </c>
      <c r="AY324" s="243" t="s">
        <v>127</v>
      </c>
    </row>
    <row r="325" spans="2:51" s="11" customFormat="1" ht="13.5">
      <c r="B325" s="232"/>
      <c r="C325" s="233"/>
      <c r="D325" s="234" t="s">
        <v>136</v>
      </c>
      <c r="E325" s="235" t="s">
        <v>21</v>
      </c>
      <c r="F325" s="236" t="s">
        <v>454</v>
      </c>
      <c r="G325" s="233"/>
      <c r="H325" s="237">
        <v>13.01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136</v>
      </c>
      <c r="AU325" s="243" t="s">
        <v>82</v>
      </c>
      <c r="AV325" s="11" t="s">
        <v>82</v>
      </c>
      <c r="AW325" s="11" t="s">
        <v>36</v>
      </c>
      <c r="AX325" s="11" t="s">
        <v>72</v>
      </c>
      <c r="AY325" s="243" t="s">
        <v>127</v>
      </c>
    </row>
    <row r="326" spans="2:51" s="11" customFormat="1" ht="13.5">
      <c r="B326" s="232"/>
      <c r="C326" s="233"/>
      <c r="D326" s="234" t="s">
        <v>136</v>
      </c>
      <c r="E326" s="235" t="s">
        <v>21</v>
      </c>
      <c r="F326" s="236" t="s">
        <v>455</v>
      </c>
      <c r="G326" s="233"/>
      <c r="H326" s="237">
        <v>6.49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136</v>
      </c>
      <c r="AU326" s="243" t="s">
        <v>82</v>
      </c>
      <c r="AV326" s="11" t="s">
        <v>82</v>
      </c>
      <c r="AW326" s="11" t="s">
        <v>36</v>
      </c>
      <c r="AX326" s="11" t="s">
        <v>72</v>
      </c>
      <c r="AY326" s="243" t="s">
        <v>127</v>
      </c>
    </row>
    <row r="327" spans="2:51" s="11" customFormat="1" ht="13.5">
      <c r="B327" s="232"/>
      <c r="C327" s="233"/>
      <c r="D327" s="234" t="s">
        <v>136</v>
      </c>
      <c r="E327" s="235" t="s">
        <v>21</v>
      </c>
      <c r="F327" s="236" t="s">
        <v>456</v>
      </c>
      <c r="G327" s="233"/>
      <c r="H327" s="237">
        <v>11.6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136</v>
      </c>
      <c r="AU327" s="243" t="s">
        <v>82</v>
      </c>
      <c r="AV327" s="11" t="s">
        <v>82</v>
      </c>
      <c r="AW327" s="11" t="s">
        <v>36</v>
      </c>
      <c r="AX327" s="11" t="s">
        <v>72</v>
      </c>
      <c r="AY327" s="243" t="s">
        <v>127</v>
      </c>
    </row>
    <row r="328" spans="2:51" s="11" customFormat="1" ht="13.5">
      <c r="B328" s="232"/>
      <c r="C328" s="233"/>
      <c r="D328" s="234" t="s">
        <v>136</v>
      </c>
      <c r="E328" s="235" t="s">
        <v>21</v>
      </c>
      <c r="F328" s="236" t="s">
        <v>457</v>
      </c>
      <c r="G328" s="233"/>
      <c r="H328" s="237">
        <v>3.32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136</v>
      </c>
      <c r="AU328" s="243" t="s">
        <v>82</v>
      </c>
      <c r="AV328" s="11" t="s">
        <v>82</v>
      </c>
      <c r="AW328" s="11" t="s">
        <v>36</v>
      </c>
      <c r="AX328" s="11" t="s">
        <v>72</v>
      </c>
      <c r="AY328" s="243" t="s">
        <v>127</v>
      </c>
    </row>
    <row r="329" spans="2:51" s="11" customFormat="1" ht="13.5">
      <c r="B329" s="232"/>
      <c r="C329" s="233"/>
      <c r="D329" s="234" t="s">
        <v>136</v>
      </c>
      <c r="E329" s="235" t="s">
        <v>21</v>
      </c>
      <c r="F329" s="236" t="s">
        <v>458</v>
      </c>
      <c r="G329" s="233"/>
      <c r="H329" s="237">
        <v>2.3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136</v>
      </c>
      <c r="AU329" s="243" t="s">
        <v>82</v>
      </c>
      <c r="AV329" s="11" t="s">
        <v>82</v>
      </c>
      <c r="AW329" s="11" t="s">
        <v>36</v>
      </c>
      <c r="AX329" s="11" t="s">
        <v>72</v>
      </c>
      <c r="AY329" s="243" t="s">
        <v>127</v>
      </c>
    </row>
    <row r="330" spans="2:51" s="12" customFormat="1" ht="13.5">
      <c r="B330" s="244"/>
      <c r="C330" s="245"/>
      <c r="D330" s="234" t="s">
        <v>136</v>
      </c>
      <c r="E330" s="246" t="s">
        <v>21</v>
      </c>
      <c r="F330" s="247" t="s">
        <v>154</v>
      </c>
      <c r="G330" s="245"/>
      <c r="H330" s="248">
        <v>84.502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136</v>
      </c>
      <c r="AU330" s="254" t="s">
        <v>82</v>
      </c>
      <c r="AV330" s="12" t="s">
        <v>134</v>
      </c>
      <c r="AW330" s="12" t="s">
        <v>36</v>
      </c>
      <c r="AX330" s="12" t="s">
        <v>80</v>
      </c>
      <c r="AY330" s="254" t="s">
        <v>127</v>
      </c>
    </row>
    <row r="331" spans="2:63" s="10" customFormat="1" ht="29.85" customHeight="1">
      <c r="B331" s="204"/>
      <c r="C331" s="205"/>
      <c r="D331" s="206" t="s">
        <v>71</v>
      </c>
      <c r="E331" s="218" t="s">
        <v>197</v>
      </c>
      <c r="F331" s="218" t="s">
        <v>459</v>
      </c>
      <c r="G331" s="205"/>
      <c r="H331" s="205"/>
      <c r="I331" s="208"/>
      <c r="J331" s="219">
        <f>BK331</f>
        <v>0</v>
      </c>
      <c r="K331" s="205"/>
      <c r="L331" s="210"/>
      <c r="M331" s="211"/>
      <c r="N331" s="212"/>
      <c r="O331" s="212"/>
      <c r="P331" s="213">
        <f>P332</f>
        <v>0</v>
      </c>
      <c r="Q331" s="212"/>
      <c r="R331" s="213">
        <f>R332</f>
        <v>0.00116</v>
      </c>
      <c r="S331" s="212"/>
      <c r="T331" s="214">
        <f>T332</f>
        <v>0</v>
      </c>
      <c r="AR331" s="215" t="s">
        <v>80</v>
      </c>
      <c r="AT331" s="216" t="s">
        <v>71</v>
      </c>
      <c r="AU331" s="216" t="s">
        <v>80</v>
      </c>
      <c r="AY331" s="215" t="s">
        <v>127</v>
      </c>
      <c r="BK331" s="217">
        <f>BK332</f>
        <v>0</v>
      </c>
    </row>
    <row r="332" spans="2:65" s="1" customFormat="1" ht="38.25" customHeight="1">
      <c r="B332" s="45"/>
      <c r="C332" s="220" t="s">
        <v>460</v>
      </c>
      <c r="D332" s="220" t="s">
        <v>129</v>
      </c>
      <c r="E332" s="221" t="s">
        <v>461</v>
      </c>
      <c r="F332" s="222" t="s">
        <v>462</v>
      </c>
      <c r="G332" s="223" t="s">
        <v>463</v>
      </c>
      <c r="H332" s="224">
        <v>1</v>
      </c>
      <c r="I332" s="225"/>
      <c r="J332" s="226">
        <f>ROUND(I332*H332,2)</f>
        <v>0</v>
      </c>
      <c r="K332" s="222" t="s">
        <v>21</v>
      </c>
      <c r="L332" s="71"/>
      <c r="M332" s="227" t="s">
        <v>21</v>
      </c>
      <c r="N332" s="228" t="s">
        <v>43</v>
      </c>
      <c r="O332" s="46"/>
      <c r="P332" s="229">
        <f>O332*H332</f>
        <v>0</v>
      </c>
      <c r="Q332" s="229">
        <v>0.00116</v>
      </c>
      <c r="R332" s="229">
        <f>Q332*H332</f>
        <v>0.00116</v>
      </c>
      <c r="S332" s="229">
        <v>0</v>
      </c>
      <c r="T332" s="230">
        <f>S332*H332</f>
        <v>0</v>
      </c>
      <c r="AR332" s="23" t="s">
        <v>134</v>
      </c>
      <c r="AT332" s="23" t="s">
        <v>129</v>
      </c>
      <c r="AU332" s="23" t="s">
        <v>82</v>
      </c>
      <c r="AY332" s="23" t="s">
        <v>127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23" t="s">
        <v>80</v>
      </c>
      <c r="BK332" s="231">
        <f>ROUND(I332*H332,2)</f>
        <v>0</v>
      </c>
      <c r="BL332" s="23" t="s">
        <v>134</v>
      </c>
      <c r="BM332" s="23" t="s">
        <v>464</v>
      </c>
    </row>
    <row r="333" spans="2:63" s="10" customFormat="1" ht="29.85" customHeight="1">
      <c r="B333" s="204"/>
      <c r="C333" s="205"/>
      <c r="D333" s="206" t="s">
        <v>71</v>
      </c>
      <c r="E333" s="218" t="s">
        <v>465</v>
      </c>
      <c r="F333" s="218" t="s">
        <v>466</v>
      </c>
      <c r="G333" s="205"/>
      <c r="H333" s="205"/>
      <c r="I333" s="208"/>
      <c r="J333" s="219">
        <f>BK333</f>
        <v>0</v>
      </c>
      <c r="K333" s="205"/>
      <c r="L333" s="210"/>
      <c r="M333" s="211"/>
      <c r="N333" s="212"/>
      <c r="O333" s="212"/>
      <c r="P333" s="213">
        <f>P334</f>
        <v>0</v>
      </c>
      <c r="Q333" s="212"/>
      <c r="R333" s="213">
        <f>R334</f>
        <v>0</v>
      </c>
      <c r="S333" s="212"/>
      <c r="T333" s="214">
        <f>T334</f>
        <v>0</v>
      </c>
      <c r="AR333" s="215" t="s">
        <v>80</v>
      </c>
      <c r="AT333" s="216" t="s">
        <v>71</v>
      </c>
      <c r="AU333" s="216" t="s">
        <v>80</v>
      </c>
      <c r="AY333" s="215" t="s">
        <v>127</v>
      </c>
      <c r="BK333" s="217">
        <f>BK334</f>
        <v>0</v>
      </c>
    </row>
    <row r="334" spans="2:65" s="1" customFormat="1" ht="38.25" customHeight="1">
      <c r="B334" s="45"/>
      <c r="C334" s="220" t="s">
        <v>467</v>
      </c>
      <c r="D334" s="220" t="s">
        <v>129</v>
      </c>
      <c r="E334" s="221" t="s">
        <v>468</v>
      </c>
      <c r="F334" s="222" t="s">
        <v>469</v>
      </c>
      <c r="G334" s="223" t="s">
        <v>218</v>
      </c>
      <c r="H334" s="224">
        <v>440.049</v>
      </c>
      <c r="I334" s="225"/>
      <c r="J334" s="226">
        <f>ROUND(I334*H334,2)</f>
        <v>0</v>
      </c>
      <c r="K334" s="222" t="s">
        <v>133</v>
      </c>
      <c r="L334" s="71"/>
      <c r="M334" s="227" t="s">
        <v>21</v>
      </c>
      <c r="N334" s="228" t="s">
        <v>43</v>
      </c>
      <c r="O334" s="46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AR334" s="23" t="s">
        <v>134</v>
      </c>
      <c r="AT334" s="23" t="s">
        <v>129</v>
      </c>
      <c r="AU334" s="23" t="s">
        <v>82</v>
      </c>
      <c r="AY334" s="23" t="s">
        <v>127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23" t="s">
        <v>80</v>
      </c>
      <c r="BK334" s="231">
        <f>ROUND(I334*H334,2)</f>
        <v>0</v>
      </c>
      <c r="BL334" s="23" t="s">
        <v>134</v>
      </c>
      <c r="BM334" s="23" t="s">
        <v>470</v>
      </c>
    </row>
    <row r="335" spans="2:63" s="10" customFormat="1" ht="37.4" customHeight="1">
      <c r="B335" s="204"/>
      <c r="C335" s="205"/>
      <c r="D335" s="206" t="s">
        <v>71</v>
      </c>
      <c r="E335" s="207" t="s">
        <v>471</v>
      </c>
      <c r="F335" s="207" t="s">
        <v>472</v>
      </c>
      <c r="G335" s="205"/>
      <c r="H335" s="205"/>
      <c r="I335" s="208"/>
      <c r="J335" s="209">
        <f>BK335</f>
        <v>0</v>
      </c>
      <c r="K335" s="205"/>
      <c r="L335" s="210"/>
      <c r="M335" s="211"/>
      <c r="N335" s="212"/>
      <c r="O335" s="212"/>
      <c r="P335" s="213">
        <f>P336+P355</f>
        <v>0</v>
      </c>
      <c r="Q335" s="212"/>
      <c r="R335" s="213">
        <f>R336+R355</f>
        <v>0.6183</v>
      </c>
      <c r="S335" s="212"/>
      <c r="T335" s="214">
        <f>T336+T355</f>
        <v>0</v>
      </c>
      <c r="AR335" s="215" t="s">
        <v>82</v>
      </c>
      <c r="AT335" s="216" t="s">
        <v>71</v>
      </c>
      <c r="AU335" s="216" t="s">
        <v>72</v>
      </c>
      <c r="AY335" s="215" t="s">
        <v>127</v>
      </c>
      <c r="BK335" s="217">
        <f>BK336+BK355</f>
        <v>0</v>
      </c>
    </row>
    <row r="336" spans="2:63" s="10" customFormat="1" ht="19.9" customHeight="1">
      <c r="B336" s="204"/>
      <c r="C336" s="205"/>
      <c r="D336" s="206" t="s">
        <v>71</v>
      </c>
      <c r="E336" s="218" t="s">
        <v>473</v>
      </c>
      <c r="F336" s="218" t="s">
        <v>474</v>
      </c>
      <c r="G336" s="205"/>
      <c r="H336" s="205"/>
      <c r="I336" s="208"/>
      <c r="J336" s="219">
        <f>BK336</f>
        <v>0</v>
      </c>
      <c r="K336" s="205"/>
      <c r="L336" s="210"/>
      <c r="M336" s="211"/>
      <c r="N336" s="212"/>
      <c r="O336" s="212"/>
      <c r="P336" s="213">
        <f>SUM(P337:P354)</f>
        <v>0</v>
      </c>
      <c r="Q336" s="212"/>
      <c r="R336" s="213">
        <f>SUM(R337:R354)</f>
        <v>0.6183</v>
      </c>
      <c r="S336" s="212"/>
      <c r="T336" s="214">
        <f>SUM(T337:T354)</f>
        <v>0</v>
      </c>
      <c r="AR336" s="215" t="s">
        <v>82</v>
      </c>
      <c r="AT336" s="216" t="s">
        <v>71</v>
      </c>
      <c r="AU336" s="216" t="s">
        <v>80</v>
      </c>
      <c r="AY336" s="215" t="s">
        <v>127</v>
      </c>
      <c r="BK336" s="217">
        <f>SUM(BK337:BK354)</f>
        <v>0</v>
      </c>
    </row>
    <row r="337" spans="2:65" s="1" customFormat="1" ht="25.5" customHeight="1">
      <c r="B337" s="45"/>
      <c r="C337" s="220" t="s">
        <v>475</v>
      </c>
      <c r="D337" s="220" t="s">
        <v>129</v>
      </c>
      <c r="E337" s="221" t="s">
        <v>476</v>
      </c>
      <c r="F337" s="222" t="s">
        <v>477</v>
      </c>
      <c r="G337" s="223" t="s">
        <v>132</v>
      </c>
      <c r="H337" s="224">
        <v>360</v>
      </c>
      <c r="I337" s="225"/>
      <c r="J337" s="226">
        <f>ROUND(I337*H337,2)</f>
        <v>0</v>
      </c>
      <c r="K337" s="222" t="s">
        <v>133</v>
      </c>
      <c r="L337" s="71"/>
      <c r="M337" s="227" t="s">
        <v>21</v>
      </c>
      <c r="N337" s="228" t="s">
        <v>43</v>
      </c>
      <c r="O337" s="46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AR337" s="23" t="s">
        <v>236</v>
      </c>
      <c r="AT337" s="23" t="s">
        <v>129</v>
      </c>
      <c r="AU337" s="23" t="s">
        <v>82</v>
      </c>
      <c r="AY337" s="23" t="s">
        <v>127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80</v>
      </c>
      <c r="BK337" s="231">
        <f>ROUND(I337*H337,2)</f>
        <v>0</v>
      </c>
      <c r="BL337" s="23" t="s">
        <v>236</v>
      </c>
      <c r="BM337" s="23" t="s">
        <v>478</v>
      </c>
    </row>
    <row r="338" spans="2:51" s="11" customFormat="1" ht="13.5">
      <c r="B338" s="232"/>
      <c r="C338" s="233"/>
      <c r="D338" s="234" t="s">
        <v>136</v>
      </c>
      <c r="E338" s="235" t="s">
        <v>21</v>
      </c>
      <c r="F338" s="236" t="s">
        <v>479</v>
      </c>
      <c r="G338" s="233"/>
      <c r="H338" s="237">
        <v>360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136</v>
      </c>
      <c r="AU338" s="243" t="s">
        <v>82</v>
      </c>
      <c r="AV338" s="11" t="s">
        <v>82</v>
      </c>
      <c r="AW338" s="11" t="s">
        <v>36</v>
      </c>
      <c r="AX338" s="11" t="s">
        <v>80</v>
      </c>
      <c r="AY338" s="243" t="s">
        <v>127</v>
      </c>
    </row>
    <row r="339" spans="2:65" s="1" customFormat="1" ht="25.5" customHeight="1">
      <c r="B339" s="45"/>
      <c r="C339" s="255" t="s">
        <v>480</v>
      </c>
      <c r="D339" s="255" t="s">
        <v>242</v>
      </c>
      <c r="E339" s="256" t="s">
        <v>481</v>
      </c>
      <c r="F339" s="257" t="s">
        <v>482</v>
      </c>
      <c r="G339" s="258" t="s">
        <v>132</v>
      </c>
      <c r="H339" s="259">
        <v>378</v>
      </c>
      <c r="I339" s="260"/>
      <c r="J339" s="261">
        <f>ROUND(I339*H339,2)</f>
        <v>0</v>
      </c>
      <c r="K339" s="257" t="s">
        <v>133</v>
      </c>
      <c r="L339" s="262"/>
      <c r="M339" s="263" t="s">
        <v>21</v>
      </c>
      <c r="N339" s="264" t="s">
        <v>43</v>
      </c>
      <c r="O339" s="46"/>
      <c r="P339" s="229">
        <f>O339*H339</f>
        <v>0</v>
      </c>
      <c r="Q339" s="229">
        <v>0.00075</v>
      </c>
      <c r="R339" s="229">
        <f>Q339*H339</f>
        <v>0.28350000000000003</v>
      </c>
      <c r="S339" s="229">
        <v>0</v>
      </c>
      <c r="T339" s="230">
        <f>S339*H339</f>
        <v>0</v>
      </c>
      <c r="AR339" s="23" t="s">
        <v>423</v>
      </c>
      <c r="AT339" s="23" t="s">
        <v>242</v>
      </c>
      <c r="AU339" s="23" t="s">
        <v>82</v>
      </c>
      <c r="AY339" s="23" t="s">
        <v>127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80</v>
      </c>
      <c r="BK339" s="231">
        <f>ROUND(I339*H339,2)</f>
        <v>0</v>
      </c>
      <c r="BL339" s="23" t="s">
        <v>236</v>
      </c>
      <c r="BM339" s="23" t="s">
        <v>483</v>
      </c>
    </row>
    <row r="340" spans="2:51" s="11" customFormat="1" ht="13.5">
      <c r="B340" s="232"/>
      <c r="C340" s="233"/>
      <c r="D340" s="234" t="s">
        <v>136</v>
      </c>
      <c r="E340" s="233"/>
      <c r="F340" s="236" t="s">
        <v>484</v>
      </c>
      <c r="G340" s="233"/>
      <c r="H340" s="237">
        <v>378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136</v>
      </c>
      <c r="AU340" s="243" t="s">
        <v>82</v>
      </c>
      <c r="AV340" s="11" t="s">
        <v>82</v>
      </c>
      <c r="AW340" s="11" t="s">
        <v>6</v>
      </c>
      <c r="AX340" s="11" t="s">
        <v>80</v>
      </c>
      <c r="AY340" s="243" t="s">
        <v>127</v>
      </c>
    </row>
    <row r="341" spans="2:65" s="1" customFormat="1" ht="25.5" customHeight="1">
      <c r="B341" s="45"/>
      <c r="C341" s="220" t="s">
        <v>485</v>
      </c>
      <c r="D341" s="220" t="s">
        <v>129</v>
      </c>
      <c r="E341" s="221" t="s">
        <v>486</v>
      </c>
      <c r="F341" s="222" t="s">
        <v>487</v>
      </c>
      <c r="G341" s="223" t="s">
        <v>132</v>
      </c>
      <c r="H341" s="224">
        <v>360</v>
      </c>
      <c r="I341" s="225"/>
      <c r="J341" s="226">
        <f>ROUND(I341*H341,2)</f>
        <v>0</v>
      </c>
      <c r="K341" s="222" t="s">
        <v>133</v>
      </c>
      <c r="L341" s="71"/>
      <c r="M341" s="227" t="s">
        <v>21</v>
      </c>
      <c r="N341" s="228" t="s">
        <v>43</v>
      </c>
      <c r="O341" s="4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AR341" s="23" t="s">
        <v>236</v>
      </c>
      <c r="AT341" s="23" t="s">
        <v>129</v>
      </c>
      <c r="AU341" s="23" t="s">
        <v>82</v>
      </c>
      <c r="AY341" s="23" t="s">
        <v>127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23" t="s">
        <v>80</v>
      </c>
      <c r="BK341" s="231">
        <f>ROUND(I341*H341,2)</f>
        <v>0</v>
      </c>
      <c r="BL341" s="23" t="s">
        <v>236</v>
      </c>
      <c r="BM341" s="23" t="s">
        <v>488</v>
      </c>
    </row>
    <row r="342" spans="2:65" s="1" customFormat="1" ht="16.5" customHeight="1">
      <c r="B342" s="45"/>
      <c r="C342" s="255" t="s">
        <v>489</v>
      </c>
      <c r="D342" s="255" t="s">
        <v>242</v>
      </c>
      <c r="E342" s="256" t="s">
        <v>490</v>
      </c>
      <c r="F342" s="257" t="s">
        <v>491</v>
      </c>
      <c r="G342" s="258" t="s">
        <v>132</v>
      </c>
      <c r="H342" s="259">
        <v>360</v>
      </c>
      <c r="I342" s="260"/>
      <c r="J342" s="261">
        <f>ROUND(I342*H342,2)</f>
        <v>0</v>
      </c>
      <c r="K342" s="257" t="s">
        <v>133</v>
      </c>
      <c r="L342" s="262"/>
      <c r="M342" s="263" t="s">
        <v>21</v>
      </c>
      <c r="N342" s="264" t="s">
        <v>43</v>
      </c>
      <c r="O342" s="46"/>
      <c r="P342" s="229">
        <f>O342*H342</f>
        <v>0</v>
      </c>
      <c r="Q342" s="229">
        <v>0.00082</v>
      </c>
      <c r="R342" s="229">
        <f>Q342*H342</f>
        <v>0.2952</v>
      </c>
      <c r="S342" s="229">
        <v>0</v>
      </c>
      <c r="T342" s="230">
        <f>S342*H342</f>
        <v>0</v>
      </c>
      <c r="AR342" s="23" t="s">
        <v>423</v>
      </c>
      <c r="AT342" s="23" t="s">
        <v>242</v>
      </c>
      <c r="AU342" s="23" t="s">
        <v>82</v>
      </c>
      <c r="AY342" s="23" t="s">
        <v>127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23" t="s">
        <v>80</v>
      </c>
      <c r="BK342" s="231">
        <f>ROUND(I342*H342,2)</f>
        <v>0</v>
      </c>
      <c r="BL342" s="23" t="s">
        <v>236</v>
      </c>
      <c r="BM342" s="23" t="s">
        <v>492</v>
      </c>
    </row>
    <row r="343" spans="2:65" s="1" customFormat="1" ht="38.25" customHeight="1">
      <c r="B343" s="45"/>
      <c r="C343" s="220" t="s">
        <v>493</v>
      </c>
      <c r="D343" s="220" t="s">
        <v>129</v>
      </c>
      <c r="E343" s="221" t="s">
        <v>494</v>
      </c>
      <c r="F343" s="222" t="s">
        <v>495</v>
      </c>
      <c r="G343" s="223" t="s">
        <v>463</v>
      </c>
      <c r="H343" s="224">
        <v>175</v>
      </c>
      <c r="I343" s="225"/>
      <c r="J343" s="226">
        <f>ROUND(I343*H343,2)</f>
        <v>0</v>
      </c>
      <c r="K343" s="222" t="s">
        <v>133</v>
      </c>
      <c r="L343" s="71"/>
      <c r="M343" s="227" t="s">
        <v>21</v>
      </c>
      <c r="N343" s="228" t="s">
        <v>43</v>
      </c>
      <c r="O343" s="46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AR343" s="23" t="s">
        <v>236</v>
      </c>
      <c r="AT343" s="23" t="s">
        <v>129</v>
      </c>
      <c r="AU343" s="23" t="s">
        <v>82</v>
      </c>
      <c r="AY343" s="23" t="s">
        <v>127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80</v>
      </c>
      <c r="BK343" s="231">
        <f>ROUND(I343*H343,2)</f>
        <v>0</v>
      </c>
      <c r="BL343" s="23" t="s">
        <v>236</v>
      </c>
      <c r="BM343" s="23" t="s">
        <v>496</v>
      </c>
    </row>
    <row r="344" spans="2:51" s="11" customFormat="1" ht="13.5">
      <c r="B344" s="232"/>
      <c r="C344" s="233"/>
      <c r="D344" s="234" t="s">
        <v>136</v>
      </c>
      <c r="E344" s="235" t="s">
        <v>21</v>
      </c>
      <c r="F344" s="236" t="s">
        <v>497</v>
      </c>
      <c r="G344" s="233"/>
      <c r="H344" s="237">
        <v>165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136</v>
      </c>
      <c r="AU344" s="243" t="s">
        <v>82</v>
      </c>
      <c r="AV344" s="11" t="s">
        <v>82</v>
      </c>
      <c r="AW344" s="11" t="s">
        <v>36</v>
      </c>
      <c r="AX344" s="11" t="s">
        <v>72</v>
      </c>
      <c r="AY344" s="243" t="s">
        <v>127</v>
      </c>
    </row>
    <row r="345" spans="2:51" s="11" customFormat="1" ht="13.5">
      <c r="B345" s="232"/>
      <c r="C345" s="233"/>
      <c r="D345" s="234" t="s">
        <v>136</v>
      </c>
      <c r="E345" s="235" t="s">
        <v>21</v>
      </c>
      <c r="F345" s="236" t="s">
        <v>202</v>
      </c>
      <c r="G345" s="233"/>
      <c r="H345" s="237">
        <v>10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136</v>
      </c>
      <c r="AU345" s="243" t="s">
        <v>82</v>
      </c>
      <c r="AV345" s="11" t="s">
        <v>82</v>
      </c>
      <c r="AW345" s="11" t="s">
        <v>36</v>
      </c>
      <c r="AX345" s="11" t="s">
        <v>72</v>
      </c>
      <c r="AY345" s="243" t="s">
        <v>127</v>
      </c>
    </row>
    <row r="346" spans="2:51" s="12" customFormat="1" ht="13.5">
      <c r="B346" s="244"/>
      <c r="C346" s="245"/>
      <c r="D346" s="234" t="s">
        <v>136</v>
      </c>
      <c r="E346" s="246" t="s">
        <v>21</v>
      </c>
      <c r="F346" s="247" t="s">
        <v>154</v>
      </c>
      <c r="G346" s="245"/>
      <c r="H346" s="248">
        <v>175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136</v>
      </c>
      <c r="AU346" s="254" t="s">
        <v>82</v>
      </c>
      <c r="AV346" s="12" t="s">
        <v>134</v>
      </c>
      <c r="AW346" s="12" t="s">
        <v>36</v>
      </c>
      <c r="AX346" s="12" t="s">
        <v>80</v>
      </c>
      <c r="AY346" s="254" t="s">
        <v>127</v>
      </c>
    </row>
    <row r="347" spans="2:65" s="1" customFormat="1" ht="25.5" customHeight="1">
      <c r="B347" s="45"/>
      <c r="C347" s="255" t="s">
        <v>498</v>
      </c>
      <c r="D347" s="255" t="s">
        <v>242</v>
      </c>
      <c r="E347" s="256" t="s">
        <v>499</v>
      </c>
      <c r="F347" s="257" t="s">
        <v>500</v>
      </c>
      <c r="G347" s="258" t="s">
        <v>463</v>
      </c>
      <c r="H347" s="259">
        <v>165</v>
      </c>
      <c r="I347" s="260"/>
      <c r="J347" s="261">
        <f>ROUND(I347*H347,2)</f>
        <v>0</v>
      </c>
      <c r="K347" s="257" t="s">
        <v>21</v>
      </c>
      <c r="L347" s="262"/>
      <c r="M347" s="263" t="s">
        <v>21</v>
      </c>
      <c r="N347" s="264" t="s">
        <v>43</v>
      </c>
      <c r="O347" s="4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AR347" s="23" t="s">
        <v>423</v>
      </c>
      <c r="AT347" s="23" t="s">
        <v>242</v>
      </c>
      <c r="AU347" s="23" t="s">
        <v>82</v>
      </c>
      <c r="AY347" s="23" t="s">
        <v>127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80</v>
      </c>
      <c r="BK347" s="231">
        <f>ROUND(I347*H347,2)</f>
        <v>0</v>
      </c>
      <c r="BL347" s="23" t="s">
        <v>236</v>
      </c>
      <c r="BM347" s="23" t="s">
        <v>501</v>
      </c>
    </row>
    <row r="348" spans="2:51" s="11" customFormat="1" ht="13.5">
      <c r="B348" s="232"/>
      <c r="C348" s="233"/>
      <c r="D348" s="234" t="s">
        <v>136</v>
      </c>
      <c r="E348" s="235" t="s">
        <v>21</v>
      </c>
      <c r="F348" s="236" t="s">
        <v>497</v>
      </c>
      <c r="G348" s="233"/>
      <c r="H348" s="237">
        <v>165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136</v>
      </c>
      <c r="AU348" s="243" t="s">
        <v>82</v>
      </c>
      <c r="AV348" s="11" t="s">
        <v>82</v>
      </c>
      <c r="AW348" s="11" t="s">
        <v>36</v>
      </c>
      <c r="AX348" s="11" t="s">
        <v>80</v>
      </c>
      <c r="AY348" s="243" t="s">
        <v>127</v>
      </c>
    </row>
    <row r="349" spans="2:65" s="1" customFormat="1" ht="25.5" customHeight="1">
      <c r="B349" s="45"/>
      <c r="C349" s="255" t="s">
        <v>502</v>
      </c>
      <c r="D349" s="255" t="s">
        <v>242</v>
      </c>
      <c r="E349" s="256" t="s">
        <v>503</v>
      </c>
      <c r="F349" s="257" t="s">
        <v>500</v>
      </c>
      <c r="G349" s="258" t="s">
        <v>463</v>
      </c>
      <c r="H349" s="259">
        <v>10</v>
      </c>
      <c r="I349" s="260"/>
      <c r="J349" s="261">
        <f>ROUND(I349*H349,2)</f>
        <v>0</v>
      </c>
      <c r="K349" s="257" t="s">
        <v>21</v>
      </c>
      <c r="L349" s="262"/>
      <c r="M349" s="263" t="s">
        <v>21</v>
      </c>
      <c r="N349" s="264" t="s">
        <v>43</v>
      </c>
      <c r="O349" s="4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AR349" s="23" t="s">
        <v>423</v>
      </c>
      <c r="AT349" s="23" t="s">
        <v>242</v>
      </c>
      <c r="AU349" s="23" t="s">
        <v>82</v>
      </c>
      <c r="AY349" s="23" t="s">
        <v>127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23" t="s">
        <v>80</v>
      </c>
      <c r="BK349" s="231">
        <f>ROUND(I349*H349,2)</f>
        <v>0</v>
      </c>
      <c r="BL349" s="23" t="s">
        <v>236</v>
      </c>
      <c r="BM349" s="23" t="s">
        <v>504</v>
      </c>
    </row>
    <row r="350" spans="2:51" s="11" customFormat="1" ht="13.5">
      <c r="B350" s="232"/>
      <c r="C350" s="233"/>
      <c r="D350" s="234" t="s">
        <v>136</v>
      </c>
      <c r="E350" s="235" t="s">
        <v>21</v>
      </c>
      <c r="F350" s="236" t="s">
        <v>202</v>
      </c>
      <c r="G350" s="233"/>
      <c r="H350" s="237">
        <v>10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136</v>
      </c>
      <c r="AU350" s="243" t="s">
        <v>82</v>
      </c>
      <c r="AV350" s="11" t="s">
        <v>82</v>
      </c>
      <c r="AW350" s="11" t="s">
        <v>36</v>
      </c>
      <c r="AX350" s="11" t="s">
        <v>80</v>
      </c>
      <c r="AY350" s="243" t="s">
        <v>127</v>
      </c>
    </row>
    <row r="351" spans="2:65" s="1" customFormat="1" ht="38.25" customHeight="1">
      <c r="B351" s="45"/>
      <c r="C351" s="220" t="s">
        <v>505</v>
      </c>
      <c r="D351" s="220" t="s">
        <v>129</v>
      </c>
      <c r="E351" s="221" t="s">
        <v>506</v>
      </c>
      <c r="F351" s="222" t="s">
        <v>507</v>
      </c>
      <c r="G351" s="223" t="s">
        <v>132</v>
      </c>
      <c r="H351" s="224">
        <v>180</v>
      </c>
      <c r="I351" s="225"/>
      <c r="J351" s="226">
        <f>ROUND(I351*H351,2)</f>
        <v>0</v>
      </c>
      <c r="K351" s="222" t="s">
        <v>133</v>
      </c>
      <c r="L351" s="71"/>
      <c r="M351" s="227" t="s">
        <v>21</v>
      </c>
      <c r="N351" s="228" t="s">
        <v>43</v>
      </c>
      <c r="O351" s="4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AR351" s="23" t="s">
        <v>236</v>
      </c>
      <c r="AT351" s="23" t="s">
        <v>129</v>
      </c>
      <c r="AU351" s="23" t="s">
        <v>82</v>
      </c>
      <c r="AY351" s="23" t="s">
        <v>127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80</v>
      </c>
      <c r="BK351" s="231">
        <f>ROUND(I351*H351,2)</f>
        <v>0</v>
      </c>
      <c r="BL351" s="23" t="s">
        <v>236</v>
      </c>
      <c r="BM351" s="23" t="s">
        <v>508</v>
      </c>
    </row>
    <row r="352" spans="2:65" s="1" customFormat="1" ht="16.5" customHeight="1">
      <c r="B352" s="45"/>
      <c r="C352" s="255" t="s">
        <v>509</v>
      </c>
      <c r="D352" s="255" t="s">
        <v>242</v>
      </c>
      <c r="E352" s="256" t="s">
        <v>510</v>
      </c>
      <c r="F352" s="257" t="s">
        <v>511</v>
      </c>
      <c r="G352" s="258" t="s">
        <v>132</v>
      </c>
      <c r="H352" s="259">
        <v>39.6</v>
      </c>
      <c r="I352" s="260"/>
      <c r="J352" s="261">
        <f>ROUND(I352*H352,2)</f>
        <v>0</v>
      </c>
      <c r="K352" s="257" t="s">
        <v>133</v>
      </c>
      <c r="L352" s="262"/>
      <c r="M352" s="263" t="s">
        <v>21</v>
      </c>
      <c r="N352" s="264" t="s">
        <v>43</v>
      </c>
      <c r="O352" s="46"/>
      <c r="P352" s="229">
        <f>O352*H352</f>
        <v>0</v>
      </c>
      <c r="Q352" s="229">
        <v>0.001</v>
      </c>
      <c r="R352" s="229">
        <f>Q352*H352</f>
        <v>0.0396</v>
      </c>
      <c r="S352" s="229">
        <v>0</v>
      </c>
      <c r="T352" s="230">
        <f>S352*H352</f>
        <v>0</v>
      </c>
      <c r="AR352" s="23" t="s">
        <v>423</v>
      </c>
      <c r="AT352" s="23" t="s">
        <v>242</v>
      </c>
      <c r="AU352" s="23" t="s">
        <v>82</v>
      </c>
      <c r="AY352" s="23" t="s">
        <v>127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23" t="s">
        <v>80</v>
      </c>
      <c r="BK352" s="231">
        <f>ROUND(I352*H352,2)</f>
        <v>0</v>
      </c>
      <c r="BL352" s="23" t="s">
        <v>236</v>
      </c>
      <c r="BM352" s="23" t="s">
        <v>512</v>
      </c>
    </row>
    <row r="353" spans="2:65" s="1" customFormat="1" ht="25.5" customHeight="1">
      <c r="B353" s="45"/>
      <c r="C353" s="220" t="s">
        <v>513</v>
      </c>
      <c r="D353" s="220" t="s">
        <v>129</v>
      </c>
      <c r="E353" s="221" t="s">
        <v>514</v>
      </c>
      <c r="F353" s="222" t="s">
        <v>515</v>
      </c>
      <c r="G353" s="223" t="s">
        <v>463</v>
      </c>
      <c r="H353" s="224">
        <v>175</v>
      </c>
      <c r="I353" s="225"/>
      <c r="J353" s="226">
        <f>ROUND(I353*H353,2)</f>
        <v>0</v>
      </c>
      <c r="K353" s="222" t="s">
        <v>21</v>
      </c>
      <c r="L353" s="71"/>
      <c r="M353" s="227" t="s">
        <v>21</v>
      </c>
      <c r="N353" s="228" t="s">
        <v>43</v>
      </c>
      <c r="O353" s="46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AR353" s="23" t="s">
        <v>236</v>
      </c>
      <c r="AT353" s="23" t="s">
        <v>129</v>
      </c>
      <c r="AU353" s="23" t="s">
        <v>82</v>
      </c>
      <c r="AY353" s="23" t="s">
        <v>127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80</v>
      </c>
      <c r="BK353" s="231">
        <f>ROUND(I353*H353,2)</f>
        <v>0</v>
      </c>
      <c r="BL353" s="23" t="s">
        <v>236</v>
      </c>
      <c r="BM353" s="23" t="s">
        <v>516</v>
      </c>
    </row>
    <row r="354" spans="2:65" s="1" customFormat="1" ht="25.5" customHeight="1">
      <c r="B354" s="45"/>
      <c r="C354" s="220" t="s">
        <v>517</v>
      </c>
      <c r="D354" s="220" t="s">
        <v>129</v>
      </c>
      <c r="E354" s="221" t="s">
        <v>518</v>
      </c>
      <c r="F354" s="222" t="s">
        <v>519</v>
      </c>
      <c r="G354" s="223" t="s">
        <v>520</v>
      </c>
      <c r="H354" s="224">
        <v>1</v>
      </c>
      <c r="I354" s="225"/>
      <c r="J354" s="226">
        <f>ROUND(I354*H354,2)</f>
        <v>0</v>
      </c>
      <c r="K354" s="222" t="s">
        <v>21</v>
      </c>
      <c r="L354" s="71"/>
      <c r="M354" s="227" t="s">
        <v>21</v>
      </c>
      <c r="N354" s="228" t="s">
        <v>43</v>
      </c>
      <c r="O354" s="46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AR354" s="23" t="s">
        <v>236</v>
      </c>
      <c r="AT354" s="23" t="s">
        <v>129</v>
      </c>
      <c r="AU354" s="23" t="s">
        <v>82</v>
      </c>
      <c r="AY354" s="23" t="s">
        <v>127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80</v>
      </c>
      <c r="BK354" s="231">
        <f>ROUND(I354*H354,2)</f>
        <v>0</v>
      </c>
      <c r="BL354" s="23" t="s">
        <v>236</v>
      </c>
      <c r="BM354" s="23" t="s">
        <v>521</v>
      </c>
    </row>
    <row r="355" spans="2:63" s="10" customFormat="1" ht="29.85" customHeight="1">
      <c r="B355" s="204"/>
      <c r="C355" s="205"/>
      <c r="D355" s="206" t="s">
        <v>71</v>
      </c>
      <c r="E355" s="218" t="s">
        <v>522</v>
      </c>
      <c r="F355" s="218" t="s">
        <v>523</v>
      </c>
      <c r="G355" s="205"/>
      <c r="H355" s="205"/>
      <c r="I355" s="208"/>
      <c r="J355" s="219">
        <f>BK355</f>
        <v>0</v>
      </c>
      <c r="K355" s="205"/>
      <c r="L355" s="210"/>
      <c r="M355" s="211"/>
      <c r="N355" s="212"/>
      <c r="O355" s="212"/>
      <c r="P355" s="213">
        <f>SUM(P356:P362)</f>
        <v>0</v>
      </c>
      <c r="Q355" s="212"/>
      <c r="R355" s="213">
        <f>SUM(R356:R362)</f>
        <v>0</v>
      </c>
      <c r="S355" s="212"/>
      <c r="T355" s="214">
        <f>SUM(T356:T362)</f>
        <v>0</v>
      </c>
      <c r="AR355" s="215" t="s">
        <v>82</v>
      </c>
      <c r="AT355" s="216" t="s">
        <v>71</v>
      </c>
      <c r="AU355" s="216" t="s">
        <v>80</v>
      </c>
      <c r="AY355" s="215" t="s">
        <v>127</v>
      </c>
      <c r="BK355" s="217">
        <f>SUM(BK356:BK362)</f>
        <v>0</v>
      </c>
    </row>
    <row r="356" spans="2:65" s="1" customFormat="1" ht="25.5" customHeight="1">
      <c r="B356" s="45"/>
      <c r="C356" s="220" t="s">
        <v>524</v>
      </c>
      <c r="D356" s="220" t="s">
        <v>129</v>
      </c>
      <c r="E356" s="221" t="s">
        <v>525</v>
      </c>
      <c r="F356" s="222" t="s">
        <v>526</v>
      </c>
      <c r="G356" s="223" t="s">
        <v>527</v>
      </c>
      <c r="H356" s="224">
        <v>13704.628</v>
      </c>
      <c r="I356" s="225"/>
      <c r="J356" s="226">
        <f>ROUND(I356*H356,2)</f>
        <v>0</v>
      </c>
      <c r="K356" s="222" t="s">
        <v>21</v>
      </c>
      <c r="L356" s="71"/>
      <c r="M356" s="227" t="s">
        <v>21</v>
      </c>
      <c r="N356" s="228" t="s">
        <v>43</v>
      </c>
      <c r="O356" s="4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AR356" s="23" t="s">
        <v>236</v>
      </c>
      <c r="AT356" s="23" t="s">
        <v>129</v>
      </c>
      <c r="AU356" s="23" t="s">
        <v>82</v>
      </c>
      <c r="AY356" s="23" t="s">
        <v>127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80</v>
      </c>
      <c r="BK356" s="231">
        <f>ROUND(I356*H356,2)</f>
        <v>0</v>
      </c>
      <c r="BL356" s="23" t="s">
        <v>236</v>
      </c>
      <c r="BM356" s="23" t="s">
        <v>528</v>
      </c>
    </row>
    <row r="357" spans="2:51" s="13" customFormat="1" ht="13.5">
      <c r="B357" s="265"/>
      <c r="C357" s="266"/>
      <c r="D357" s="234" t="s">
        <v>136</v>
      </c>
      <c r="E357" s="267" t="s">
        <v>21</v>
      </c>
      <c r="F357" s="268" t="s">
        <v>529</v>
      </c>
      <c r="G357" s="266"/>
      <c r="H357" s="267" t="s">
        <v>21</v>
      </c>
      <c r="I357" s="269"/>
      <c r="J357" s="266"/>
      <c r="K357" s="266"/>
      <c r="L357" s="270"/>
      <c r="M357" s="271"/>
      <c r="N357" s="272"/>
      <c r="O357" s="272"/>
      <c r="P357" s="272"/>
      <c r="Q357" s="272"/>
      <c r="R357" s="272"/>
      <c r="S357" s="272"/>
      <c r="T357" s="273"/>
      <c r="AT357" s="274" t="s">
        <v>136</v>
      </c>
      <c r="AU357" s="274" t="s">
        <v>82</v>
      </c>
      <c r="AV357" s="13" t="s">
        <v>80</v>
      </c>
      <c r="AW357" s="13" t="s">
        <v>36</v>
      </c>
      <c r="AX357" s="13" t="s">
        <v>72</v>
      </c>
      <c r="AY357" s="274" t="s">
        <v>127</v>
      </c>
    </row>
    <row r="358" spans="2:51" s="11" customFormat="1" ht="13.5">
      <c r="B358" s="232"/>
      <c r="C358" s="233"/>
      <c r="D358" s="234" t="s">
        <v>136</v>
      </c>
      <c r="E358" s="235" t="s">
        <v>21</v>
      </c>
      <c r="F358" s="236" t="s">
        <v>530</v>
      </c>
      <c r="G358" s="233"/>
      <c r="H358" s="237">
        <v>13704.628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136</v>
      </c>
      <c r="AU358" s="243" t="s">
        <v>82</v>
      </c>
      <c r="AV358" s="11" t="s">
        <v>82</v>
      </c>
      <c r="AW358" s="11" t="s">
        <v>36</v>
      </c>
      <c r="AX358" s="11" t="s">
        <v>80</v>
      </c>
      <c r="AY358" s="243" t="s">
        <v>127</v>
      </c>
    </row>
    <row r="359" spans="2:65" s="1" customFormat="1" ht="25.5" customHeight="1">
      <c r="B359" s="45"/>
      <c r="C359" s="220" t="s">
        <v>531</v>
      </c>
      <c r="D359" s="220" t="s">
        <v>129</v>
      </c>
      <c r="E359" s="221" t="s">
        <v>532</v>
      </c>
      <c r="F359" s="222" t="s">
        <v>533</v>
      </c>
      <c r="G359" s="223" t="s">
        <v>132</v>
      </c>
      <c r="H359" s="224">
        <v>168.6</v>
      </c>
      <c r="I359" s="225"/>
      <c r="J359" s="226">
        <f>ROUND(I359*H359,2)</f>
        <v>0</v>
      </c>
      <c r="K359" s="222" t="s">
        <v>21</v>
      </c>
      <c r="L359" s="71"/>
      <c r="M359" s="227" t="s">
        <v>21</v>
      </c>
      <c r="N359" s="228" t="s">
        <v>43</v>
      </c>
      <c r="O359" s="46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AR359" s="23" t="s">
        <v>236</v>
      </c>
      <c r="AT359" s="23" t="s">
        <v>129</v>
      </c>
      <c r="AU359" s="23" t="s">
        <v>82</v>
      </c>
      <c r="AY359" s="23" t="s">
        <v>127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23" t="s">
        <v>80</v>
      </c>
      <c r="BK359" s="231">
        <f>ROUND(I359*H359,2)</f>
        <v>0</v>
      </c>
      <c r="BL359" s="23" t="s">
        <v>236</v>
      </c>
      <c r="BM359" s="23" t="s">
        <v>534</v>
      </c>
    </row>
    <row r="360" spans="2:51" s="11" customFormat="1" ht="13.5">
      <c r="B360" s="232"/>
      <c r="C360" s="233"/>
      <c r="D360" s="234" t="s">
        <v>136</v>
      </c>
      <c r="E360" s="235" t="s">
        <v>21</v>
      </c>
      <c r="F360" s="236" t="s">
        <v>535</v>
      </c>
      <c r="G360" s="233"/>
      <c r="H360" s="237">
        <v>129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136</v>
      </c>
      <c r="AU360" s="243" t="s">
        <v>82</v>
      </c>
      <c r="AV360" s="11" t="s">
        <v>82</v>
      </c>
      <c r="AW360" s="11" t="s">
        <v>36</v>
      </c>
      <c r="AX360" s="11" t="s">
        <v>72</v>
      </c>
      <c r="AY360" s="243" t="s">
        <v>127</v>
      </c>
    </row>
    <row r="361" spans="2:51" s="11" customFormat="1" ht="13.5">
      <c r="B361" s="232"/>
      <c r="C361" s="233"/>
      <c r="D361" s="234" t="s">
        <v>136</v>
      </c>
      <c r="E361" s="235" t="s">
        <v>21</v>
      </c>
      <c r="F361" s="236" t="s">
        <v>536</v>
      </c>
      <c r="G361" s="233"/>
      <c r="H361" s="237">
        <v>39.6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136</v>
      </c>
      <c r="AU361" s="243" t="s">
        <v>82</v>
      </c>
      <c r="AV361" s="11" t="s">
        <v>82</v>
      </c>
      <c r="AW361" s="11" t="s">
        <v>36</v>
      </c>
      <c r="AX361" s="11" t="s">
        <v>72</v>
      </c>
      <c r="AY361" s="243" t="s">
        <v>127</v>
      </c>
    </row>
    <row r="362" spans="2:51" s="12" customFormat="1" ht="13.5">
      <c r="B362" s="244"/>
      <c r="C362" s="245"/>
      <c r="D362" s="234" t="s">
        <v>136</v>
      </c>
      <c r="E362" s="246" t="s">
        <v>21</v>
      </c>
      <c r="F362" s="247" t="s">
        <v>154</v>
      </c>
      <c r="G362" s="245"/>
      <c r="H362" s="248">
        <v>168.6</v>
      </c>
      <c r="I362" s="249"/>
      <c r="J362" s="245"/>
      <c r="K362" s="245"/>
      <c r="L362" s="250"/>
      <c r="M362" s="275"/>
      <c r="N362" s="276"/>
      <c r="O362" s="276"/>
      <c r="P362" s="276"/>
      <c r="Q362" s="276"/>
      <c r="R362" s="276"/>
      <c r="S362" s="276"/>
      <c r="T362" s="277"/>
      <c r="AT362" s="254" t="s">
        <v>136</v>
      </c>
      <c r="AU362" s="254" t="s">
        <v>82</v>
      </c>
      <c r="AV362" s="12" t="s">
        <v>134</v>
      </c>
      <c r="AW362" s="12" t="s">
        <v>36</v>
      </c>
      <c r="AX362" s="12" t="s">
        <v>80</v>
      </c>
      <c r="AY362" s="254" t="s">
        <v>127</v>
      </c>
    </row>
    <row r="363" spans="2:12" s="1" customFormat="1" ht="6.95" customHeight="1">
      <c r="B363" s="66"/>
      <c r="C363" s="67"/>
      <c r="D363" s="67"/>
      <c r="E363" s="67"/>
      <c r="F363" s="67"/>
      <c r="G363" s="67"/>
      <c r="H363" s="67"/>
      <c r="I363" s="165"/>
      <c r="J363" s="67"/>
      <c r="K363" s="67"/>
      <c r="L363" s="71"/>
    </row>
  </sheetData>
  <sheetProtection password="CC35" sheet="1" objects="1" scenarios="1" formatColumns="0" formatRows="0" autoFilter="0"/>
  <autoFilter ref="C85:K36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Obnova schodiště na Horečkách na pozemcích 3995/111 a3995/12 v k.ú. Frenštát p.R.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537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ROUND(SUM(BE83:BE107),2)</f>
        <v>0</v>
      </c>
      <c r="G30" s="46"/>
      <c r="H30" s="46"/>
      <c r="I30" s="157">
        <v>0.21</v>
      </c>
      <c r="J30" s="156">
        <f>ROUND(ROUND((SUM(BE83:BE107)),2)*I30,2)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ROUND(SUM(BF83:BF107),2)</f>
        <v>0</v>
      </c>
      <c r="G31" s="46"/>
      <c r="H31" s="46"/>
      <c r="I31" s="157">
        <v>0.15</v>
      </c>
      <c r="J31" s="156">
        <f>ROUND(ROUND((SUM(BF83:BF107)),2)*I31,2)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ROUND(SUM(BG83:BG107),2)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ROUND(SUM(BH83:BH107),2)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ROUND(SUM(BI83:BI107),2)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Obnova schodiště na Horečkách na pozemcích 3995/111 a3995/12 v k.ú. Frenštát p.R.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Bourací práce schodiště na Horečkách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Frenštát pod Radhoštěm</v>
      </c>
      <c r="G49" s="46"/>
      <c r="H49" s="46"/>
      <c r="I49" s="145" t="s">
        <v>25</v>
      </c>
      <c r="J49" s="146" t="str">
        <f>IF(J12="","",J12)</f>
        <v>25. 4. 2018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Ing.arch.Martin Janda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11" s="8" customFormat="1" ht="19.9" customHeight="1">
      <c r="B59" s="183"/>
      <c r="C59" s="184"/>
      <c r="D59" s="185" t="s">
        <v>106</v>
      </c>
      <c r="E59" s="186"/>
      <c r="F59" s="186"/>
      <c r="G59" s="186"/>
      <c r="H59" s="186"/>
      <c r="I59" s="187"/>
      <c r="J59" s="188">
        <f>J88</f>
        <v>0</v>
      </c>
      <c r="K59" s="189"/>
    </row>
    <row r="60" spans="2:11" s="8" customFormat="1" ht="19.9" customHeight="1">
      <c r="B60" s="183"/>
      <c r="C60" s="184"/>
      <c r="D60" s="185" t="s">
        <v>538</v>
      </c>
      <c r="E60" s="186"/>
      <c r="F60" s="186"/>
      <c r="G60" s="186"/>
      <c r="H60" s="186"/>
      <c r="I60" s="187"/>
      <c r="J60" s="188">
        <f>J92</f>
        <v>0</v>
      </c>
      <c r="K60" s="189"/>
    </row>
    <row r="61" spans="2:11" s="7" customFormat="1" ht="24.95" customHeight="1">
      <c r="B61" s="176"/>
      <c r="C61" s="177"/>
      <c r="D61" s="178" t="s">
        <v>108</v>
      </c>
      <c r="E61" s="179"/>
      <c r="F61" s="179"/>
      <c r="G61" s="179"/>
      <c r="H61" s="179"/>
      <c r="I61" s="180"/>
      <c r="J61" s="181">
        <f>J102</f>
        <v>0</v>
      </c>
      <c r="K61" s="182"/>
    </row>
    <row r="62" spans="2:11" s="8" customFormat="1" ht="19.9" customHeight="1">
      <c r="B62" s="183"/>
      <c r="C62" s="184"/>
      <c r="D62" s="185" t="s">
        <v>539</v>
      </c>
      <c r="E62" s="186"/>
      <c r="F62" s="186"/>
      <c r="G62" s="186"/>
      <c r="H62" s="186"/>
      <c r="I62" s="187"/>
      <c r="J62" s="188">
        <f>J103</f>
        <v>0</v>
      </c>
      <c r="K62" s="189"/>
    </row>
    <row r="63" spans="2:11" s="8" customFormat="1" ht="19.9" customHeight="1">
      <c r="B63" s="183"/>
      <c r="C63" s="184"/>
      <c r="D63" s="185" t="s">
        <v>110</v>
      </c>
      <c r="E63" s="186"/>
      <c r="F63" s="186"/>
      <c r="G63" s="186"/>
      <c r="H63" s="186"/>
      <c r="I63" s="187"/>
      <c r="J63" s="188">
        <f>J105</f>
        <v>0</v>
      </c>
      <c r="K63" s="189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pans="2:12" s="1" customFormat="1" ht="36.95" customHeight="1">
      <c r="B70" s="45"/>
      <c r="C70" s="72" t="s">
        <v>111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6.5" customHeight="1">
      <c r="B73" s="45"/>
      <c r="C73" s="73"/>
      <c r="D73" s="73"/>
      <c r="E73" s="191" t="str">
        <f>E7</f>
        <v>Obnova schodiště na Horečkách na pozemcích 3995/111 a3995/12 v k.ú. Frenštát p.R.</v>
      </c>
      <c r="F73" s="75"/>
      <c r="G73" s="75"/>
      <c r="H73" s="75"/>
      <c r="I73" s="190"/>
      <c r="J73" s="73"/>
      <c r="K73" s="73"/>
      <c r="L73" s="71"/>
    </row>
    <row r="74" spans="2:12" s="1" customFormat="1" ht="14.4" customHeight="1">
      <c r="B74" s="45"/>
      <c r="C74" s="75" t="s">
        <v>94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02 - Bourací práce schodiště na Horečkách</v>
      </c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8" customHeight="1">
      <c r="B77" s="45"/>
      <c r="C77" s="75" t="s">
        <v>23</v>
      </c>
      <c r="D77" s="73"/>
      <c r="E77" s="73"/>
      <c r="F77" s="192" t="str">
        <f>F12</f>
        <v>Frenštát pod Radhoštěm</v>
      </c>
      <c r="G77" s="73"/>
      <c r="H77" s="73"/>
      <c r="I77" s="193" t="s">
        <v>25</v>
      </c>
      <c r="J77" s="84" t="str">
        <f>IF(J12="","",J12)</f>
        <v>25. 4. 2018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3.5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33</v>
      </c>
      <c r="J79" s="192" t="str">
        <f>E21</f>
        <v>Ing.arch.Martin Janda</v>
      </c>
      <c r="K79" s="73"/>
      <c r="L79" s="71"/>
    </row>
    <row r="80" spans="2:12" s="1" customFormat="1" ht="14.4" customHeight="1">
      <c r="B80" s="45"/>
      <c r="C80" s="75" t="s">
        <v>31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20" s="9" customFormat="1" ht="29.25" customHeight="1">
      <c r="B82" s="194"/>
      <c r="C82" s="195" t="s">
        <v>112</v>
      </c>
      <c r="D82" s="196" t="s">
        <v>57</v>
      </c>
      <c r="E82" s="196" t="s">
        <v>53</v>
      </c>
      <c r="F82" s="196" t="s">
        <v>113</v>
      </c>
      <c r="G82" s="196" t="s">
        <v>114</v>
      </c>
      <c r="H82" s="196" t="s">
        <v>115</v>
      </c>
      <c r="I82" s="197" t="s">
        <v>116</v>
      </c>
      <c r="J82" s="196" t="s">
        <v>98</v>
      </c>
      <c r="K82" s="198" t="s">
        <v>117</v>
      </c>
      <c r="L82" s="199"/>
      <c r="M82" s="101" t="s">
        <v>118</v>
      </c>
      <c r="N82" s="102" t="s">
        <v>42</v>
      </c>
      <c r="O82" s="102" t="s">
        <v>119</v>
      </c>
      <c r="P82" s="102" t="s">
        <v>120</v>
      </c>
      <c r="Q82" s="102" t="s">
        <v>121</v>
      </c>
      <c r="R82" s="102" t="s">
        <v>122</v>
      </c>
      <c r="S82" s="102" t="s">
        <v>123</v>
      </c>
      <c r="T82" s="103" t="s">
        <v>124</v>
      </c>
    </row>
    <row r="83" spans="2:63" s="1" customFormat="1" ht="29.25" customHeight="1">
      <c r="B83" s="45"/>
      <c r="C83" s="107" t="s">
        <v>99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P84+P102</f>
        <v>0</v>
      </c>
      <c r="Q83" s="105"/>
      <c r="R83" s="201">
        <f>R84+R102</f>
        <v>0</v>
      </c>
      <c r="S83" s="105"/>
      <c r="T83" s="202">
        <f>T84+T102</f>
        <v>86.2168</v>
      </c>
      <c r="AT83" s="23" t="s">
        <v>71</v>
      </c>
      <c r="AU83" s="23" t="s">
        <v>100</v>
      </c>
      <c r="BK83" s="203">
        <f>BK84+BK102</f>
        <v>0</v>
      </c>
    </row>
    <row r="84" spans="2:63" s="10" customFormat="1" ht="37.4" customHeight="1">
      <c r="B84" s="204"/>
      <c r="C84" s="205"/>
      <c r="D84" s="206" t="s">
        <v>71</v>
      </c>
      <c r="E84" s="207" t="s">
        <v>125</v>
      </c>
      <c r="F84" s="207" t="s">
        <v>126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P85+P88+P92</f>
        <v>0</v>
      </c>
      <c r="Q84" s="212"/>
      <c r="R84" s="213">
        <f>R85+R88+R92</f>
        <v>0</v>
      </c>
      <c r="S84" s="212"/>
      <c r="T84" s="214">
        <f>T85+T88+T92</f>
        <v>83.30000000000001</v>
      </c>
      <c r="AR84" s="215" t="s">
        <v>80</v>
      </c>
      <c r="AT84" s="216" t="s">
        <v>71</v>
      </c>
      <c r="AU84" s="216" t="s">
        <v>72</v>
      </c>
      <c r="AY84" s="215" t="s">
        <v>127</v>
      </c>
      <c r="BK84" s="217">
        <f>BK85+BK88+BK92</f>
        <v>0</v>
      </c>
    </row>
    <row r="85" spans="2:63" s="10" customFormat="1" ht="19.9" customHeight="1">
      <c r="B85" s="204"/>
      <c r="C85" s="205"/>
      <c r="D85" s="206" t="s">
        <v>71</v>
      </c>
      <c r="E85" s="218" t="s">
        <v>80</v>
      </c>
      <c r="F85" s="218" t="s">
        <v>128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SUM(P86:P87)</f>
        <v>0</v>
      </c>
      <c r="Q85" s="212"/>
      <c r="R85" s="213">
        <f>SUM(R86:R87)</f>
        <v>0</v>
      </c>
      <c r="S85" s="212"/>
      <c r="T85" s="214">
        <f>SUM(T86:T87)</f>
        <v>37.113</v>
      </c>
      <c r="AR85" s="215" t="s">
        <v>80</v>
      </c>
      <c r="AT85" s="216" t="s">
        <v>71</v>
      </c>
      <c r="AU85" s="216" t="s">
        <v>80</v>
      </c>
      <c r="AY85" s="215" t="s">
        <v>127</v>
      </c>
      <c r="BK85" s="217">
        <f>SUM(BK86:BK87)</f>
        <v>0</v>
      </c>
    </row>
    <row r="86" spans="2:65" s="1" customFormat="1" ht="16.5" customHeight="1">
      <c r="B86" s="45"/>
      <c r="C86" s="220" t="s">
        <v>80</v>
      </c>
      <c r="D86" s="220" t="s">
        <v>129</v>
      </c>
      <c r="E86" s="221" t="s">
        <v>540</v>
      </c>
      <c r="F86" s="222" t="s">
        <v>541</v>
      </c>
      <c r="G86" s="223" t="s">
        <v>283</v>
      </c>
      <c r="H86" s="224">
        <v>89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0.417</v>
      </c>
      <c r="T86" s="230">
        <f>S86*H86</f>
        <v>37.113</v>
      </c>
      <c r="AR86" s="23" t="s">
        <v>134</v>
      </c>
      <c r="AT86" s="23" t="s">
        <v>129</v>
      </c>
      <c r="AU86" s="23" t="s">
        <v>82</v>
      </c>
      <c r="AY86" s="23" t="s">
        <v>127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134</v>
      </c>
      <c r="BM86" s="23" t="s">
        <v>542</v>
      </c>
    </row>
    <row r="87" spans="2:51" s="11" customFormat="1" ht="13.5">
      <c r="B87" s="232"/>
      <c r="C87" s="233"/>
      <c r="D87" s="234" t="s">
        <v>136</v>
      </c>
      <c r="E87" s="235" t="s">
        <v>21</v>
      </c>
      <c r="F87" s="236" t="s">
        <v>543</v>
      </c>
      <c r="G87" s="233"/>
      <c r="H87" s="237">
        <v>89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136</v>
      </c>
      <c r="AU87" s="243" t="s">
        <v>82</v>
      </c>
      <c r="AV87" s="11" t="s">
        <v>82</v>
      </c>
      <c r="AW87" s="11" t="s">
        <v>36</v>
      </c>
      <c r="AX87" s="11" t="s">
        <v>80</v>
      </c>
      <c r="AY87" s="243" t="s">
        <v>127</v>
      </c>
    </row>
    <row r="88" spans="2:63" s="10" customFormat="1" ht="29.85" customHeight="1">
      <c r="B88" s="204"/>
      <c r="C88" s="205"/>
      <c r="D88" s="206" t="s">
        <v>71</v>
      </c>
      <c r="E88" s="218" t="s">
        <v>197</v>
      </c>
      <c r="F88" s="218" t="s">
        <v>459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SUM(P89:P91)</f>
        <v>0</v>
      </c>
      <c r="Q88" s="212"/>
      <c r="R88" s="213">
        <f>SUM(R89:R91)</f>
        <v>0</v>
      </c>
      <c r="S88" s="212"/>
      <c r="T88" s="214">
        <f>SUM(T89:T91)</f>
        <v>46.18700000000001</v>
      </c>
      <c r="AR88" s="215" t="s">
        <v>80</v>
      </c>
      <c r="AT88" s="216" t="s">
        <v>71</v>
      </c>
      <c r="AU88" s="216" t="s">
        <v>80</v>
      </c>
      <c r="AY88" s="215" t="s">
        <v>127</v>
      </c>
      <c r="BK88" s="217">
        <f>SUM(BK89:BK91)</f>
        <v>0</v>
      </c>
    </row>
    <row r="89" spans="2:65" s="1" customFormat="1" ht="16.5" customHeight="1">
      <c r="B89" s="45"/>
      <c r="C89" s="220" t="s">
        <v>82</v>
      </c>
      <c r="D89" s="220" t="s">
        <v>129</v>
      </c>
      <c r="E89" s="221" t="s">
        <v>544</v>
      </c>
      <c r="F89" s="222" t="s">
        <v>545</v>
      </c>
      <c r="G89" s="223" t="s">
        <v>132</v>
      </c>
      <c r="H89" s="224">
        <v>131</v>
      </c>
      <c r="I89" s="225"/>
      <c r="J89" s="226">
        <f>ROUND(I89*H89,2)</f>
        <v>0</v>
      </c>
      <c r="K89" s="222" t="s">
        <v>133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0.073</v>
      </c>
      <c r="T89" s="230">
        <f>S89*H89</f>
        <v>9.562999999999999</v>
      </c>
      <c r="AR89" s="23" t="s">
        <v>134</v>
      </c>
      <c r="AT89" s="23" t="s">
        <v>129</v>
      </c>
      <c r="AU89" s="23" t="s">
        <v>82</v>
      </c>
      <c r="AY89" s="23" t="s">
        <v>127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134</v>
      </c>
      <c r="BM89" s="23" t="s">
        <v>546</v>
      </c>
    </row>
    <row r="90" spans="2:65" s="1" customFormat="1" ht="16.5" customHeight="1">
      <c r="B90" s="45"/>
      <c r="C90" s="220" t="s">
        <v>155</v>
      </c>
      <c r="D90" s="220" t="s">
        <v>129</v>
      </c>
      <c r="E90" s="221" t="s">
        <v>547</v>
      </c>
      <c r="F90" s="222" t="s">
        <v>548</v>
      </c>
      <c r="G90" s="223" t="s">
        <v>132</v>
      </c>
      <c r="H90" s="224">
        <v>523.2</v>
      </c>
      <c r="I90" s="225"/>
      <c r="J90" s="226">
        <f>ROUND(I90*H90,2)</f>
        <v>0</v>
      </c>
      <c r="K90" s="222" t="s">
        <v>133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0.07</v>
      </c>
      <c r="T90" s="230">
        <f>S90*H90</f>
        <v>36.62400000000001</v>
      </c>
      <c r="AR90" s="23" t="s">
        <v>134</v>
      </c>
      <c r="AT90" s="23" t="s">
        <v>129</v>
      </c>
      <c r="AU90" s="23" t="s">
        <v>82</v>
      </c>
      <c r="AY90" s="23" t="s">
        <v>127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134</v>
      </c>
      <c r="BM90" s="23" t="s">
        <v>549</v>
      </c>
    </row>
    <row r="91" spans="2:51" s="11" customFormat="1" ht="13.5">
      <c r="B91" s="232"/>
      <c r="C91" s="233"/>
      <c r="D91" s="234" t="s">
        <v>136</v>
      </c>
      <c r="E91" s="235" t="s">
        <v>21</v>
      </c>
      <c r="F91" s="236" t="s">
        <v>550</v>
      </c>
      <c r="G91" s="233"/>
      <c r="H91" s="237">
        <v>523.2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136</v>
      </c>
      <c r="AU91" s="243" t="s">
        <v>82</v>
      </c>
      <c r="AV91" s="11" t="s">
        <v>82</v>
      </c>
      <c r="AW91" s="11" t="s">
        <v>36</v>
      </c>
      <c r="AX91" s="11" t="s">
        <v>80</v>
      </c>
      <c r="AY91" s="243" t="s">
        <v>127</v>
      </c>
    </row>
    <row r="92" spans="2:63" s="10" customFormat="1" ht="29.85" customHeight="1">
      <c r="B92" s="204"/>
      <c r="C92" s="205"/>
      <c r="D92" s="206" t="s">
        <v>71</v>
      </c>
      <c r="E92" s="218" t="s">
        <v>551</v>
      </c>
      <c r="F92" s="218" t="s">
        <v>552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SUM(P93:P101)</f>
        <v>0</v>
      </c>
      <c r="Q92" s="212"/>
      <c r="R92" s="213">
        <f>SUM(R93:R101)</f>
        <v>0</v>
      </c>
      <c r="S92" s="212"/>
      <c r="T92" s="214">
        <f>SUM(T93:T101)</f>
        <v>0</v>
      </c>
      <c r="AR92" s="215" t="s">
        <v>80</v>
      </c>
      <c r="AT92" s="216" t="s">
        <v>71</v>
      </c>
      <c r="AU92" s="216" t="s">
        <v>80</v>
      </c>
      <c r="AY92" s="215" t="s">
        <v>127</v>
      </c>
      <c r="BK92" s="217">
        <f>SUM(BK93:BK101)</f>
        <v>0</v>
      </c>
    </row>
    <row r="93" spans="2:65" s="1" customFormat="1" ht="25.5" customHeight="1">
      <c r="B93" s="45"/>
      <c r="C93" s="220" t="s">
        <v>134</v>
      </c>
      <c r="D93" s="220" t="s">
        <v>129</v>
      </c>
      <c r="E93" s="221" t="s">
        <v>553</v>
      </c>
      <c r="F93" s="222" t="s">
        <v>554</v>
      </c>
      <c r="G93" s="223" t="s">
        <v>218</v>
      </c>
      <c r="H93" s="224">
        <v>86.217</v>
      </c>
      <c r="I93" s="225"/>
      <c r="J93" s="226">
        <f>ROUND(I93*H93,2)</f>
        <v>0</v>
      </c>
      <c r="K93" s="222" t="s">
        <v>133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134</v>
      </c>
      <c r="AT93" s="23" t="s">
        <v>129</v>
      </c>
      <c r="AU93" s="23" t="s">
        <v>82</v>
      </c>
      <c r="AY93" s="23" t="s">
        <v>127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134</v>
      </c>
      <c r="BM93" s="23" t="s">
        <v>555</v>
      </c>
    </row>
    <row r="94" spans="2:65" s="1" customFormat="1" ht="38.25" customHeight="1">
      <c r="B94" s="45"/>
      <c r="C94" s="220" t="s">
        <v>178</v>
      </c>
      <c r="D94" s="220" t="s">
        <v>129</v>
      </c>
      <c r="E94" s="221" t="s">
        <v>556</v>
      </c>
      <c r="F94" s="222" t="s">
        <v>557</v>
      </c>
      <c r="G94" s="223" t="s">
        <v>218</v>
      </c>
      <c r="H94" s="224">
        <v>344.868</v>
      </c>
      <c r="I94" s="225"/>
      <c r="J94" s="226">
        <f>ROUND(I94*H94,2)</f>
        <v>0</v>
      </c>
      <c r="K94" s="222" t="s">
        <v>133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134</v>
      </c>
      <c r="AT94" s="23" t="s">
        <v>129</v>
      </c>
      <c r="AU94" s="23" t="s">
        <v>82</v>
      </c>
      <c r="AY94" s="23" t="s">
        <v>127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134</v>
      </c>
      <c r="BM94" s="23" t="s">
        <v>558</v>
      </c>
    </row>
    <row r="95" spans="2:51" s="11" customFormat="1" ht="13.5">
      <c r="B95" s="232"/>
      <c r="C95" s="233"/>
      <c r="D95" s="234" t="s">
        <v>136</v>
      </c>
      <c r="E95" s="233"/>
      <c r="F95" s="236" t="s">
        <v>559</v>
      </c>
      <c r="G95" s="233"/>
      <c r="H95" s="237">
        <v>344.868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136</v>
      </c>
      <c r="AU95" s="243" t="s">
        <v>82</v>
      </c>
      <c r="AV95" s="11" t="s">
        <v>82</v>
      </c>
      <c r="AW95" s="11" t="s">
        <v>6</v>
      </c>
      <c r="AX95" s="11" t="s">
        <v>80</v>
      </c>
      <c r="AY95" s="243" t="s">
        <v>127</v>
      </c>
    </row>
    <row r="96" spans="2:65" s="1" customFormat="1" ht="25.5" customHeight="1">
      <c r="B96" s="45"/>
      <c r="C96" s="220" t="s">
        <v>182</v>
      </c>
      <c r="D96" s="220" t="s">
        <v>129</v>
      </c>
      <c r="E96" s="221" t="s">
        <v>560</v>
      </c>
      <c r="F96" s="222" t="s">
        <v>561</v>
      </c>
      <c r="G96" s="223" t="s">
        <v>218</v>
      </c>
      <c r="H96" s="224">
        <v>86.217</v>
      </c>
      <c r="I96" s="225"/>
      <c r="J96" s="226">
        <f>ROUND(I96*H96,2)</f>
        <v>0</v>
      </c>
      <c r="K96" s="222" t="s">
        <v>133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134</v>
      </c>
      <c r="AT96" s="23" t="s">
        <v>129</v>
      </c>
      <c r="AU96" s="23" t="s">
        <v>82</v>
      </c>
      <c r="AY96" s="23" t="s">
        <v>127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134</v>
      </c>
      <c r="BM96" s="23" t="s">
        <v>562</v>
      </c>
    </row>
    <row r="97" spans="2:65" s="1" customFormat="1" ht="25.5" customHeight="1">
      <c r="B97" s="45"/>
      <c r="C97" s="220" t="s">
        <v>187</v>
      </c>
      <c r="D97" s="220" t="s">
        <v>129</v>
      </c>
      <c r="E97" s="221" t="s">
        <v>563</v>
      </c>
      <c r="F97" s="222" t="s">
        <v>564</v>
      </c>
      <c r="G97" s="223" t="s">
        <v>218</v>
      </c>
      <c r="H97" s="224">
        <v>1207.038</v>
      </c>
      <c r="I97" s="225"/>
      <c r="J97" s="226">
        <f>ROUND(I97*H97,2)</f>
        <v>0</v>
      </c>
      <c r="K97" s="222" t="s">
        <v>133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134</v>
      </c>
      <c r="AT97" s="23" t="s">
        <v>129</v>
      </c>
      <c r="AU97" s="23" t="s">
        <v>82</v>
      </c>
      <c r="AY97" s="23" t="s">
        <v>127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134</v>
      </c>
      <c r="BM97" s="23" t="s">
        <v>565</v>
      </c>
    </row>
    <row r="98" spans="2:51" s="11" customFormat="1" ht="13.5">
      <c r="B98" s="232"/>
      <c r="C98" s="233"/>
      <c r="D98" s="234" t="s">
        <v>136</v>
      </c>
      <c r="E98" s="233"/>
      <c r="F98" s="236" t="s">
        <v>566</v>
      </c>
      <c r="G98" s="233"/>
      <c r="H98" s="237">
        <v>1207.038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136</v>
      </c>
      <c r="AU98" s="243" t="s">
        <v>82</v>
      </c>
      <c r="AV98" s="11" t="s">
        <v>82</v>
      </c>
      <c r="AW98" s="11" t="s">
        <v>6</v>
      </c>
      <c r="AX98" s="11" t="s">
        <v>80</v>
      </c>
      <c r="AY98" s="243" t="s">
        <v>127</v>
      </c>
    </row>
    <row r="99" spans="2:65" s="1" customFormat="1" ht="25.5" customHeight="1">
      <c r="B99" s="45"/>
      <c r="C99" s="220" t="s">
        <v>192</v>
      </c>
      <c r="D99" s="220" t="s">
        <v>129</v>
      </c>
      <c r="E99" s="221" t="s">
        <v>567</v>
      </c>
      <c r="F99" s="222" t="s">
        <v>568</v>
      </c>
      <c r="G99" s="223" t="s">
        <v>218</v>
      </c>
      <c r="H99" s="224">
        <v>83.3</v>
      </c>
      <c r="I99" s="225"/>
      <c r="J99" s="226">
        <f>ROUND(I99*H99,2)</f>
        <v>0</v>
      </c>
      <c r="K99" s="222" t="s">
        <v>133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134</v>
      </c>
      <c r="AT99" s="23" t="s">
        <v>129</v>
      </c>
      <c r="AU99" s="23" t="s">
        <v>82</v>
      </c>
      <c r="AY99" s="23" t="s">
        <v>127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134</v>
      </c>
      <c r="BM99" s="23" t="s">
        <v>569</v>
      </c>
    </row>
    <row r="100" spans="2:51" s="11" customFormat="1" ht="13.5">
      <c r="B100" s="232"/>
      <c r="C100" s="233"/>
      <c r="D100" s="234" t="s">
        <v>136</v>
      </c>
      <c r="E100" s="235" t="s">
        <v>21</v>
      </c>
      <c r="F100" s="236" t="s">
        <v>570</v>
      </c>
      <c r="G100" s="233"/>
      <c r="H100" s="237">
        <v>83.3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136</v>
      </c>
      <c r="AU100" s="243" t="s">
        <v>82</v>
      </c>
      <c r="AV100" s="11" t="s">
        <v>82</v>
      </c>
      <c r="AW100" s="11" t="s">
        <v>36</v>
      </c>
      <c r="AX100" s="11" t="s">
        <v>80</v>
      </c>
      <c r="AY100" s="243" t="s">
        <v>127</v>
      </c>
    </row>
    <row r="101" spans="2:65" s="1" customFormat="1" ht="25.5" customHeight="1">
      <c r="B101" s="45"/>
      <c r="C101" s="220" t="s">
        <v>197</v>
      </c>
      <c r="D101" s="220" t="s">
        <v>129</v>
      </c>
      <c r="E101" s="221" t="s">
        <v>571</v>
      </c>
      <c r="F101" s="222" t="s">
        <v>217</v>
      </c>
      <c r="G101" s="223" t="s">
        <v>218</v>
      </c>
      <c r="H101" s="224">
        <v>2.917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134</v>
      </c>
      <c r="AT101" s="23" t="s">
        <v>129</v>
      </c>
      <c r="AU101" s="23" t="s">
        <v>82</v>
      </c>
      <c r="AY101" s="23" t="s">
        <v>127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134</v>
      </c>
      <c r="BM101" s="23" t="s">
        <v>572</v>
      </c>
    </row>
    <row r="102" spans="2:63" s="10" customFormat="1" ht="37.4" customHeight="1">
      <c r="B102" s="204"/>
      <c r="C102" s="205"/>
      <c r="D102" s="206" t="s">
        <v>71</v>
      </c>
      <c r="E102" s="207" t="s">
        <v>471</v>
      </c>
      <c r="F102" s="207" t="s">
        <v>472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P103+P105</f>
        <v>0</v>
      </c>
      <c r="Q102" s="212"/>
      <c r="R102" s="213">
        <f>R103+R105</f>
        <v>0</v>
      </c>
      <c r="S102" s="212"/>
      <c r="T102" s="214">
        <f>T103+T105</f>
        <v>2.9168000000000003</v>
      </c>
      <c r="AR102" s="215" t="s">
        <v>82</v>
      </c>
      <c r="AT102" s="216" t="s">
        <v>71</v>
      </c>
      <c r="AU102" s="216" t="s">
        <v>72</v>
      </c>
      <c r="AY102" s="215" t="s">
        <v>127</v>
      </c>
      <c r="BK102" s="217">
        <f>BK103+BK105</f>
        <v>0</v>
      </c>
    </row>
    <row r="103" spans="2:63" s="10" customFormat="1" ht="19.9" customHeight="1">
      <c r="B103" s="204"/>
      <c r="C103" s="205"/>
      <c r="D103" s="206" t="s">
        <v>71</v>
      </c>
      <c r="E103" s="218" t="s">
        <v>573</v>
      </c>
      <c r="F103" s="218" t="s">
        <v>574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P104</f>
        <v>0</v>
      </c>
      <c r="Q103" s="212"/>
      <c r="R103" s="213">
        <f>R104</f>
        <v>0</v>
      </c>
      <c r="S103" s="212"/>
      <c r="T103" s="214">
        <f>T104</f>
        <v>0</v>
      </c>
      <c r="AR103" s="215" t="s">
        <v>82</v>
      </c>
      <c r="AT103" s="216" t="s">
        <v>71</v>
      </c>
      <c r="AU103" s="216" t="s">
        <v>80</v>
      </c>
      <c r="AY103" s="215" t="s">
        <v>127</v>
      </c>
      <c r="BK103" s="217">
        <f>BK104</f>
        <v>0</v>
      </c>
    </row>
    <row r="104" spans="2:65" s="1" customFormat="1" ht="16.5" customHeight="1">
      <c r="B104" s="45"/>
      <c r="C104" s="220" t="s">
        <v>202</v>
      </c>
      <c r="D104" s="220" t="s">
        <v>129</v>
      </c>
      <c r="E104" s="221" t="s">
        <v>575</v>
      </c>
      <c r="F104" s="222" t="s">
        <v>576</v>
      </c>
      <c r="G104" s="223" t="s">
        <v>520</v>
      </c>
      <c r="H104" s="224">
        <v>1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236</v>
      </c>
      <c r="AT104" s="23" t="s">
        <v>129</v>
      </c>
      <c r="AU104" s="23" t="s">
        <v>82</v>
      </c>
      <c r="AY104" s="23" t="s">
        <v>127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236</v>
      </c>
      <c r="BM104" s="23" t="s">
        <v>577</v>
      </c>
    </row>
    <row r="105" spans="2:63" s="10" customFormat="1" ht="29.85" customHeight="1">
      <c r="B105" s="204"/>
      <c r="C105" s="205"/>
      <c r="D105" s="206" t="s">
        <v>71</v>
      </c>
      <c r="E105" s="218" t="s">
        <v>522</v>
      </c>
      <c r="F105" s="218" t="s">
        <v>523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SUM(P106:P107)</f>
        <v>0</v>
      </c>
      <c r="Q105" s="212"/>
      <c r="R105" s="213">
        <f>SUM(R106:R107)</f>
        <v>0</v>
      </c>
      <c r="S105" s="212"/>
      <c r="T105" s="214">
        <f>SUM(T106:T107)</f>
        <v>2.9168000000000003</v>
      </c>
      <c r="AR105" s="215" t="s">
        <v>82</v>
      </c>
      <c r="AT105" s="216" t="s">
        <v>71</v>
      </c>
      <c r="AU105" s="216" t="s">
        <v>80</v>
      </c>
      <c r="AY105" s="215" t="s">
        <v>127</v>
      </c>
      <c r="BK105" s="217">
        <f>SUM(BK106:BK107)</f>
        <v>0</v>
      </c>
    </row>
    <row r="106" spans="2:65" s="1" customFormat="1" ht="25.5" customHeight="1">
      <c r="B106" s="45"/>
      <c r="C106" s="220" t="s">
        <v>206</v>
      </c>
      <c r="D106" s="220" t="s">
        <v>129</v>
      </c>
      <c r="E106" s="221" t="s">
        <v>578</v>
      </c>
      <c r="F106" s="222" t="s">
        <v>579</v>
      </c>
      <c r="G106" s="223" t="s">
        <v>132</v>
      </c>
      <c r="H106" s="224">
        <v>182.3</v>
      </c>
      <c r="I106" s="225"/>
      <c r="J106" s="226">
        <f>ROUND(I106*H106,2)</f>
        <v>0</v>
      </c>
      <c r="K106" s="222" t="s">
        <v>133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0.016</v>
      </c>
      <c r="T106" s="230">
        <f>S106*H106</f>
        <v>2.9168000000000003</v>
      </c>
      <c r="AR106" s="23" t="s">
        <v>236</v>
      </c>
      <c r="AT106" s="23" t="s">
        <v>129</v>
      </c>
      <c r="AU106" s="23" t="s">
        <v>82</v>
      </c>
      <c r="AY106" s="23" t="s">
        <v>127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236</v>
      </c>
      <c r="BM106" s="23" t="s">
        <v>580</v>
      </c>
    </row>
    <row r="107" spans="2:51" s="11" customFormat="1" ht="13.5">
      <c r="B107" s="232"/>
      <c r="C107" s="233"/>
      <c r="D107" s="234" t="s">
        <v>136</v>
      </c>
      <c r="E107" s="235" t="s">
        <v>21</v>
      </c>
      <c r="F107" s="236" t="s">
        <v>581</v>
      </c>
      <c r="G107" s="233"/>
      <c r="H107" s="237">
        <v>182.3</v>
      </c>
      <c r="I107" s="238"/>
      <c r="J107" s="233"/>
      <c r="K107" s="233"/>
      <c r="L107" s="239"/>
      <c r="M107" s="278"/>
      <c r="N107" s="279"/>
      <c r="O107" s="279"/>
      <c r="P107" s="279"/>
      <c r="Q107" s="279"/>
      <c r="R107" s="279"/>
      <c r="S107" s="279"/>
      <c r="T107" s="280"/>
      <c r="AT107" s="243" t="s">
        <v>136</v>
      </c>
      <c r="AU107" s="243" t="s">
        <v>82</v>
      </c>
      <c r="AV107" s="11" t="s">
        <v>82</v>
      </c>
      <c r="AW107" s="11" t="s">
        <v>36</v>
      </c>
      <c r="AX107" s="11" t="s">
        <v>80</v>
      </c>
      <c r="AY107" s="243" t="s">
        <v>127</v>
      </c>
    </row>
    <row r="108" spans="2:12" s="1" customFormat="1" ht="6.95" customHeight="1">
      <c r="B108" s="66"/>
      <c r="C108" s="67"/>
      <c r="D108" s="67"/>
      <c r="E108" s="67"/>
      <c r="F108" s="67"/>
      <c r="G108" s="67"/>
      <c r="H108" s="67"/>
      <c r="I108" s="165"/>
      <c r="J108" s="67"/>
      <c r="K108" s="67"/>
      <c r="L108" s="71"/>
    </row>
  </sheetData>
  <sheetProtection password="CC35" sheet="1" objects="1" scenarios="1" formatColumns="0" formatRows="0" autoFilter="0"/>
  <autoFilter ref="C82:K10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Obnova schodiště na Horečkách na pozemcích 3995/111 a3995/12 v k.ú. Frenštát p.R.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582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25. 4. 2018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34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ROUND(SUM(BE80:BE93),2)</f>
        <v>0</v>
      </c>
      <c r="G30" s="46"/>
      <c r="H30" s="46"/>
      <c r="I30" s="157">
        <v>0.21</v>
      </c>
      <c r="J30" s="156">
        <f>ROUND(ROUND((SUM(BE80:BE93)),2)*I30,2)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ROUND(SUM(BF80:BF93),2)</f>
        <v>0</v>
      </c>
      <c r="G31" s="46"/>
      <c r="H31" s="46"/>
      <c r="I31" s="157">
        <v>0.15</v>
      </c>
      <c r="J31" s="156">
        <f>ROUND(ROUND((SUM(BF80:BF93)),2)*I31,2)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ROUND(SUM(BG80:BG93),2)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ROUND(SUM(BH80:BH93),2)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ROUND(SUM(BI80:BI93),2)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Obnova schodiště na Horečkách na pozemcích 3995/111 a3995/12 v k.ú. Frenštát p.R.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03 - Vedlejší rozpočtové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Frenštát pod Radhoštěm</v>
      </c>
      <c r="G49" s="46"/>
      <c r="H49" s="46"/>
      <c r="I49" s="145" t="s">
        <v>25</v>
      </c>
      <c r="J49" s="146" t="str">
        <f>IF(J12="","",J12)</f>
        <v>25. 4. 2018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Ing.arch.Martin Janda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583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11" s="8" customFormat="1" ht="19.9" customHeight="1">
      <c r="B58" s="183"/>
      <c r="C58" s="184"/>
      <c r="D58" s="185" t="s">
        <v>584</v>
      </c>
      <c r="E58" s="186"/>
      <c r="F58" s="186"/>
      <c r="G58" s="186"/>
      <c r="H58" s="186"/>
      <c r="I58" s="187"/>
      <c r="J58" s="188">
        <f>J82</f>
        <v>0</v>
      </c>
      <c r="K58" s="189"/>
    </row>
    <row r="59" spans="2:11" s="8" customFormat="1" ht="19.9" customHeight="1">
      <c r="B59" s="183"/>
      <c r="C59" s="184"/>
      <c r="D59" s="185" t="s">
        <v>585</v>
      </c>
      <c r="E59" s="186"/>
      <c r="F59" s="186"/>
      <c r="G59" s="186"/>
      <c r="H59" s="186"/>
      <c r="I59" s="187"/>
      <c r="J59" s="188">
        <f>J85</f>
        <v>0</v>
      </c>
      <c r="K59" s="189"/>
    </row>
    <row r="60" spans="2:11" s="8" customFormat="1" ht="19.9" customHeight="1">
      <c r="B60" s="183"/>
      <c r="C60" s="184"/>
      <c r="D60" s="185" t="s">
        <v>586</v>
      </c>
      <c r="E60" s="186"/>
      <c r="F60" s="186"/>
      <c r="G60" s="186"/>
      <c r="H60" s="186"/>
      <c r="I60" s="187"/>
      <c r="J60" s="188">
        <f>J92</f>
        <v>0</v>
      </c>
      <c r="K60" s="189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pans="2:12" s="1" customFormat="1" ht="36.95" customHeight="1">
      <c r="B67" s="45"/>
      <c r="C67" s="72" t="s">
        <v>111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6.5" customHeight="1">
      <c r="B70" s="45"/>
      <c r="C70" s="73"/>
      <c r="D70" s="73"/>
      <c r="E70" s="191" t="str">
        <f>E7</f>
        <v>Obnova schodiště na Horečkách na pozemcích 3995/111 a3995/12 v k.ú. Frenštát p.R.</v>
      </c>
      <c r="F70" s="75"/>
      <c r="G70" s="75"/>
      <c r="H70" s="75"/>
      <c r="I70" s="190"/>
      <c r="J70" s="73"/>
      <c r="K70" s="73"/>
      <c r="L70" s="71"/>
    </row>
    <row r="71" spans="2:12" s="1" customFormat="1" ht="14.4" customHeight="1">
      <c r="B71" s="45"/>
      <c r="C71" s="75" t="s">
        <v>94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03 - Vedlejší rozpočtové náklady</v>
      </c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92" t="str">
        <f>F12</f>
        <v>Frenštát pod Radhoštěm</v>
      </c>
      <c r="G74" s="73"/>
      <c r="H74" s="73"/>
      <c r="I74" s="193" t="s">
        <v>25</v>
      </c>
      <c r="J74" s="84" t="str">
        <f>IF(J12="","",J12)</f>
        <v>25. 4. 2018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92" t="str">
        <f>E15</f>
        <v xml:space="preserve"> </v>
      </c>
      <c r="G76" s="73"/>
      <c r="H76" s="73"/>
      <c r="I76" s="193" t="s">
        <v>33</v>
      </c>
      <c r="J76" s="192" t="str">
        <f>E21</f>
        <v>Ing.arch.Martin Janda</v>
      </c>
      <c r="K76" s="73"/>
      <c r="L76" s="71"/>
    </row>
    <row r="77" spans="2:12" s="1" customFormat="1" ht="14.4" customHeight="1">
      <c r="B77" s="45"/>
      <c r="C77" s="75" t="s">
        <v>31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20" s="9" customFormat="1" ht="29.25" customHeight="1">
      <c r="B79" s="194"/>
      <c r="C79" s="195" t="s">
        <v>112</v>
      </c>
      <c r="D79" s="196" t="s">
        <v>57</v>
      </c>
      <c r="E79" s="196" t="s">
        <v>53</v>
      </c>
      <c r="F79" s="196" t="s">
        <v>113</v>
      </c>
      <c r="G79" s="196" t="s">
        <v>114</v>
      </c>
      <c r="H79" s="196" t="s">
        <v>115</v>
      </c>
      <c r="I79" s="197" t="s">
        <v>116</v>
      </c>
      <c r="J79" s="196" t="s">
        <v>98</v>
      </c>
      <c r="K79" s="198" t="s">
        <v>117</v>
      </c>
      <c r="L79" s="199"/>
      <c r="M79" s="101" t="s">
        <v>118</v>
      </c>
      <c r="N79" s="102" t="s">
        <v>42</v>
      </c>
      <c r="O79" s="102" t="s">
        <v>119</v>
      </c>
      <c r="P79" s="102" t="s">
        <v>120</v>
      </c>
      <c r="Q79" s="102" t="s">
        <v>121</v>
      </c>
      <c r="R79" s="102" t="s">
        <v>122</v>
      </c>
      <c r="S79" s="102" t="s">
        <v>123</v>
      </c>
      <c r="T79" s="103" t="s">
        <v>124</v>
      </c>
    </row>
    <row r="80" spans="2:63" s="1" customFormat="1" ht="29.25" customHeight="1">
      <c r="B80" s="45"/>
      <c r="C80" s="107" t="s">
        <v>99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</f>
        <v>0</v>
      </c>
      <c r="Q80" s="105"/>
      <c r="R80" s="201">
        <f>R81</f>
        <v>0</v>
      </c>
      <c r="S80" s="105"/>
      <c r="T80" s="202">
        <f>T81</f>
        <v>0</v>
      </c>
      <c r="AT80" s="23" t="s">
        <v>71</v>
      </c>
      <c r="AU80" s="23" t="s">
        <v>100</v>
      </c>
      <c r="BK80" s="203">
        <f>BK81</f>
        <v>0</v>
      </c>
    </row>
    <row r="81" spans="2:63" s="10" customFormat="1" ht="37.4" customHeight="1">
      <c r="B81" s="204"/>
      <c r="C81" s="205"/>
      <c r="D81" s="206" t="s">
        <v>71</v>
      </c>
      <c r="E81" s="207" t="s">
        <v>587</v>
      </c>
      <c r="F81" s="207" t="s">
        <v>86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P82+P85+P92</f>
        <v>0</v>
      </c>
      <c r="Q81" s="212"/>
      <c r="R81" s="213">
        <f>R82+R85+R92</f>
        <v>0</v>
      </c>
      <c r="S81" s="212"/>
      <c r="T81" s="214">
        <f>T82+T85+T92</f>
        <v>0</v>
      </c>
      <c r="AR81" s="215" t="s">
        <v>178</v>
      </c>
      <c r="AT81" s="216" t="s">
        <v>71</v>
      </c>
      <c r="AU81" s="216" t="s">
        <v>72</v>
      </c>
      <c r="AY81" s="215" t="s">
        <v>127</v>
      </c>
      <c r="BK81" s="217">
        <f>BK82+BK85+BK92</f>
        <v>0</v>
      </c>
    </row>
    <row r="82" spans="2:63" s="10" customFormat="1" ht="19.9" customHeight="1">
      <c r="B82" s="204"/>
      <c r="C82" s="205"/>
      <c r="D82" s="206" t="s">
        <v>71</v>
      </c>
      <c r="E82" s="218" t="s">
        <v>588</v>
      </c>
      <c r="F82" s="218" t="s">
        <v>589</v>
      </c>
      <c r="G82" s="205"/>
      <c r="H82" s="205"/>
      <c r="I82" s="208"/>
      <c r="J82" s="219">
        <f>BK82</f>
        <v>0</v>
      </c>
      <c r="K82" s="205"/>
      <c r="L82" s="210"/>
      <c r="M82" s="211"/>
      <c r="N82" s="212"/>
      <c r="O82" s="212"/>
      <c r="P82" s="213">
        <f>SUM(P83:P84)</f>
        <v>0</v>
      </c>
      <c r="Q82" s="212"/>
      <c r="R82" s="213">
        <f>SUM(R83:R84)</f>
        <v>0</v>
      </c>
      <c r="S82" s="212"/>
      <c r="T82" s="214">
        <f>SUM(T83:T84)</f>
        <v>0</v>
      </c>
      <c r="AR82" s="215" t="s">
        <v>178</v>
      </c>
      <c r="AT82" s="216" t="s">
        <v>71</v>
      </c>
      <c r="AU82" s="216" t="s">
        <v>80</v>
      </c>
      <c r="AY82" s="215" t="s">
        <v>127</v>
      </c>
      <c r="BK82" s="217">
        <f>SUM(BK83:BK84)</f>
        <v>0</v>
      </c>
    </row>
    <row r="83" spans="2:65" s="1" customFormat="1" ht="16.5" customHeight="1">
      <c r="B83" s="45"/>
      <c r="C83" s="220" t="s">
        <v>80</v>
      </c>
      <c r="D83" s="220" t="s">
        <v>129</v>
      </c>
      <c r="E83" s="221" t="s">
        <v>590</v>
      </c>
      <c r="F83" s="222" t="s">
        <v>591</v>
      </c>
      <c r="G83" s="223" t="s">
        <v>592</v>
      </c>
      <c r="H83" s="224">
        <v>1</v>
      </c>
      <c r="I83" s="225"/>
      <c r="J83" s="226">
        <f>ROUND(I83*H83,2)</f>
        <v>0</v>
      </c>
      <c r="K83" s="222" t="s">
        <v>133</v>
      </c>
      <c r="L83" s="71"/>
      <c r="M83" s="227" t="s">
        <v>21</v>
      </c>
      <c r="N83" s="228" t="s">
        <v>43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593</v>
      </c>
      <c r="AT83" s="23" t="s">
        <v>129</v>
      </c>
      <c r="AU83" s="23" t="s">
        <v>82</v>
      </c>
      <c r="AY83" s="23" t="s">
        <v>127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593</v>
      </c>
      <c r="BM83" s="23" t="s">
        <v>594</v>
      </c>
    </row>
    <row r="84" spans="2:65" s="1" customFormat="1" ht="16.5" customHeight="1">
      <c r="B84" s="45"/>
      <c r="C84" s="220" t="s">
        <v>82</v>
      </c>
      <c r="D84" s="220" t="s">
        <v>129</v>
      </c>
      <c r="E84" s="221" t="s">
        <v>595</v>
      </c>
      <c r="F84" s="222" t="s">
        <v>596</v>
      </c>
      <c r="G84" s="223" t="s">
        <v>592</v>
      </c>
      <c r="H84" s="224">
        <v>1</v>
      </c>
      <c r="I84" s="225"/>
      <c r="J84" s="226">
        <f>ROUND(I84*H84,2)</f>
        <v>0</v>
      </c>
      <c r="K84" s="222" t="s">
        <v>133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593</v>
      </c>
      <c r="AT84" s="23" t="s">
        <v>129</v>
      </c>
      <c r="AU84" s="23" t="s">
        <v>82</v>
      </c>
      <c r="AY84" s="23" t="s">
        <v>127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593</v>
      </c>
      <c r="BM84" s="23" t="s">
        <v>597</v>
      </c>
    </row>
    <row r="85" spans="2:63" s="10" customFormat="1" ht="29.85" customHeight="1">
      <c r="B85" s="204"/>
      <c r="C85" s="205"/>
      <c r="D85" s="206" t="s">
        <v>71</v>
      </c>
      <c r="E85" s="218" t="s">
        <v>598</v>
      </c>
      <c r="F85" s="218" t="s">
        <v>599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SUM(P86:P91)</f>
        <v>0</v>
      </c>
      <c r="Q85" s="212"/>
      <c r="R85" s="213">
        <f>SUM(R86:R91)</f>
        <v>0</v>
      </c>
      <c r="S85" s="212"/>
      <c r="T85" s="214">
        <f>SUM(T86:T91)</f>
        <v>0</v>
      </c>
      <c r="AR85" s="215" t="s">
        <v>178</v>
      </c>
      <c r="AT85" s="216" t="s">
        <v>71</v>
      </c>
      <c r="AU85" s="216" t="s">
        <v>80</v>
      </c>
      <c r="AY85" s="215" t="s">
        <v>127</v>
      </c>
      <c r="BK85" s="217">
        <f>SUM(BK86:BK91)</f>
        <v>0</v>
      </c>
    </row>
    <row r="86" spans="2:65" s="1" customFormat="1" ht="16.5" customHeight="1">
      <c r="B86" s="45"/>
      <c r="C86" s="220" t="s">
        <v>155</v>
      </c>
      <c r="D86" s="220" t="s">
        <v>129</v>
      </c>
      <c r="E86" s="221" t="s">
        <v>600</v>
      </c>
      <c r="F86" s="222" t="s">
        <v>601</v>
      </c>
      <c r="G86" s="223" t="s">
        <v>602</v>
      </c>
      <c r="H86" s="224">
        <v>1</v>
      </c>
      <c r="I86" s="225"/>
      <c r="J86" s="226">
        <f>ROUND(I86*H86,2)</f>
        <v>0</v>
      </c>
      <c r="K86" s="222" t="s">
        <v>133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593</v>
      </c>
      <c r="AT86" s="23" t="s">
        <v>129</v>
      </c>
      <c r="AU86" s="23" t="s">
        <v>82</v>
      </c>
      <c r="AY86" s="23" t="s">
        <v>127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593</v>
      </c>
      <c r="BM86" s="23" t="s">
        <v>603</v>
      </c>
    </row>
    <row r="87" spans="2:65" s="1" customFormat="1" ht="16.5" customHeight="1">
      <c r="B87" s="45"/>
      <c r="C87" s="220" t="s">
        <v>134</v>
      </c>
      <c r="D87" s="220" t="s">
        <v>129</v>
      </c>
      <c r="E87" s="221" t="s">
        <v>604</v>
      </c>
      <c r="F87" s="222" t="s">
        <v>605</v>
      </c>
      <c r="G87" s="223" t="s">
        <v>592</v>
      </c>
      <c r="H87" s="224">
        <v>1</v>
      </c>
      <c r="I87" s="225"/>
      <c r="J87" s="226">
        <f>ROUND(I87*H87,2)</f>
        <v>0</v>
      </c>
      <c r="K87" s="222" t="s">
        <v>133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593</v>
      </c>
      <c r="AT87" s="23" t="s">
        <v>129</v>
      </c>
      <c r="AU87" s="23" t="s">
        <v>82</v>
      </c>
      <c r="AY87" s="23" t="s">
        <v>127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593</v>
      </c>
      <c r="BM87" s="23" t="s">
        <v>606</v>
      </c>
    </row>
    <row r="88" spans="2:65" s="1" customFormat="1" ht="16.5" customHeight="1">
      <c r="B88" s="45"/>
      <c r="C88" s="220" t="s">
        <v>178</v>
      </c>
      <c r="D88" s="220" t="s">
        <v>129</v>
      </c>
      <c r="E88" s="221" t="s">
        <v>607</v>
      </c>
      <c r="F88" s="222" t="s">
        <v>608</v>
      </c>
      <c r="G88" s="223" t="s">
        <v>592</v>
      </c>
      <c r="H88" s="224">
        <v>1</v>
      </c>
      <c r="I88" s="225"/>
      <c r="J88" s="226">
        <f>ROUND(I88*H88,2)</f>
        <v>0</v>
      </c>
      <c r="K88" s="222" t="s">
        <v>133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593</v>
      </c>
      <c r="AT88" s="23" t="s">
        <v>129</v>
      </c>
      <c r="AU88" s="23" t="s">
        <v>82</v>
      </c>
      <c r="AY88" s="23" t="s">
        <v>127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593</v>
      </c>
      <c r="BM88" s="23" t="s">
        <v>609</v>
      </c>
    </row>
    <row r="89" spans="2:65" s="1" customFormat="1" ht="16.5" customHeight="1">
      <c r="B89" s="45"/>
      <c r="C89" s="220" t="s">
        <v>182</v>
      </c>
      <c r="D89" s="220" t="s">
        <v>129</v>
      </c>
      <c r="E89" s="221" t="s">
        <v>610</v>
      </c>
      <c r="F89" s="222" t="s">
        <v>611</v>
      </c>
      <c r="G89" s="223" t="s">
        <v>592</v>
      </c>
      <c r="H89" s="224">
        <v>1</v>
      </c>
      <c r="I89" s="225"/>
      <c r="J89" s="226">
        <f>ROUND(I89*H89,2)</f>
        <v>0</v>
      </c>
      <c r="K89" s="222" t="s">
        <v>133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593</v>
      </c>
      <c r="AT89" s="23" t="s">
        <v>129</v>
      </c>
      <c r="AU89" s="23" t="s">
        <v>82</v>
      </c>
      <c r="AY89" s="23" t="s">
        <v>127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593</v>
      </c>
      <c r="BM89" s="23" t="s">
        <v>612</v>
      </c>
    </row>
    <row r="90" spans="2:65" s="1" customFormat="1" ht="16.5" customHeight="1">
      <c r="B90" s="45"/>
      <c r="C90" s="220" t="s">
        <v>187</v>
      </c>
      <c r="D90" s="220" t="s">
        <v>129</v>
      </c>
      <c r="E90" s="221" t="s">
        <v>613</v>
      </c>
      <c r="F90" s="222" t="s">
        <v>614</v>
      </c>
      <c r="G90" s="223" t="s">
        <v>592</v>
      </c>
      <c r="H90" s="224">
        <v>1</v>
      </c>
      <c r="I90" s="225"/>
      <c r="J90" s="226">
        <f>ROUND(I90*H90,2)</f>
        <v>0</v>
      </c>
      <c r="K90" s="222" t="s">
        <v>133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593</v>
      </c>
      <c r="AT90" s="23" t="s">
        <v>129</v>
      </c>
      <c r="AU90" s="23" t="s">
        <v>82</v>
      </c>
      <c r="AY90" s="23" t="s">
        <v>127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593</v>
      </c>
      <c r="BM90" s="23" t="s">
        <v>615</v>
      </c>
    </row>
    <row r="91" spans="2:65" s="1" customFormat="1" ht="16.5" customHeight="1">
      <c r="B91" s="45"/>
      <c r="C91" s="220" t="s">
        <v>192</v>
      </c>
      <c r="D91" s="220" t="s">
        <v>129</v>
      </c>
      <c r="E91" s="221" t="s">
        <v>616</v>
      </c>
      <c r="F91" s="222" t="s">
        <v>617</v>
      </c>
      <c r="G91" s="223" t="s">
        <v>592</v>
      </c>
      <c r="H91" s="224">
        <v>1</v>
      </c>
      <c r="I91" s="225"/>
      <c r="J91" s="226">
        <f>ROUND(I91*H91,2)</f>
        <v>0</v>
      </c>
      <c r="K91" s="222" t="s">
        <v>133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593</v>
      </c>
      <c r="AT91" s="23" t="s">
        <v>129</v>
      </c>
      <c r="AU91" s="23" t="s">
        <v>82</v>
      </c>
      <c r="AY91" s="23" t="s">
        <v>127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593</v>
      </c>
      <c r="BM91" s="23" t="s">
        <v>618</v>
      </c>
    </row>
    <row r="92" spans="2:63" s="10" customFormat="1" ht="29.85" customHeight="1">
      <c r="B92" s="204"/>
      <c r="C92" s="205"/>
      <c r="D92" s="206" t="s">
        <v>71</v>
      </c>
      <c r="E92" s="218" t="s">
        <v>619</v>
      </c>
      <c r="F92" s="218" t="s">
        <v>620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P93</f>
        <v>0</v>
      </c>
      <c r="Q92" s="212"/>
      <c r="R92" s="213">
        <f>R93</f>
        <v>0</v>
      </c>
      <c r="S92" s="212"/>
      <c r="T92" s="214">
        <f>T93</f>
        <v>0</v>
      </c>
      <c r="AR92" s="215" t="s">
        <v>178</v>
      </c>
      <c r="AT92" s="216" t="s">
        <v>71</v>
      </c>
      <c r="AU92" s="216" t="s">
        <v>80</v>
      </c>
      <c r="AY92" s="215" t="s">
        <v>127</v>
      </c>
      <c r="BK92" s="217">
        <f>BK93</f>
        <v>0</v>
      </c>
    </row>
    <row r="93" spans="2:65" s="1" customFormat="1" ht="16.5" customHeight="1">
      <c r="B93" s="45"/>
      <c r="C93" s="220" t="s">
        <v>197</v>
      </c>
      <c r="D93" s="220" t="s">
        <v>129</v>
      </c>
      <c r="E93" s="221" t="s">
        <v>621</v>
      </c>
      <c r="F93" s="222" t="s">
        <v>622</v>
      </c>
      <c r="G93" s="223" t="s">
        <v>592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81" t="s">
        <v>43</v>
      </c>
      <c r="O93" s="282"/>
      <c r="P93" s="283">
        <f>O93*H93</f>
        <v>0</v>
      </c>
      <c r="Q93" s="283">
        <v>0</v>
      </c>
      <c r="R93" s="283">
        <f>Q93*H93</f>
        <v>0</v>
      </c>
      <c r="S93" s="283">
        <v>0</v>
      </c>
      <c r="T93" s="284">
        <f>S93*H93</f>
        <v>0</v>
      </c>
      <c r="AR93" s="23" t="s">
        <v>593</v>
      </c>
      <c r="AT93" s="23" t="s">
        <v>129</v>
      </c>
      <c r="AU93" s="23" t="s">
        <v>82</v>
      </c>
      <c r="AY93" s="23" t="s">
        <v>127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593</v>
      </c>
      <c r="BM93" s="23" t="s">
        <v>623</v>
      </c>
    </row>
    <row r="94" spans="2:12" s="1" customFormat="1" ht="6.95" customHeight="1">
      <c r="B94" s="66"/>
      <c r="C94" s="67"/>
      <c r="D94" s="67"/>
      <c r="E94" s="67"/>
      <c r="F94" s="67"/>
      <c r="G94" s="67"/>
      <c r="H94" s="67"/>
      <c r="I94" s="165"/>
      <c r="J94" s="67"/>
      <c r="K94" s="67"/>
      <c r="L94" s="71"/>
    </row>
  </sheetData>
  <sheetProtection password="CC35" sheet="1" objects="1" scenarios="1" formatColumns="0" formatRows="0" autoFilter="0"/>
  <autoFilter ref="C79:K93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4" customFormat="1" ht="45" customHeight="1">
      <c r="B3" s="289"/>
      <c r="C3" s="290" t="s">
        <v>624</v>
      </c>
      <c r="D3" s="290"/>
      <c r="E3" s="290"/>
      <c r="F3" s="290"/>
      <c r="G3" s="290"/>
      <c r="H3" s="290"/>
      <c r="I3" s="290"/>
      <c r="J3" s="290"/>
      <c r="K3" s="291"/>
    </row>
    <row r="4" spans="2:11" ht="25.5" customHeight="1">
      <c r="B4" s="292"/>
      <c r="C4" s="293" t="s">
        <v>625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626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627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ht="15" customHeight="1">
      <c r="B9" s="297"/>
      <c r="C9" s="296" t="s">
        <v>628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6"/>
      <c r="D10" s="296" t="s">
        <v>629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8"/>
      <c r="D11" s="296" t="s">
        <v>630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spans="2:11" ht="15" customHeight="1">
      <c r="B13" s="297"/>
      <c r="C13" s="298"/>
      <c r="D13" s="296" t="s">
        <v>631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8"/>
      <c r="D14" s="296" t="s">
        <v>632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8"/>
      <c r="D15" s="296" t="s">
        <v>633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8"/>
      <c r="D16" s="298"/>
      <c r="E16" s="299" t="s">
        <v>79</v>
      </c>
      <c r="F16" s="296" t="s">
        <v>634</v>
      </c>
      <c r="G16" s="296"/>
      <c r="H16" s="296"/>
      <c r="I16" s="296"/>
      <c r="J16" s="296"/>
      <c r="K16" s="294"/>
    </row>
    <row r="17" spans="2:11" ht="15" customHeight="1">
      <c r="B17" s="297"/>
      <c r="C17" s="298"/>
      <c r="D17" s="298"/>
      <c r="E17" s="299" t="s">
        <v>635</v>
      </c>
      <c r="F17" s="296" t="s">
        <v>636</v>
      </c>
      <c r="G17" s="296"/>
      <c r="H17" s="296"/>
      <c r="I17" s="296"/>
      <c r="J17" s="296"/>
      <c r="K17" s="294"/>
    </row>
    <row r="18" spans="2:11" ht="15" customHeight="1">
      <c r="B18" s="297"/>
      <c r="C18" s="298"/>
      <c r="D18" s="298"/>
      <c r="E18" s="299" t="s">
        <v>637</v>
      </c>
      <c r="F18" s="296" t="s">
        <v>638</v>
      </c>
      <c r="G18" s="296"/>
      <c r="H18" s="296"/>
      <c r="I18" s="296"/>
      <c r="J18" s="296"/>
      <c r="K18" s="294"/>
    </row>
    <row r="19" spans="2:11" ht="15" customHeight="1">
      <c r="B19" s="297"/>
      <c r="C19" s="298"/>
      <c r="D19" s="298"/>
      <c r="E19" s="299" t="s">
        <v>639</v>
      </c>
      <c r="F19" s="296" t="s">
        <v>640</v>
      </c>
      <c r="G19" s="296"/>
      <c r="H19" s="296"/>
      <c r="I19" s="296"/>
      <c r="J19" s="296"/>
      <c r="K19" s="294"/>
    </row>
    <row r="20" spans="2:11" ht="15" customHeight="1">
      <c r="B20" s="297"/>
      <c r="C20" s="298"/>
      <c r="D20" s="298"/>
      <c r="E20" s="299" t="s">
        <v>641</v>
      </c>
      <c r="F20" s="296" t="s">
        <v>642</v>
      </c>
      <c r="G20" s="296"/>
      <c r="H20" s="296"/>
      <c r="I20" s="296"/>
      <c r="J20" s="296"/>
      <c r="K20" s="294"/>
    </row>
    <row r="21" spans="2:11" ht="15" customHeight="1">
      <c r="B21" s="297"/>
      <c r="C21" s="298"/>
      <c r="D21" s="298"/>
      <c r="E21" s="299" t="s">
        <v>643</v>
      </c>
      <c r="F21" s="296" t="s">
        <v>644</v>
      </c>
      <c r="G21" s="296"/>
      <c r="H21" s="296"/>
      <c r="I21" s="296"/>
      <c r="J21" s="296"/>
      <c r="K21" s="294"/>
    </row>
    <row r="22" spans="2:11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spans="2:11" ht="15" customHeight="1">
      <c r="B23" s="297"/>
      <c r="C23" s="296" t="s">
        <v>645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646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6"/>
      <c r="D25" s="296" t="s">
        <v>647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8"/>
      <c r="D26" s="296" t="s">
        <v>648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spans="2:11" ht="15" customHeight="1">
      <c r="B28" s="297"/>
      <c r="C28" s="298"/>
      <c r="D28" s="296" t="s">
        <v>649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8"/>
      <c r="D29" s="296" t="s">
        <v>650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spans="2:11" ht="15" customHeight="1">
      <c r="B31" s="297"/>
      <c r="C31" s="298"/>
      <c r="D31" s="296" t="s">
        <v>651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8"/>
      <c r="D32" s="296" t="s">
        <v>652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8"/>
      <c r="D33" s="296" t="s">
        <v>653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8"/>
      <c r="D34" s="296"/>
      <c r="E34" s="300" t="s">
        <v>112</v>
      </c>
      <c r="F34" s="296"/>
      <c r="G34" s="296" t="s">
        <v>654</v>
      </c>
      <c r="H34" s="296"/>
      <c r="I34" s="296"/>
      <c r="J34" s="296"/>
      <c r="K34" s="294"/>
    </row>
    <row r="35" spans="2:11" ht="30.75" customHeight="1">
      <c r="B35" s="297"/>
      <c r="C35" s="298"/>
      <c r="D35" s="296"/>
      <c r="E35" s="300" t="s">
        <v>655</v>
      </c>
      <c r="F35" s="296"/>
      <c r="G35" s="296" t="s">
        <v>656</v>
      </c>
      <c r="H35" s="296"/>
      <c r="I35" s="296"/>
      <c r="J35" s="296"/>
      <c r="K35" s="294"/>
    </row>
    <row r="36" spans="2:11" ht="15" customHeight="1">
      <c r="B36" s="297"/>
      <c r="C36" s="298"/>
      <c r="D36" s="296"/>
      <c r="E36" s="300" t="s">
        <v>53</v>
      </c>
      <c r="F36" s="296"/>
      <c r="G36" s="296" t="s">
        <v>657</v>
      </c>
      <c r="H36" s="296"/>
      <c r="I36" s="296"/>
      <c r="J36" s="296"/>
      <c r="K36" s="294"/>
    </row>
    <row r="37" spans="2:11" ht="15" customHeight="1">
      <c r="B37" s="297"/>
      <c r="C37" s="298"/>
      <c r="D37" s="296"/>
      <c r="E37" s="300" t="s">
        <v>113</v>
      </c>
      <c r="F37" s="296"/>
      <c r="G37" s="296" t="s">
        <v>658</v>
      </c>
      <c r="H37" s="296"/>
      <c r="I37" s="296"/>
      <c r="J37" s="296"/>
      <c r="K37" s="294"/>
    </row>
    <row r="38" spans="2:11" ht="15" customHeight="1">
      <c r="B38" s="297"/>
      <c r="C38" s="298"/>
      <c r="D38" s="296"/>
      <c r="E38" s="300" t="s">
        <v>114</v>
      </c>
      <c r="F38" s="296"/>
      <c r="G38" s="296" t="s">
        <v>659</v>
      </c>
      <c r="H38" s="296"/>
      <c r="I38" s="296"/>
      <c r="J38" s="296"/>
      <c r="K38" s="294"/>
    </row>
    <row r="39" spans="2:11" ht="15" customHeight="1">
      <c r="B39" s="297"/>
      <c r="C39" s="298"/>
      <c r="D39" s="296"/>
      <c r="E39" s="300" t="s">
        <v>115</v>
      </c>
      <c r="F39" s="296"/>
      <c r="G39" s="296" t="s">
        <v>660</v>
      </c>
      <c r="H39" s="296"/>
      <c r="I39" s="296"/>
      <c r="J39" s="296"/>
      <c r="K39" s="294"/>
    </row>
    <row r="40" spans="2:11" ht="15" customHeight="1">
      <c r="B40" s="297"/>
      <c r="C40" s="298"/>
      <c r="D40" s="296"/>
      <c r="E40" s="300" t="s">
        <v>661</v>
      </c>
      <c r="F40" s="296"/>
      <c r="G40" s="296" t="s">
        <v>662</v>
      </c>
      <c r="H40" s="296"/>
      <c r="I40" s="296"/>
      <c r="J40" s="296"/>
      <c r="K40" s="294"/>
    </row>
    <row r="41" spans="2:11" ht="15" customHeight="1">
      <c r="B41" s="297"/>
      <c r="C41" s="298"/>
      <c r="D41" s="296"/>
      <c r="E41" s="300"/>
      <c r="F41" s="296"/>
      <c r="G41" s="296" t="s">
        <v>663</v>
      </c>
      <c r="H41" s="296"/>
      <c r="I41" s="296"/>
      <c r="J41" s="296"/>
      <c r="K41" s="294"/>
    </row>
    <row r="42" spans="2:11" ht="15" customHeight="1">
      <c r="B42" s="297"/>
      <c r="C42" s="298"/>
      <c r="D42" s="296"/>
      <c r="E42" s="300" t="s">
        <v>664</v>
      </c>
      <c r="F42" s="296"/>
      <c r="G42" s="296" t="s">
        <v>665</v>
      </c>
      <c r="H42" s="296"/>
      <c r="I42" s="296"/>
      <c r="J42" s="296"/>
      <c r="K42" s="294"/>
    </row>
    <row r="43" spans="2:11" ht="15" customHeight="1">
      <c r="B43" s="297"/>
      <c r="C43" s="298"/>
      <c r="D43" s="296"/>
      <c r="E43" s="300" t="s">
        <v>117</v>
      </c>
      <c r="F43" s="296"/>
      <c r="G43" s="296" t="s">
        <v>666</v>
      </c>
      <c r="H43" s="296"/>
      <c r="I43" s="296"/>
      <c r="J43" s="296"/>
      <c r="K43" s="294"/>
    </row>
    <row r="44" spans="2:11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spans="2:11" ht="15" customHeight="1">
      <c r="B45" s="297"/>
      <c r="C45" s="298"/>
      <c r="D45" s="296" t="s">
        <v>667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8"/>
      <c r="D46" s="298"/>
      <c r="E46" s="296" t="s">
        <v>668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8"/>
      <c r="D47" s="298"/>
      <c r="E47" s="296" t="s">
        <v>669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8"/>
      <c r="D48" s="298"/>
      <c r="E48" s="296" t="s">
        <v>670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8"/>
      <c r="D49" s="296" t="s">
        <v>671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672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673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674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spans="2:11" ht="15" customHeight="1">
      <c r="B55" s="292"/>
      <c r="C55" s="296" t="s">
        <v>675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8"/>
      <c r="D56" s="296" t="s">
        <v>676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8"/>
      <c r="D57" s="296" t="s">
        <v>677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8"/>
      <c r="D58" s="296" t="s">
        <v>678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8"/>
      <c r="D59" s="296" t="s">
        <v>679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8"/>
      <c r="D60" s="301" t="s">
        <v>680</v>
      </c>
      <c r="E60" s="301"/>
      <c r="F60" s="301"/>
      <c r="G60" s="301"/>
      <c r="H60" s="301"/>
      <c r="I60" s="301"/>
      <c r="J60" s="301"/>
      <c r="K60" s="294"/>
    </row>
    <row r="61" spans="2:11" ht="15" customHeight="1">
      <c r="B61" s="292"/>
      <c r="C61" s="298"/>
      <c r="D61" s="296" t="s">
        <v>681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spans="2:11" ht="15" customHeight="1">
      <c r="B63" s="292"/>
      <c r="C63" s="298"/>
      <c r="D63" s="296" t="s">
        <v>682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8"/>
      <c r="D64" s="301" t="s">
        <v>683</v>
      </c>
      <c r="E64" s="301"/>
      <c r="F64" s="301"/>
      <c r="G64" s="301"/>
      <c r="H64" s="301"/>
      <c r="I64" s="301"/>
      <c r="J64" s="301"/>
      <c r="K64" s="294"/>
    </row>
    <row r="65" spans="2:11" ht="15" customHeight="1">
      <c r="B65" s="292"/>
      <c r="C65" s="298"/>
      <c r="D65" s="296" t="s">
        <v>684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8"/>
      <c r="D66" s="296" t="s">
        <v>685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8"/>
      <c r="D67" s="296" t="s">
        <v>686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8"/>
      <c r="D68" s="296" t="s">
        <v>687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92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688</v>
      </c>
      <c r="D74" s="314"/>
      <c r="E74" s="314"/>
      <c r="F74" s="314" t="s">
        <v>689</v>
      </c>
      <c r="G74" s="315"/>
      <c r="H74" s="314" t="s">
        <v>113</v>
      </c>
      <c r="I74" s="314" t="s">
        <v>57</v>
      </c>
      <c r="J74" s="314" t="s">
        <v>690</v>
      </c>
      <c r="K74" s="313"/>
    </row>
    <row r="75" spans="2:11" ht="17.25" customHeight="1">
      <c r="B75" s="311"/>
      <c r="C75" s="316" t="s">
        <v>691</v>
      </c>
      <c r="D75" s="316"/>
      <c r="E75" s="316"/>
      <c r="F75" s="317" t="s">
        <v>692</v>
      </c>
      <c r="G75" s="318"/>
      <c r="H75" s="316"/>
      <c r="I75" s="316"/>
      <c r="J75" s="316" t="s">
        <v>693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53</v>
      </c>
      <c r="D77" s="319"/>
      <c r="E77" s="319"/>
      <c r="F77" s="321" t="s">
        <v>694</v>
      </c>
      <c r="G77" s="320"/>
      <c r="H77" s="300" t="s">
        <v>695</v>
      </c>
      <c r="I77" s="300" t="s">
        <v>696</v>
      </c>
      <c r="J77" s="300">
        <v>20</v>
      </c>
      <c r="K77" s="313"/>
    </row>
    <row r="78" spans="2:11" ht="15" customHeight="1">
      <c r="B78" s="311"/>
      <c r="C78" s="300" t="s">
        <v>697</v>
      </c>
      <c r="D78" s="300"/>
      <c r="E78" s="300"/>
      <c r="F78" s="321" t="s">
        <v>694</v>
      </c>
      <c r="G78" s="320"/>
      <c r="H78" s="300" t="s">
        <v>698</v>
      </c>
      <c r="I78" s="300" t="s">
        <v>696</v>
      </c>
      <c r="J78" s="300">
        <v>120</v>
      </c>
      <c r="K78" s="313"/>
    </row>
    <row r="79" spans="2:11" ht="15" customHeight="1">
      <c r="B79" s="322"/>
      <c r="C79" s="300" t="s">
        <v>699</v>
      </c>
      <c r="D79" s="300"/>
      <c r="E79" s="300"/>
      <c r="F79" s="321" t="s">
        <v>700</v>
      </c>
      <c r="G79" s="320"/>
      <c r="H79" s="300" t="s">
        <v>701</v>
      </c>
      <c r="I79" s="300" t="s">
        <v>696</v>
      </c>
      <c r="J79" s="300">
        <v>50</v>
      </c>
      <c r="K79" s="313"/>
    </row>
    <row r="80" spans="2:11" ht="15" customHeight="1">
      <c r="B80" s="322"/>
      <c r="C80" s="300" t="s">
        <v>702</v>
      </c>
      <c r="D80" s="300"/>
      <c r="E80" s="300"/>
      <c r="F80" s="321" t="s">
        <v>694</v>
      </c>
      <c r="G80" s="320"/>
      <c r="H80" s="300" t="s">
        <v>703</v>
      </c>
      <c r="I80" s="300" t="s">
        <v>704</v>
      </c>
      <c r="J80" s="300"/>
      <c r="K80" s="313"/>
    </row>
    <row r="81" spans="2:11" ht="15" customHeight="1">
      <c r="B81" s="322"/>
      <c r="C81" s="323" t="s">
        <v>705</v>
      </c>
      <c r="D81" s="323"/>
      <c r="E81" s="323"/>
      <c r="F81" s="324" t="s">
        <v>700</v>
      </c>
      <c r="G81" s="323"/>
      <c r="H81" s="323" t="s">
        <v>706</v>
      </c>
      <c r="I81" s="323" t="s">
        <v>696</v>
      </c>
      <c r="J81" s="323">
        <v>15</v>
      </c>
      <c r="K81" s="313"/>
    </row>
    <row r="82" spans="2:11" ht="15" customHeight="1">
      <c r="B82" s="322"/>
      <c r="C82" s="323" t="s">
        <v>707</v>
      </c>
      <c r="D82" s="323"/>
      <c r="E82" s="323"/>
      <c r="F82" s="324" t="s">
        <v>700</v>
      </c>
      <c r="G82" s="323"/>
      <c r="H82" s="323" t="s">
        <v>708</v>
      </c>
      <c r="I82" s="323" t="s">
        <v>696</v>
      </c>
      <c r="J82" s="323">
        <v>15</v>
      </c>
      <c r="K82" s="313"/>
    </row>
    <row r="83" spans="2:11" ht="15" customHeight="1">
      <c r="B83" s="322"/>
      <c r="C83" s="323" t="s">
        <v>709</v>
      </c>
      <c r="D83" s="323"/>
      <c r="E83" s="323"/>
      <c r="F83" s="324" t="s">
        <v>700</v>
      </c>
      <c r="G83" s="323"/>
      <c r="H83" s="323" t="s">
        <v>710</v>
      </c>
      <c r="I83" s="323" t="s">
        <v>696</v>
      </c>
      <c r="J83" s="323">
        <v>20</v>
      </c>
      <c r="K83" s="313"/>
    </row>
    <row r="84" spans="2:11" ht="15" customHeight="1">
      <c r="B84" s="322"/>
      <c r="C84" s="323" t="s">
        <v>711</v>
      </c>
      <c r="D84" s="323"/>
      <c r="E84" s="323"/>
      <c r="F84" s="324" t="s">
        <v>700</v>
      </c>
      <c r="G84" s="323"/>
      <c r="H84" s="323" t="s">
        <v>712</v>
      </c>
      <c r="I84" s="323" t="s">
        <v>696</v>
      </c>
      <c r="J84" s="323">
        <v>20</v>
      </c>
      <c r="K84" s="313"/>
    </row>
    <row r="85" spans="2:11" ht="15" customHeight="1">
      <c r="B85" s="322"/>
      <c r="C85" s="300" t="s">
        <v>713</v>
      </c>
      <c r="D85" s="300"/>
      <c r="E85" s="300"/>
      <c r="F85" s="321" t="s">
        <v>700</v>
      </c>
      <c r="G85" s="320"/>
      <c r="H85" s="300" t="s">
        <v>714</v>
      </c>
      <c r="I85" s="300" t="s">
        <v>696</v>
      </c>
      <c r="J85" s="300">
        <v>50</v>
      </c>
      <c r="K85" s="313"/>
    </row>
    <row r="86" spans="2:11" ht="15" customHeight="1">
      <c r="B86" s="322"/>
      <c r="C86" s="300" t="s">
        <v>715</v>
      </c>
      <c r="D86" s="300"/>
      <c r="E86" s="300"/>
      <c r="F86" s="321" t="s">
        <v>700</v>
      </c>
      <c r="G86" s="320"/>
      <c r="H86" s="300" t="s">
        <v>716</v>
      </c>
      <c r="I86" s="300" t="s">
        <v>696</v>
      </c>
      <c r="J86" s="300">
        <v>20</v>
      </c>
      <c r="K86" s="313"/>
    </row>
    <row r="87" spans="2:11" ht="15" customHeight="1">
      <c r="B87" s="322"/>
      <c r="C87" s="300" t="s">
        <v>717</v>
      </c>
      <c r="D87" s="300"/>
      <c r="E87" s="300"/>
      <c r="F87" s="321" t="s">
        <v>700</v>
      </c>
      <c r="G87" s="320"/>
      <c r="H87" s="300" t="s">
        <v>718</v>
      </c>
      <c r="I87" s="300" t="s">
        <v>696</v>
      </c>
      <c r="J87" s="300">
        <v>20</v>
      </c>
      <c r="K87" s="313"/>
    </row>
    <row r="88" spans="2:11" ht="15" customHeight="1">
      <c r="B88" s="322"/>
      <c r="C88" s="300" t="s">
        <v>719</v>
      </c>
      <c r="D88" s="300"/>
      <c r="E88" s="300"/>
      <c r="F88" s="321" t="s">
        <v>700</v>
      </c>
      <c r="G88" s="320"/>
      <c r="H88" s="300" t="s">
        <v>720</v>
      </c>
      <c r="I88" s="300" t="s">
        <v>696</v>
      </c>
      <c r="J88" s="300">
        <v>50</v>
      </c>
      <c r="K88" s="313"/>
    </row>
    <row r="89" spans="2:11" ht="15" customHeight="1">
      <c r="B89" s="322"/>
      <c r="C89" s="300" t="s">
        <v>721</v>
      </c>
      <c r="D89" s="300"/>
      <c r="E89" s="300"/>
      <c r="F89" s="321" t="s">
        <v>700</v>
      </c>
      <c r="G89" s="320"/>
      <c r="H89" s="300" t="s">
        <v>721</v>
      </c>
      <c r="I89" s="300" t="s">
        <v>696</v>
      </c>
      <c r="J89" s="300">
        <v>50</v>
      </c>
      <c r="K89" s="313"/>
    </row>
    <row r="90" spans="2:11" ht="15" customHeight="1">
      <c r="B90" s="322"/>
      <c r="C90" s="300" t="s">
        <v>118</v>
      </c>
      <c r="D90" s="300"/>
      <c r="E90" s="300"/>
      <c r="F90" s="321" t="s">
        <v>700</v>
      </c>
      <c r="G90" s="320"/>
      <c r="H90" s="300" t="s">
        <v>722</v>
      </c>
      <c r="I90" s="300" t="s">
        <v>696</v>
      </c>
      <c r="J90" s="300">
        <v>255</v>
      </c>
      <c r="K90" s="313"/>
    </row>
    <row r="91" spans="2:11" ht="15" customHeight="1">
      <c r="B91" s="322"/>
      <c r="C91" s="300" t="s">
        <v>723</v>
      </c>
      <c r="D91" s="300"/>
      <c r="E91" s="300"/>
      <c r="F91" s="321" t="s">
        <v>694</v>
      </c>
      <c r="G91" s="320"/>
      <c r="H91" s="300" t="s">
        <v>724</v>
      </c>
      <c r="I91" s="300" t="s">
        <v>725</v>
      </c>
      <c r="J91" s="300"/>
      <c r="K91" s="313"/>
    </row>
    <row r="92" spans="2:11" ht="15" customHeight="1">
      <c r="B92" s="322"/>
      <c r="C92" s="300" t="s">
        <v>726</v>
      </c>
      <c r="D92" s="300"/>
      <c r="E92" s="300"/>
      <c r="F92" s="321" t="s">
        <v>694</v>
      </c>
      <c r="G92" s="320"/>
      <c r="H92" s="300" t="s">
        <v>727</v>
      </c>
      <c r="I92" s="300" t="s">
        <v>728</v>
      </c>
      <c r="J92" s="300"/>
      <c r="K92" s="313"/>
    </row>
    <row r="93" spans="2:11" ht="15" customHeight="1">
      <c r="B93" s="322"/>
      <c r="C93" s="300" t="s">
        <v>729</v>
      </c>
      <c r="D93" s="300"/>
      <c r="E93" s="300"/>
      <c r="F93" s="321" t="s">
        <v>694</v>
      </c>
      <c r="G93" s="320"/>
      <c r="H93" s="300" t="s">
        <v>729</v>
      </c>
      <c r="I93" s="300" t="s">
        <v>728</v>
      </c>
      <c r="J93" s="300"/>
      <c r="K93" s="313"/>
    </row>
    <row r="94" spans="2:11" ht="15" customHeight="1">
      <c r="B94" s="322"/>
      <c r="C94" s="300" t="s">
        <v>38</v>
      </c>
      <c r="D94" s="300"/>
      <c r="E94" s="300"/>
      <c r="F94" s="321" t="s">
        <v>694</v>
      </c>
      <c r="G94" s="320"/>
      <c r="H94" s="300" t="s">
        <v>730</v>
      </c>
      <c r="I94" s="300" t="s">
        <v>728</v>
      </c>
      <c r="J94" s="300"/>
      <c r="K94" s="313"/>
    </row>
    <row r="95" spans="2:11" ht="15" customHeight="1">
      <c r="B95" s="322"/>
      <c r="C95" s="300" t="s">
        <v>48</v>
      </c>
      <c r="D95" s="300"/>
      <c r="E95" s="300"/>
      <c r="F95" s="321" t="s">
        <v>694</v>
      </c>
      <c r="G95" s="320"/>
      <c r="H95" s="300" t="s">
        <v>731</v>
      </c>
      <c r="I95" s="300" t="s">
        <v>728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732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688</v>
      </c>
      <c r="D101" s="314"/>
      <c r="E101" s="314"/>
      <c r="F101" s="314" t="s">
        <v>689</v>
      </c>
      <c r="G101" s="315"/>
      <c r="H101" s="314" t="s">
        <v>113</v>
      </c>
      <c r="I101" s="314" t="s">
        <v>57</v>
      </c>
      <c r="J101" s="314" t="s">
        <v>690</v>
      </c>
      <c r="K101" s="313"/>
    </row>
    <row r="102" spans="2:11" ht="17.25" customHeight="1">
      <c r="B102" s="311"/>
      <c r="C102" s="316" t="s">
        <v>691</v>
      </c>
      <c r="D102" s="316"/>
      <c r="E102" s="316"/>
      <c r="F102" s="317" t="s">
        <v>692</v>
      </c>
      <c r="G102" s="318"/>
      <c r="H102" s="316"/>
      <c r="I102" s="316"/>
      <c r="J102" s="316" t="s">
        <v>693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53</v>
      </c>
      <c r="D104" s="319"/>
      <c r="E104" s="319"/>
      <c r="F104" s="321" t="s">
        <v>694</v>
      </c>
      <c r="G104" s="330"/>
      <c r="H104" s="300" t="s">
        <v>733</v>
      </c>
      <c r="I104" s="300" t="s">
        <v>696</v>
      </c>
      <c r="J104" s="300">
        <v>20</v>
      </c>
      <c r="K104" s="313"/>
    </row>
    <row r="105" spans="2:11" ht="15" customHeight="1">
      <c r="B105" s="311"/>
      <c r="C105" s="300" t="s">
        <v>697</v>
      </c>
      <c r="D105" s="300"/>
      <c r="E105" s="300"/>
      <c r="F105" s="321" t="s">
        <v>694</v>
      </c>
      <c r="G105" s="300"/>
      <c r="H105" s="300" t="s">
        <v>733</v>
      </c>
      <c r="I105" s="300" t="s">
        <v>696</v>
      </c>
      <c r="J105" s="300">
        <v>120</v>
      </c>
      <c r="K105" s="313"/>
    </row>
    <row r="106" spans="2:11" ht="15" customHeight="1">
      <c r="B106" s="322"/>
      <c r="C106" s="300" t="s">
        <v>699</v>
      </c>
      <c r="D106" s="300"/>
      <c r="E106" s="300"/>
      <c r="F106" s="321" t="s">
        <v>700</v>
      </c>
      <c r="G106" s="300"/>
      <c r="H106" s="300" t="s">
        <v>733</v>
      </c>
      <c r="I106" s="300" t="s">
        <v>696</v>
      </c>
      <c r="J106" s="300">
        <v>50</v>
      </c>
      <c r="K106" s="313"/>
    </row>
    <row r="107" spans="2:11" ht="15" customHeight="1">
      <c r="B107" s="322"/>
      <c r="C107" s="300" t="s">
        <v>702</v>
      </c>
      <c r="D107" s="300"/>
      <c r="E107" s="300"/>
      <c r="F107" s="321" t="s">
        <v>694</v>
      </c>
      <c r="G107" s="300"/>
      <c r="H107" s="300" t="s">
        <v>733</v>
      </c>
      <c r="I107" s="300" t="s">
        <v>704</v>
      </c>
      <c r="J107" s="300"/>
      <c r="K107" s="313"/>
    </row>
    <row r="108" spans="2:11" ht="15" customHeight="1">
      <c r="B108" s="322"/>
      <c r="C108" s="300" t="s">
        <v>713</v>
      </c>
      <c r="D108" s="300"/>
      <c r="E108" s="300"/>
      <c r="F108" s="321" t="s">
        <v>700</v>
      </c>
      <c r="G108" s="300"/>
      <c r="H108" s="300" t="s">
        <v>733</v>
      </c>
      <c r="I108" s="300" t="s">
        <v>696</v>
      </c>
      <c r="J108" s="300">
        <v>50</v>
      </c>
      <c r="K108" s="313"/>
    </row>
    <row r="109" spans="2:11" ht="15" customHeight="1">
      <c r="B109" s="322"/>
      <c r="C109" s="300" t="s">
        <v>721</v>
      </c>
      <c r="D109" s="300"/>
      <c r="E109" s="300"/>
      <c r="F109" s="321" t="s">
        <v>700</v>
      </c>
      <c r="G109" s="300"/>
      <c r="H109" s="300" t="s">
        <v>733</v>
      </c>
      <c r="I109" s="300" t="s">
        <v>696</v>
      </c>
      <c r="J109" s="300">
        <v>50</v>
      </c>
      <c r="K109" s="313"/>
    </row>
    <row r="110" spans="2:11" ht="15" customHeight="1">
      <c r="B110" s="322"/>
      <c r="C110" s="300" t="s">
        <v>719</v>
      </c>
      <c r="D110" s="300"/>
      <c r="E110" s="300"/>
      <c r="F110" s="321" t="s">
        <v>700</v>
      </c>
      <c r="G110" s="300"/>
      <c r="H110" s="300" t="s">
        <v>733</v>
      </c>
      <c r="I110" s="300" t="s">
        <v>696</v>
      </c>
      <c r="J110" s="300">
        <v>50</v>
      </c>
      <c r="K110" s="313"/>
    </row>
    <row r="111" spans="2:11" ht="15" customHeight="1">
      <c r="B111" s="322"/>
      <c r="C111" s="300" t="s">
        <v>53</v>
      </c>
      <c r="D111" s="300"/>
      <c r="E111" s="300"/>
      <c r="F111" s="321" t="s">
        <v>694</v>
      </c>
      <c r="G111" s="300"/>
      <c r="H111" s="300" t="s">
        <v>734</v>
      </c>
      <c r="I111" s="300" t="s">
        <v>696</v>
      </c>
      <c r="J111" s="300">
        <v>20</v>
      </c>
      <c r="K111" s="313"/>
    </row>
    <row r="112" spans="2:11" ht="15" customHeight="1">
      <c r="B112" s="322"/>
      <c r="C112" s="300" t="s">
        <v>735</v>
      </c>
      <c r="D112" s="300"/>
      <c r="E112" s="300"/>
      <c r="F112" s="321" t="s">
        <v>694</v>
      </c>
      <c r="G112" s="300"/>
      <c r="H112" s="300" t="s">
        <v>736</v>
      </c>
      <c r="I112" s="300" t="s">
        <v>696</v>
      </c>
      <c r="J112" s="300">
        <v>120</v>
      </c>
      <c r="K112" s="313"/>
    </row>
    <row r="113" spans="2:11" ht="15" customHeight="1">
      <c r="B113" s="322"/>
      <c r="C113" s="300" t="s">
        <v>38</v>
      </c>
      <c r="D113" s="300"/>
      <c r="E113" s="300"/>
      <c r="F113" s="321" t="s">
        <v>694</v>
      </c>
      <c r="G113" s="300"/>
      <c r="H113" s="300" t="s">
        <v>737</v>
      </c>
      <c r="I113" s="300" t="s">
        <v>728</v>
      </c>
      <c r="J113" s="300"/>
      <c r="K113" s="313"/>
    </row>
    <row r="114" spans="2:11" ht="15" customHeight="1">
      <c r="B114" s="322"/>
      <c r="C114" s="300" t="s">
        <v>48</v>
      </c>
      <c r="D114" s="300"/>
      <c r="E114" s="300"/>
      <c r="F114" s="321" t="s">
        <v>694</v>
      </c>
      <c r="G114" s="300"/>
      <c r="H114" s="300" t="s">
        <v>738</v>
      </c>
      <c r="I114" s="300" t="s">
        <v>728</v>
      </c>
      <c r="J114" s="300"/>
      <c r="K114" s="313"/>
    </row>
    <row r="115" spans="2:11" ht="15" customHeight="1">
      <c r="B115" s="322"/>
      <c r="C115" s="300" t="s">
        <v>57</v>
      </c>
      <c r="D115" s="300"/>
      <c r="E115" s="300"/>
      <c r="F115" s="321" t="s">
        <v>694</v>
      </c>
      <c r="G115" s="300"/>
      <c r="H115" s="300" t="s">
        <v>739</v>
      </c>
      <c r="I115" s="300" t="s">
        <v>740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90" t="s">
        <v>741</v>
      </c>
      <c r="D120" s="290"/>
      <c r="E120" s="290"/>
      <c r="F120" s="290"/>
      <c r="G120" s="290"/>
      <c r="H120" s="290"/>
      <c r="I120" s="290"/>
      <c r="J120" s="290"/>
      <c r="K120" s="338"/>
    </row>
    <row r="121" spans="2:11" ht="17.25" customHeight="1">
      <c r="B121" s="339"/>
      <c r="C121" s="314" t="s">
        <v>688</v>
      </c>
      <c r="D121" s="314"/>
      <c r="E121" s="314"/>
      <c r="F121" s="314" t="s">
        <v>689</v>
      </c>
      <c r="G121" s="315"/>
      <c r="H121" s="314" t="s">
        <v>113</v>
      </c>
      <c r="I121" s="314" t="s">
        <v>57</v>
      </c>
      <c r="J121" s="314" t="s">
        <v>690</v>
      </c>
      <c r="K121" s="340"/>
    </row>
    <row r="122" spans="2:11" ht="17.25" customHeight="1">
      <c r="B122" s="339"/>
      <c r="C122" s="316" t="s">
        <v>691</v>
      </c>
      <c r="D122" s="316"/>
      <c r="E122" s="316"/>
      <c r="F122" s="317" t="s">
        <v>692</v>
      </c>
      <c r="G122" s="318"/>
      <c r="H122" s="316"/>
      <c r="I122" s="316"/>
      <c r="J122" s="316" t="s">
        <v>693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697</v>
      </c>
      <c r="D124" s="319"/>
      <c r="E124" s="319"/>
      <c r="F124" s="321" t="s">
        <v>694</v>
      </c>
      <c r="G124" s="300"/>
      <c r="H124" s="300" t="s">
        <v>733</v>
      </c>
      <c r="I124" s="300" t="s">
        <v>696</v>
      </c>
      <c r="J124" s="300">
        <v>120</v>
      </c>
      <c r="K124" s="343"/>
    </row>
    <row r="125" spans="2:11" ht="15" customHeight="1">
      <c r="B125" s="341"/>
      <c r="C125" s="300" t="s">
        <v>742</v>
      </c>
      <c r="D125" s="300"/>
      <c r="E125" s="300"/>
      <c r="F125" s="321" t="s">
        <v>694</v>
      </c>
      <c r="G125" s="300"/>
      <c r="H125" s="300" t="s">
        <v>743</v>
      </c>
      <c r="I125" s="300" t="s">
        <v>696</v>
      </c>
      <c r="J125" s="300" t="s">
        <v>744</v>
      </c>
      <c r="K125" s="343"/>
    </row>
    <row r="126" spans="2:11" ht="15" customHeight="1">
      <c r="B126" s="341"/>
      <c r="C126" s="300" t="s">
        <v>643</v>
      </c>
      <c r="D126" s="300"/>
      <c r="E126" s="300"/>
      <c r="F126" s="321" t="s">
        <v>694</v>
      </c>
      <c r="G126" s="300"/>
      <c r="H126" s="300" t="s">
        <v>745</v>
      </c>
      <c r="I126" s="300" t="s">
        <v>696</v>
      </c>
      <c r="J126" s="300" t="s">
        <v>744</v>
      </c>
      <c r="K126" s="343"/>
    </row>
    <row r="127" spans="2:11" ht="15" customHeight="1">
      <c r="B127" s="341"/>
      <c r="C127" s="300" t="s">
        <v>705</v>
      </c>
      <c r="D127" s="300"/>
      <c r="E127" s="300"/>
      <c r="F127" s="321" t="s">
        <v>700</v>
      </c>
      <c r="G127" s="300"/>
      <c r="H127" s="300" t="s">
        <v>706</v>
      </c>
      <c r="I127" s="300" t="s">
        <v>696</v>
      </c>
      <c r="J127" s="300">
        <v>15</v>
      </c>
      <c r="K127" s="343"/>
    </row>
    <row r="128" spans="2:11" ht="15" customHeight="1">
      <c r="B128" s="341"/>
      <c r="C128" s="323" t="s">
        <v>707</v>
      </c>
      <c r="D128" s="323"/>
      <c r="E128" s="323"/>
      <c r="F128" s="324" t="s">
        <v>700</v>
      </c>
      <c r="G128" s="323"/>
      <c r="H128" s="323" t="s">
        <v>708</v>
      </c>
      <c r="I128" s="323" t="s">
        <v>696</v>
      </c>
      <c r="J128" s="323">
        <v>15</v>
      </c>
      <c r="K128" s="343"/>
    </row>
    <row r="129" spans="2:11" ht="15" customHeight="1">
      <c r="B129" s="341"/>
      <c r="C129" s="323" t="s">
        <v>709</v>
      </c>
      <c r="D129" s="323"/>
      <c r="E129" s="323"/>
      <c r="F129" s="324" t="s">
        <v>700</v>
      </c>
      <c r="G129" s="323"/>
      <c r="H129" s="323" t="s">
        <v>710</v>
      </c>
      <c r="I129" s="323" t="s">
        <v>696</v>
      </c>
      <c r="J129" s="323">
        <v>20</v>
      </c>
      <c r="K129" s="343"/>
    </row>
    <row r="130" spans="2:11" ht="15" customHeight="1">
      <c r="B130" s="341"/>
      <c r="C130" s="323" t="s">
        <v>711</v>
      </c>
      <c r="D130" s="323"/>
      <c r="E130" s="323"/>
      <c r="F130" s="324" t="s">
        <v>700</v>
      </c>
      <c r="G130" s="323"/>
      <c r="H130" s="323" t="s">
        <v>712</v>
      </c>
      <c r="I130" s="323" t="s">
        <v>696</v>
      </c>
      <c r="J130" s="323">
        <v>20</v>
      </c>
      <c r="K130" s="343"/>
    </row>
    <row r="131" spans="2:11" ht="15" customHeight="1">
      <c r="B131" s="341"/>
      <c r="C131" s="300" t="s">
        <v>699</v>
      </c>
      <c r="D131" s="300"/>
      <c r="E131" s="300"/>
      <c r="F131" s="321" t="s">
        <v>700</v>
      </c>
      <c r="G131" s="300"/>
      <c r="H131" s="300" t="s">
        <v>733</v>
      </c>
      <c r="I131" s="300" t="s">
        <v>696</v>
      </c>
      <c r="J131" s="300">
        <v>50</v>
      </c>
      <c r="K131" s="343"/>
    </row>
    <row r="132" spans="2:11" ht="15" customHeight="1">
      <c r="B132" s="341"/>
      <c r="C132" s="300" t="s">
        <v>713</v>
      </c>
      <c r="D132" s="300"/>
      <c r="E132" s="300"/>
      <c r="F132" s="321" t="s">
        <v>700</v>
      </c>
      <c r="G132" s="300"/>
      <c r="H132" s="300" t="s">
        <v>733</v>
      </c>
      <c r="I132" s="300" t="s">
        <v>696</v>
      </c>
      <c r="J132" s="300">
        <v>50</v>
      </c>
      <c r="K132" s="343"/>
    </row>
    <row r="133" spans="2:11" ht="15" customHeight="1">
      <c r="B133" s="341"/>
      <c r="C133" s="300" t="s">
        <v>719</v>
      </c>
      <c r="D133" s="300"/>
      <c r="E133" s="300"/>
      <c r="F133" s="321" t="s">
        <v>700</v>
      </c>
      <c r="G133" s="300"/>
      <c r="H133" s="300" t="s">
        <v>733</v>
      </c>
      <c r="I133" s="300" t="s">
        <v>696</v>
      </c>
      <c r="J133" s="300">
        <v>50</v>
      </c>
      <c r="K133" s="343"/>
    </row>
    <row r="134" spans="2:11" ht="15" customHeight="1">
      <c r="B134" s="341"/>
      <c r="C134" s="300" t="s">
        <v>721</v>
      </c>
      <c r="D134" s="300"/>
      <c r="E134" s="300"/>
      <c r="F134" s="321" t="s">
        <v>700</v>
      </c>
      <c r="G134" s="300"/>
      <c r="H134" s="300" t="s">
        <v>733</v>
      </c>
      <c r="I134" s="300" t="s">
        <v>696</v>
      </c>
      <c r="J134" s="300">
        <v>50</v>
      </c>
      <c r="K134" s="343"/>
    </row>
    <row r="135" spans="2:11" ht="15" customHeight="1">
      <c r="B135" s="341"/>
      <c r="C135" s="300" t="s">
        <v>118</v>
      </c>
      <c r="D135" s="300"/>
      <c r="E135" s="300"/>
      <c r="F135" s="321" t="s">
        <v>700</v>
      </c>
      <c r="G135" s="300"/>
      <c r="H135" s="300" t="s">
        <v>746</v>
      </c>
      <c r="I135" s="300" t="s">
        <v>696</v>
      </c>
      <c r="J135" s="300">
        <v>255</v>
      </c>
      <c r="K135" s="343"/>
    </row>
    <row r="136" spans="2:11" ht="15" customHeight="1">
      <c r="B136" s="341"/>
      <c r="C136" s="300" t="s">
        <v>723</v>
      </c>
      <c r="D136" s="300"/>
      <c r="E136" s="300"/>
      <c r="F136" s="321" t="s">
        <v>694</v>
      </c>
      <c r="G136" s="300"/>
      <c r="H136" s="300" t="s">
        <v>747</v>
      </c>
      <c r="I136" s="300" t="s">
        <v>725</v>
      </c>
      <c r="J136" s="300"/>
      <c r="K136" s="343"/>
    </row>
    <row r="137" spans="2:11" ht="15" customHeight="1">
      <c r="B137" s="341"/>
      <c r="C137" s="300" t="s">
        <v>726</v>
      </c>
      <c r="D137" s="300"/>
      <c r="E137" s="300"/>
      <c r="F137" s="321" t="s">
        <v>694</v>
      </c>
      <c r="G137" s="300"/>
      <c r="H137" s="300" t="s">
        <v>748</v>
      </c>
      <c r="I137" s="300" t="s">
        <v>728</v>
      </c>
      <c r="J137" s="300"/>
      <c r="K137" s="343"/>
    </row>
    <row r="138" spans="2:11" ht="15" customHeight="1">
      <c r="B138" s="341"/>
      <c r="C138" s="300" t="s">
        <v>729</v>
      </c>
      <c r="D138" s="300"/>
      <c r="E138" s="300"/>
      <c r="F138" s="321" t="s">
        <v>694</v>
      </c>
      <c r="G138" s="300"/>
      <c r="H138" s="300" t="s">
        <v>729</v>
      </c>
      <c r="I138" s="300" t="s">
        <v>728</v>
      </c>
      <c r="J138" s="300"/>
      <c r="K138" s="343"/>
    </row>
    <row r="139" spans="2:11" ht="15" customHeight="1">
      <c r="B139" s="341"/>
      <c r="C139" s="300" t="s">
        <v>38</v>
      </c>
      <c r="D139" s="300"/>
      <c r="E139" s="300"/>
      <c r="F139" s="321" t="s">
        <v>694</v>
      </c>
      <c r="G139" s="300"/>
      <c r="H139" s="300" t="s">
        <v>749</v>
      </c>
      <c r="I139" s="300" t="s">
        <v>728</v>
      </c>
      <c r="J139" s="300"/>
      <c r="K139" s="343"/>
    </row>
    <row r="140" spans="2:11" ht="15" customHeight="1">
      <c r="B140" s="341"/>
      <c r="C140" s="300" t="s">
        <v>750</v>
      </c>
      <c r="D140" s="300"/>
      <c r="E140" s="300"/>
      <c r="F140" s="321" t="s">
        <v>694</v>
      </c>
      <c r="G140" s="300"/>
      <c r="H140" s="300" t="s">
        <v>751</v>
      </c>
      <c r="I140" s="300" t="s">
        <v>728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752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688</v>
      </c>
      <c r="D146" s="314"/>
      <c r="E146" s="314"/>
      <c r="F146" s="314" t="s">
        <v>689</v>
      </c>
      <c r="G146" s="315"/>
      <c r="H146" s="314" t="s">
        <v>113</v>
      </c>
      <c r="I146" s="314" t="s">
        <v>57</v>
      </c>
      <c r="J146" s="314" t="s">
        <v>690</v>
      </c>
      <c r="K146" s="313"/>
    </row>
    <row r="147" spans="2:11" ht="17.25" customHeight="1">
      <c r="B147" s="311"/>
      <c r="C147" s="316" t="s">
        <v>691</v>
      </c>
      <c r="D147" s="316"/>
      <c r="E147" s="316"/>
      <c r="F147" s="317" t="s">
        <v>692</v>
      </c>
      <c r="G147" s="318"/>
      <c r="H147" s="316"/>
      <c r="I147" s="316"/>
      <c r="J147" s="316" t="s">
        <v>693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697</v>
      </c>
      <c r="D149" s="300"/>
      <c r="E149" s="300"/>
      <c r="F149" s="348" t="s">
        <v>694</v>
      </c>
      <c r="G149" s="300"/>
      <c r="H149" s="347" t="s">
        <v>733</v>
      </c>
      <c r="I149" s="347" t="s">
        <v>696</v>
      </c>
      <c r="J149" s="347">
        <v>120</v>
      </c>
      <c r="K149" s="343"/>
    </row>
    <row r="150" spans="2:11" ht="15" customHeight="1">
      <c r="B150" s="322"/>
      <c r="C150" s="347" t="s">
        <v>742</v>
      </c>
      <c r="D150" s="300"/>
      <c r="E150" s="300"/>
      <c r="F150" s="348" t="s">
        <v>694</v>
      </c>
      <c r="G150" s="300"/>
      <c r="H150" s="347" t="s">
        <v>753</v>
      </c>
      <c r="I150" s="347" t="s">
        <v>696</v>
      </c>
      <c r="J150" s="347" t="s">
        <v>744</v>
      </c>
      <c r="K150" s="343"/>
    </row>
    <row r="151" spans="2:11" ht="15" customHeight="1">
      <c r="B151" s="322"/>
      <c r="C151" s="347" t="s">
        <v>643</v>
      </c>
      <c r="D151" s="300"/>
      <c r="E151" s="300"/>
      <c r="F151" s="348" t="s">
        <v>694</v>
      </c>
      <c r="G151" s="300"/>
      <c r="H151" s="347" t="s">
        <v>754</v>
      </c>
      <c r="I151" s="347" t="s">
        <v>696</v>
      </c>
      <c r="J151" s="347" t="s">
        <v>744</v>
      </c>
      <c r="K151" s="343"/>
    </row>
    <row r="152" spans="2:11" ht="15" customHeight="1">
      <c r="B152" s="322"/>
      <c r="C152" s="347" t="s">
        <v>699</v>
      </c>
      <c r="D152" s="300"/>
      <c r="E152" s="300"/>
      <c r="F152" s="348" t="s">
        <v>700</v>
      </c>
      <c r="G152" s="300"/>
      <c r="H152" s="347" t="s">
        <v>733</v>
      </c>
      <c r="I152" s="347" t="s">
        <v>696</v>
      </c>
      <c r="J152" s="347">
        <v>50</v>
      </c>
      <c r="K152" s="343"/>
    </row>
    <row r="153" spans="2:11" ht="15" customHeight="1">
      <c r="B153" s="322"/>
      <c r="C153" s="347" t="s">
        <v>702</v>
      </c>
      <c r="D153" s="300"/>
      <c r="E153" s="300"/>
      <c r="F153" s="348" t="s">
        <v>694</v>
      </c>
      <c r="G153" s="300"/>
      <c r="H153" s="347" t="s">
        <v>733</v>
      </c>
      <c r="I153" s="347" t="s">
        <v>704</v>
      </c>
      <c r="J153" s="347"/>
      <c r="K153" s="343"/>
    </row>
    <row r="154" spans="2:11" ht="15" customHeight="1">
      <c r="B154" s="322"/>
      <c r="C154" s="347" t="s">
        <v>713</v>
      </c>
      <c r="D154" s="300"/>
      <c r="E154" s="300"/>
      <c r="F154" s="348" t="s">
        <v>700</v>
      </c>
      <c r="G154" s="300"/>
      <c r="H154" s="347" t="s">
        <v>733</v>
      </c>
      <c r="I154" s="347" t="s">
        <v>696</v>
      </c>
      <c r="J154" s="347">
        <v>50</v>
      </c>
      <c r="K154" s="343"/>
    </row>
    <row r="155" spans="2:11" ht="15" customHeight="1">
      <c r="B155" s="322"/>
      <c r="C155" s="347" t="s">
        <v>721</v>
      </c>
      <c r="D155" s="300"/>
      <c r="E155" s="300"/>
      <c r="F155" s="348" t="s">
        <v>700</v>
      </c>
      <c r="G155" s="300"/>
      <c r="H155" s="347" t="s">
        <v>733</v>
      </c>
      <c r="I155" s="347" t="s">
        <v>696</v>
      </c>
      <c r="J155" s="347">
        <v>50</v>
      </c>
      <c r="K155" s="343"/>
    </row>
    <row r="156" spans="2:11" ht="15" customHeight="1">
      <c r="B156" s="322"/>
      <c r="C156" s="347" t="s">
        <v>719</v>
      </c>
      <c r="D156" s="300"/>
      <c r="E156" s="300"/>
      <c r="F156" s="348" t="s">
        <v>700</v>
      </c>
      <c r="G156" s="300"/>
      <c r="H156" s="347" t="s">
        <v>733</v>
      </c>
      <c r="I156" s="347" t="s">
        <v>696</v>
      </c>
      <c r="J156" s="347">
        <v>50</v>
      </c>
      <c r="K156" s="343"/>
    </row>
    <row r="157" spans="2:11" ht="15" customHeight="1">
      <c r="B157" s="322"/>
      <c r="C157" s="347" t="s">
        <v>97</v>
      </c>
      <c r="D157" s="300"/>
      <c r="E157" s="300"/>
      <c r="F157" s="348" t="s">
        <v>694</v>
      </c>
      <c r="G157" s="300"/>
      <c r="H157" s="347" t="s">
        <v>755</v>
      </c>
      <c r="I157" s="347" t="s">
        <v>696</v>
      </c>
      <c r="J157" s="347" t="s">
        <v>756</v>
      </c>
      <c r="K157" s="343"/>
    </row>
    <row r="158" spans="2:11" ht="15" customHeight="1">
      <c r="B158" s="322"/>
      <c r="C158" s="347" t="s">
        <v>757</v>
      </c>
      <c r="D158" s="300"/>
      <c r="E158" s="300"/>
      <c r="F158" s="348" t="s">
        <v>694</v>
      </c>
      <c r="G158" s="300"/>
      <c r="H158" s="347" t="s">
        <v>758</v>
      </c>
      <c r="I158" s="347" t="s">
        <v>728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290" t="s">
        <v>759</v>
      </c>
      <c r="D163" s="290"/>
      <c r="E163" s="290"/>
      <c r="F163" s="290"/>
      <c r="G163" s="290"/>
      <c r="H163" s="290"/>
      <c r="I163" s="290"/>
      <c r="J163" s="290"/>
      <c r="K163" s="291"/>
    </row>
    <row r="164" spans="2:11" ht="17.25" customHeight="1">
      <c r="B164" s="289"/>
      <c r="C164" s="314" t="s">
        <v>688</v>
      </c>
      <c r="D164" s="314"/>
      <c r="E164" s="314"/>
      <c r="F164" s="314" t="s">
        <v>689</v>
      </c>
      <c r="G164" s="351"/>
      <c r="H164" s="352" t="s">
        <v>113</v>
      </c>
      <c r="I164" s="352" t="s">
        <v>57</v>
      </c>
      <c r="J164" s="314" t="s">
        <v>690</v>
      </c>
      <c r="K164" s="291"/>
    </row>
    <row r="165" spans="2:11" ht="17.25" customHeight="1">
      <c r="B165" s="292"/>
      <c r="C165" s="316" t="s">
        <v>691</v>
      </c>
      <c r="D165" s="316"/>
      <c r="E165" s="316"/>
      <c r="F165" s="317" t="s">
        <v>692</v>
      </c>
      <c r="G165" s="353"/>
      <c r="H165" s="354"/>
      <c r="I165" s="354"/>
      <c r="J165" s="316" t="s">
        <v>693</v>
      </c>
      <c r="K165" s="294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697</v>
      </c>
      <c r="D167" s="300"/>
      <c r="E167" s="300"/>
      <c r="F167" s="321" t="s">
        <v>694</v>
      </c>
      <c r="G167" s="300"/>
      <c r="H167" s="300" t="s">
        <v>733</v>
      </c>
      <c r="I167" s="300" t="s">
        <v>696</v>
      </c>
      <c r="J167" s="300">
        <v>120</v>
      </c>
      <c r="K167" s="343"/>
    </row>
    <row r="168" spans="2:11" ht="15" customHeight="1">
      <c r="B168" s="322"/>
      <c r="C168" s="300" t="s">
        <v>742</v>
      </c>
      <c r="D168" s="300"/>
      <c r="E168" s="300"/>
      <c r="F168" s="321" t="s">
        <v>694</v>
      </c>
      <c r="G168" s="300"/>
      <c r="H168" s="300" t="s">
        <v>743</v>
      </c>
      <c r="I168" s="300" t="s">
        <v>696</v>
      </c>
      <c r="J168" s="300" t="s">
        <v>744</v>
      </c>
      <c r="K168" s="343"/>
    </row>
    <row r="169" spans="2:11" ht="15" customHeight="1">
      <c r="B169" s="322"/>
      <c r="C169" s="300" t="s">
        <v>643</v>
      </c>
      <c r="D169" s="300"/>
      <c r="E169" s="300"/>
      <c r="F169" s="321" t="s">
        <v>694</v>
      </c>
      <c r="G169" s="300"/>
      <c r="H169" s="300" t="s">
        <v>760</v>
      </c>
      <c r="I169" s="300" t="s">
        <v>696</v>
      </c>
      <c r="J169" s="300" t="s">
        <v>744</v>
      </c>
      <c r="K169" s="343"/>
    </row>
    <row r="170" spans="2:11" ht="15" customHeight="1">
      <c r="B170" s="322"/>
      <c r="C170" s="300" t="s">
        <v>699</v>
      </c>
      <c r="D170" s="300"/>
      <c r="E170" s="300"/>
      <c r="F170" s="321" t="s">
        <v>700</v>
      </c>
      <c r="G170" s="300"/>
      <c r="H170" s="300" t="s">
        <v>760</v>
      </c>
      <c r="I170" s="300" t="s">
        <v>696</v>
      </c>
      <c r="J170" s="300">
        <v>50</v>
      </c>
      <c r="K170" s="343"/>
    </row>
    <row r="171" spans="2:11" ht="15" customHeight="1">
      <c r="B171" s="322"/>
      <c r="C171" s="300" t="s">
        <v>702</v>
      </c>
      <c r="D171" s="300"/>
      <c r="E171" s="300"/>
      <c r="F171" s="321" t="s">
        <v>694</v>
      </c>
      <c r="G171" s="300"/>
      <c r="H171" s="300" t="s">
        <v>760</v>
      </c>
      <c r="I171" s="300" t="s">
        <v>704</v>
      </c>
      <c r="J171" s="300"/>
      <c r="K171" s="343"/>
    </row>
    <row r="172" spans="2:11" ht="15" customHeight="1">
      <c r="B172" s="322"/>
      <c r="C172" s="300" t="s">
        <v>713</v>
      </c>
      <c r="D172" s="300"/>
      <c r="E172" s="300"/>
      <c r="F172" s="321" t="s">
        <v>700</v>
      </c>
      <c r="G172" s="300"/>
      <c r="H172" s="300" t="s">
        <v>760</v>
      </c>
      <c r="I172" s="300" t="s">
        <v>696</v>
      </c>
      <c r="J172" s="300">
        <v>50</v>
      </c>
      <c r="K172" s="343"/>
    </row>
    <row r="173" spans="2:11" ht="15" customHeight="1">
      <c r="B173" s="322"/>
      <c r="C173" s="300" t="s">
        <v>721</v>
      </c>
      <c r="D173" s="300"/>
      <c r="E173" s="300"/>
      <c r="F173" s="321" t="s">
        <v>700</v>
      </c>
      <c r="G173" s="300"/>
      <c r="H173" s="300" t="s">
        <v>760</v>
      </c>
      <c r="I173" s="300" t="s">
        <v>696</v>
      </c>
      <c r="J173" s="300">
        <v>50</v>
      </c>
      <c r="K173" s="343"/>
    </row>
    <row r="174" spans="2:11" ht="15" customHeight="1">
      <c r="B174" s="322"/>
      <c r="C174" s="300" t="s">
        <v>719</v>
      </c>
      <c r="D174" s="300"/>
      <c r="E174" s="300"/>
      <c r="F174" s="321" t="s">
        <v>700</v>
      </c>
      <c r="G174" s="300"/>
      <c r="H174" s="300" t="s">
        <v>760</v>
      </c>
      <c r="I174" s="300" t="s">
        <v>696</v>
      </c>
      <c r="J174" s="300">
        <v>50</v>
      </c>
      <c r="K174" s="343"/>
    </row>
    <row r="175" spans="2:11" ht="15" customHeight="1">
      <c r="B175" s="322"/>
      <c r="C175" s="300" t="s">
        <v>112</v>
      </c>
      <c r="D175" s="300"/>
      <c r="E175" s="300"/>
      <c r="F175" s="321" t="s">
        <v>694</v>
      </c>
      <c r="G175" s="300"/>
      <c r="H175" s="300" t="s">
        <v>761</v>
      </c>
      <c r="I175" s="300" t="s">
        <v>762</v>
      </c>
      <c r="J175" s="300"/>
      <c r="K175" s="343"/>
    </row>
    <row r="176" spans="2:11" ht="15" customHeight="1">
      <c r="B176" s="322"/>
      <c r="C176" s="300" t="s">
        <v>57</v>
      </c>
      <c r="D176" s="300"/>
      <c r="E176" s="300"/>
      <c r="F176" s="321" t="s">
        <v>694</v>
      </c>
      <c r="G176" s="300"/>
      <c r="H176" s="300" t="s">
        <v>763</v>
      </c>
      <c r="I176" s="300" t="s">
        <v>764</v>
      </c>
      <c r="J176" s="300">
        <v>1</v>
      </c>
      <c r="K176" s="343"/>
    </row>
    <row r="177" spans="2:11" ht="15" customHeight="1">
      <c r="B177" s="322"/>
      <c r="C177" s="300" t="s">
        <v>53</v>
      </c>
      <c r="D177" s="300"/>
      <c r="E177" s="300"/>
      <c r="F177" s="321" t="s">
        <v>694</v>
      </c>
      <c r="G177" s="300"/>
      <c r="H177" s="300" t="s">
        <v>765</v>
      </c>
      <c r="I177" s="300" t="s">
        <v>696</v>
      </c>
      <c r="J177" s="300">
        <v>20</v>
      </c>
      <c r="K177" s="343"/>
    </row>
    <row r="178" spans="2:11" ht="15" customHeight="1">
      <c r="B178" s="322"/>
      <c r="C178" s="300" t="s">
        <v>113</v>
      </c>
      <c r="D178" s="300"/>
      <c r="E178" s="300"/>
      <c r="F178" s="321" t="s">
        <v>694</v>
      </c>
      <c r="G178" s="300"/>
      <c r="H178" s="300" t="s">
        <v>766</v>
      </c>
      <c r="I178" s="300" t="s">
        <v>696</v>
      </c>
      <c r="J178" s="300">
        <v>255</v>
      </c>
      <c r="K178" s="343"/>
    </row>
    <row r="179" spans="2:11" ht="15" customHeight="1">
      <c r="B179" s="322"/>
      <c r="C179" s="300" t="s">
        <v>114</v>
      </c>
      <c r="D179" s="300"/>
      <c r="E179" s="300"/>
      <c r="F179" s="321" t="s">
        <v>694</v>
      </c>
      <c r="G179" s="300"/>
      <c r="H179" s="300" t="s">
        <v>659</v>
      </c>
      <c r="I179" s="300" t="s">
        <v>696</v>
      </c>
      <c r="J179" s="300">
        <v>10</v>
      </c>
      <c r="K179" s="343"/>
    </row>
    <row r="180" spans="2:11" ht="15" customHeight="1">
      <c r="B180" s="322"/>
      <c r="C180" s="300" t="s">
        <v>115</v>
      </c>
      <c r="D180" s="300"/>
      <c r="E180" s="300"/>
      <c r="F180" s="321" t="s">
        <v>694</v>
      </c>
      <c r="G180" s="300"/>
      <c r="H180" s="300" t="s">
        <v>767</v>
      </c>
      <c r="I180" s="300" t="s">
        <v>728</v>
      </c>
      <c r="J180" s="300"/>
      <c r="K180" s="343"/>
    </row>
    <row r="181" spans="2:11" ht="15" customHeight="1">
      <c r="B181" s="322"/>
      <c r="C181" s="300" t="s">
        <v>768</v>
      </c>
      <c r="D181" s="300"/>
      <c r="E181" s="300"/>
      <c r="F181" s="321" t="s">
        <v>694</v>
      </c>
      <c r="G181" s="300"/>
      <c r="H181" s="300" t="s">
        <v>769</v>
      </c>
      <c r="I181" s="300" t="s">
        <v>728</v>
      </c>
      <c r="J181" s="300"/>
      <c r="K181" s="343"/>
    </row>
    <row r="182" spans="2:11" ht="15" customHeight="1">
      <c r="B182" s="322"/>
      <c r="C182" s="300" t="s">
        <v>757</v>
      </c>
      <c r="D182" s="300"/>
      <c r="E182" s="300"/>
      <c r="F182" s="321" t="s">
        <v>694</v>
      </c>
      <c r="G182" s="300"/>
      <c r="H182" s="300" t="s">
        <v>770</v>
      </c>
      <c r="I182" s="300" t="s">
        <v>728</v>
      </c>
      <c r="J182" s="300"/>
      <c r="K182" s="343"/>
    </row>
    <row r="183" spans="2:11" ht="15" customHeight="1">
      <c r="B183" s="322"/>
      <c r="C183" s="300" t="s">
        <v>117</v>
      </c>
      <c r="D183" s="300"/>
      <c r="E183" s="300"/>
      <c r="F183" s="321" t="s">
        <v>700</v>
      </c>
      <c r="G183" s="300"/>
      <c r="H183" s="300" t="s">
        <v>771</v>
      </c>
      <c r="I183" s="300" t="s">
        <v>696</v>
      </c>
      <c r="J183" s="300">
        <v>50</v>
      </c>
      <c r="K183" s="343"/>
    </row>
    <row r="184" spans="2:11" ht="15" customHeight="1">
      <c r="B184" s="322"/>
      <c r="C184" s="300" t="s">
        <v>772</v>
      </c>
      <c r="D184" s="300"/>
      <c r="E184" s="300"/>
      <c r="F184" s="321" t="s">
        <v>700</v>
      </c>
      <c r="G184" s="300"/>
      <c r="H184" s="300" t="s">
        <v>773</v>
      </c>
      <c r="I184" s="300" t="s">
        <v>774</v>
      </c>
      <c r="J184" s="300"/>
      <c r="K184" s="343"/>
    </row>
    <row r="185" spans="2:11" ht="15" customHeight="1">
      <c r="B185" s="322"/>
      <c r="C185" s="300" t="s">
        <v>775</v>
      </c>
      <c r="D185" s="300"/>
      <c r="E185" s="300"/>
      <c r="F185" s="321" t="s">
        <v>700</v>
      </c>
      <c r="G185" s="300"/>
      <c r="H185" s="300" t="s">
        <v>776</v>
      </c>
      <c r="I185" s="300" t="s">
        <v>774</v>
      </c>
      <c r="J185" s="300"/>
      <c r="K185" s="343"/>
    </row>
    <row r="186" spans="2:11" ht="15" customHeight="1">
      <c r="B186" s="322"/>
      <c r="C186" s="300" t="s">
        <v>777</v>
      </c>
      <c r="D186" s="300"/>
      <c r="E186" s="300"/>
      <c r="F186" s="321" t="s">
        <v>700</v>
      </c>
      <c r="G186" s="300"/>
      <c r="H186" s="300" t="s">
        <v>778</v>
      </c>
      <c r="I186" s="300" t="s">
        <v>774</v>
      </c>
      <c r="J186" s="300"/>
      <c r="K186" s="343"/>
    </row>
    <row r="187" spans="2:11" ht="15" customHeight="1">
      <c r="B187" s="322"/>
      <c r="C187" s="355" t="s">
        <v>779</v>
      </c>
      <c r="D187" s="300"/>
      <c r="E187" s="300"/>
      <c r="F187" s="321" t="s">
        <v>700</v>
      </c>
      <c r="G187" s="300"/>
      <c r="H187" s="300" t="s">
        <v>780</v>
      </c>
      <c r="I187" s="300" t="s">
        <v>781</v>
      </c>
      <c r="J187" s="356" t="s">
        <v>782</v>
      </c>
      <c r="K187" s="343"/>
    </row>
    <row r="188" spans="2:11" ht="15" customHeight="1">
      <c r="B188" s="322"/>
      <c r="C188" s="306" t="s">
        <v>42</v>
      </c>
      <c r="D188" s="300"/>
      <c r="E188" s="300"/>
      <c r="F188" s="321" t="s">
        <v>694</v>
      </c>
      <c r="G188" s="300"/>
      <c r="H188" s="296" t="s">
        <v>783</v>
      </c>
      <c r="I188" s="300" t="s">
        <v>784</v>
      </c>
      <c r="J188" s="300"/>
      <c r="K188" s="343"/>
    </row>
    <row r="189" spans="2:11" ht="15" customHeight="1">
      <c r="B189" s="322"/>
      <c r="C189" s="306" t="s">
        <v>785</v>
      </c>
      <c r="D189" s="300"/>
      <c r="E189" s="300"/>
      <c r="F189" s="321" t="s">
        <v>694</v>
      </c>
      <c r="G189" s="300"/>
      <c r="H189" s="300" t="s">
        <v>786</v>
      </c>
      <c r="I189" s="300" t="s">
        <v>728</v>
      </c>
      <c r="J189" s="300"/>
      <c r="K189" s="343"/>
    </row>
    <row r="190" spans="2:11" ht="15" customHeight="1">
      <c r="B190" s="322"/>
      <c r="C190" s="306" t="s">
        <v>787</v>
      </c>
      <c r="D190" s="300"/>
      <c r="E190" s="300"/>
      <c r="F190" s="321" t="s">
        <v>694</v>
      </c>
      <c r="G190" s="300"/>
      <c r="H190" s="300" t="s">
        <v>788</v>
      </c>
      <c r="I190" s="300" t="s">
        <v>728</v>
      </c>
      <c r="J190" s="300"/>
      <c r="K190" s="343"/>
    </row>
    <row r="191" spans="2:11" ht="15" customHeight="1">
      <c r="B191" s="322"/>
      <c r="C191" s="306" t="s">
        <v>789</v>
      </c>
      <c r="D191" s="300"/>
      <c r="E191" s="300"/>
      <c r="F191" s="321" t="s">
        <v>700</v>
      </c>
      <c r="G191" s="300"/>
      <c r="H191" s="300" t="s">
        <v>790</v>
      </c>
      <c r="I191" s="300" t="s">
        <v>728</v>
      </c>
      <c r="J191" s="300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spans="2:11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290" t="s">
        <v>791</v>
      </c>
      <c r="D197" s="290"/>
      <c r="E197" s="290"/>
      <c r="F197" s="290"/>
      <c r="G197" s="290"/>
      <c r="H197" s="290"/>
      <c r="I197" s="290"/>
      <c r="J197" s="290"/>
      <c r="K197" s="291"/>
    </row>
    <row r="198" spans="2:11" ht="25.5" customHeight="1">
      <c r="B198" s="289"/>
      <c r="C198" s="358" t="s">
        <v>792</v>
      </c>
      <c r="D198" s="358"/>
      <c r="E198" s="358"/>
      <c r="F198" s="358" t="s">
        <v>793</v>
      </c>
      <c r="G198" s="359"/>
      <c r="H198" s="358" t="s">
        <v>794</v>
      </c>
      <c r="I198" s="358"/>
      <c r="J198" s="358"/>
      <c r="K198" s="291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spans="2:11" ht="15" customHeight="1">
      <c r="B200" s="322"/>
      <c r="C200" s="300" t="s">
        <v>784</v>
      </c>
      <c r="D200" s="300"/>
      <c r="E200" s="300"/>
      <c r="F200" s="321" t="s">
        <v>43</v>
      </c>
      <c r="G200" s="300"/>
      <c r="H200" s="300" t="s">
        <v>795</v>
      </c>
      <c r="I200" s="300"/>
      <c r="J200" s="300"/>
      <c r="K200" s="343"/>
    </row>
    <row r="201" spans="2:11" ht="15" customHeight="1">
      <c r="B201" s="322"/>
      <c r="C201" s="328"/>
      <c r="D201" s="300"/>
      <c r="E201" s="300"/>
      <c r="F201" s="321" t="s">
        <v>44</v>
      </c>
      <c r="G201" s="300"/>
      <c r="H201" s="300" t="s">
        <v>796</v>
      </c>
      <c r="I201" s="300"/>
      <c r="J201" s="300"/>
      <c r="K201" s="343"/>
    </row>
    <row r="202" spans="2:11" ht="15" customHeight="1">
      <c r="B202" s="322"/>
      <c r="C202" s="328"/>
      <c r="D202" s="300"/>
      <c r="E202" s="300"/>
      <c r="F202" s="321" t="s">
        <v>47</v>
      </c>
      <c r="G202" s="300"/>
      <c r="H202" s="300" t="s">
        <v>797</v>
      </c>
      <c r="I202" s="300"/>
      <c r="J202" s="300"/>
      <c r="K202" s="343"/>
    </row>
    <row r="203" spans="2:11" ht="15" customHeight="1">
      <c r="B203" s="322"/>
      <c r="C203" s="300"/>
      <c r="D203" s="300"/>
      <c r="E203" s="300"/>
      <c r="F203" s="321" t="s">
        <v>45</v>
      </c>
      <c r="G203" s="300"/>
      <c r="H203" s="300" t="s">
        <v>798</v>
      </c>
      <c r="I203" s="300"/>
      <c r="J203" s="300"/>
      <c r="K203" s="343"/>
    </row>
    <row r="204" spans="2:11" ht="15" customHeight="1">
      <c r="B204" s="322"/>
      <c r="C204" s="300"/>
      <c r="D204" s="300"/>
      <c r="E204" s="300"/>
      <c r="F204" s="321" t="s">
        <v>46</v>
      </c>
      <c r="G204" s="300"/>
      <c r="H204" s="300" t="s">
        <v>799</v>
      </c>
      <c r="I204" s="300"/>
      <c r="J204" s="300"/>
      <c r="K204" s="343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spans="2:11" ht="15" customHeight="1">
      <c r="B206" s="322"/>
      <c r="C206" s="300" t="s">
        <v>740</v>
      </c>
      <c r="D206" s="300"/>
      <c r="E206" s="300"/>
      <c r="F206" s="321" t="s">
        <v>79</v>
      </c>
      <c r="G206" s="300"/>
      <c r="H206" s="300" t="s">
        <v>800</v>
      </c>
      <c r="I206" s="300"/>
      <c r="J206" s="300"/>
      <c r="K206" s="343"/>
    </row>
    <row r="207" spans="2:11" ht="15" customHeight="1">
      <c r="B207" s="322"/>
      <c r="C207" s="328"/>
      <c r="D207" s="300"/>
      <c r="E207" s="300"/>
      <c r="F207" s="321" t="s">
        <v>637</v>
      </c>
      <c r="G207" s="300"/>
      <c r="H207" s="300" t="s">
        <v>638</v>
      </c>
      <c r="I207" s="300"/>
      <c r="J207" s="300"/>
      <c r="K207" s="343"/>
    </row>
    <row r="208" spans="2:11" ht="15" customHeight="1">
      <c r="B208" s="322"/>
      <c r="C208" s="300"/>
      <c r="D208" s="300"/>
      <c r="E208" s="300"/>
      <c r="F208" s="321" t="s">
        <v>635</v>
      </c>
      <c r="G208" s="300"/>
      <c r="H208" s="300" t="s">
        <v>801</v>
      </c>
      <c r="I208" s="300"/>
      <c r="J208" s="300"/>
      <c r="K208" s="343"/>
    </row>
    <row r="209" spans="2:11" ht="15" customHeight="1">
      <c r="B209" s="360"/>
      <c r="C209" s="328"/>
      <c r="D209" s="328"/>
      <c r="E209" s="328"/>
      <c r="F209" s="321" t="s">
        <v>639</v>
      </c>
      <c r="G209" s="306"/>
      <c r="H209" s="347" t="s">
        <v>640</v>
      </c>
      <c r="I209" s="347"/>
      <c r="J209" s="347"/>
      <c r="K209" s="361"/>
    </row>
    <row r="210" spans="2:11" ht="15" customHeight="1">
      <c r="B210" s="360"/>
      <c r="C210" s="328"/>
      <c r="D210" s="328"/>
      <c r="E210" s="328"/>
      <c r="F210" s="321" t="s">
        <v>641</v>
      </c>
      <c r="G210" s="306"/>
      <c r="H210" s="347" t="s">
        <v>802</v>
      </c>
      <c r="I210" s="347"/>
      <c r="J210" s="347"/>
      <c r="K210" s="361"/>
    </row>
    <row r="211" spans="2: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spans="2:11" ht="15" customHeight="1">
      <c r="B212" s="360"/>
      <c r="C212" s="300" t="s">
        <v>764</v>
      </c>
      <c r="D212" s="328"/>
      <c r="E212" s="328"/>
      <c r="F212" s="321">
        <v>1</v>
      </c>
      <c r="G212" s="306"/>
      <c r="H212" s="347" t="s">
        <v>803</v>
      </c>
      <c r="I212" s="347"/>
      <c r="J212" s="347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6"/>
      <c r="H213" s="347" t="s">
        <v>804</v>
      </c>
      <c r="I213" s="347"/>
      <c r="J213" s="347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6"/>
      <c r="H214" s="347" t="s">
        <v>805</v>
      </c>
      <c r="I214" s="347"/>
      <c r="J214" s="347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6"/>
      <c r="H215" s="347" t="s">
        <v>806</v>
      </c>
      <c r="I215" s="347"/>
      <c r="J215" s="347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Prace\Marie</cp:lastModifiedBy>
  <dcterms:created xsi:type="dcterms:W3CDTF">2018-05-02T06:06:37Z</dcterms:created>
  <dcterms:modified xsi:type="dcterms:W3CDTF">2018-05-02T06:06:42Z</dcterms:modified>
  <cp:category/>
  <cp:version/>
  <cp:contentType/>
  <cp:contentStatus/>
</cp:coreProperties>
</file>