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191" windowWidth="10830" windowHeight="12015" activeTab="0"/>
  </bookViews>
  <sheets>
    <sheet name="Titulní list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<sst xmlns="http://schemas.openxmlformats.org/spreadsheetml/2006/main" count="404" uniqueCount="252">
  <si>
    <t>Miroslav Sopuch</t>
  </si>
  <si>
    <t xml:space="preserve">   Bratří Jaroňků 778/17, 741 01 Nový Jičín   </t>
  </si>
  <si>
    <t xml:space="preserve">   projekční kancelář MISA, Trlicova 19, tel./fax 556 702819, e-mail: posta@misa.cz   </t>
  </si>
  <si>
    <t>Nabídka číslo:</t>
  </si>
  <si>
    <t>název:</t>
  </si>
  <si>
    <t>Investor:</t>
  </si>
  <si>
    <t>Vypracoval:</t>
  </si>
  <si>
    <t>E-mail:</t>
  </si>
  <si>
    <t>posta@misa.cz</t>
  </si>
  <si>
    <t>Dne: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</si>
  <si>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</si>
  <si>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</si>
  <si>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</si>
  <si>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</si>
  <si>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</si>
  <si>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</si>
  <si>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</si>
  <si>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</si>
  <si>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</si>
  <si>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m</t>
  </si>
  <si>
    <t>ks</t>
  </si>
  <si>
    <t>Celkem za ceník:</t>
  </si>
  <si>
    <t>C46M - Zemní práce</t>
  </si>
  <si>
    <t>m3</t>
  </si>
  <si>
    <t>Materiály</t>
  </si>
  <si>
    <t>Celkem za materiály:</t>
  </si>
  <si>
    <t>Práce v HZS</t>
  </si>
  <si>
    <t/>
  </si>
  <si>
    <t>hod.</t>
  </si>
  <si>
    <t>Autorský dozor projektanta</t>
  </si>
  <si>
    <t>Celkem za práci v HZS:</t>
  </si>
  <si>
    <t>Kap.</t>
  </si>
  <si>
    <t>Základ 21%</t>
  </si>
  <si>
    <t>Rekapitulace</t>
  </si>
  <si>
    <t>UPRAVENÉ ROZPOČTOVÉ NÁKLADY</t>
  </si>
  <si>
    <t>CELKEM URN</t>
  </si>
  <si>
    <t>HZS</t>
  </si>
  <si>
    <t>Hodinová zúčtovací sazba</t>
  </si>
  <si>
    <t>CELKEM HZS</t>
  </si>
  <si>
    <t>REKAPITULACE CELKEM</t>
  </si>
  <si>
    <t>CELKEM - náklady bez DPH [Kč]:</t>
  </si>
  <si>
    <t>hodnoty DPH:</t>
  </si>
  <si>
    <t>náklady včetně DPH:</t>
  </si>
  <si>
    <t>1,00</t>
  </si>
  <si>
    <t>6,00</t>
  </si>
  <si>
    <t>2,00</t>
  </si>
  <si>
    <t>12,00</t>
  </si>
  <si>
    <t>4,00</t>
  </si>
  <si>
    <t>3,00</t>
  </si>
  <si>
    <t>C21M - Elektromontáže  -  MONTÁŽ</t>
  </si>
  <si>
    <t>C46M - Zemní práce  -  MONTÁŽ</t>
  </si>
  <si>
    <t>MATERIÁL</t>
  </si>
  <si>
    <t xml:space="preserve">   Podružný materiál</t>
  </si>
  <si>
    <t>Celkem za montáž:</t>
  </si>
  <si>
    <t>A.</t>
  </si>
  <si>
    <t>Přesun dodávek</t>
  </si>
  <si>
    <t>B.</t>
  </si>
  <si>
    <t>C.</t>
  </si>
  <si>
    <t>DODÁVKY ZAŘÍZENÍ</t>
  </si>
  <si>
    <t>Dodávka zařízení (specifikace)</t>
  </si>
  <si>
    <t>CELKEM DODÁVKY</t>
  </si>
  <si>
    <t>210950101</t>
  </si>
  <si>
    <t>označovací štítek na kabel</t>
  </si>
  <si>
    <t>210950202</t>
  </si>
  <si>
    <t>přípl. za zatahování kab. při váze kab. do 2kg</t>
  </si>
  <si>
    <t>460010024</t>
  </si>
  <si>
    <t>vytyč.trati kab.vedení v zastavěném prostoru</t>
  </si>
  <si>
    <t>km</t>
  </si>
  <si>
    <t>460490012</t>
  </si>
  <si>
    <t>fólie výstražná z PVC šířky 33cm</t>
  </si>
  <si>
    <t>460620006</t>
  </si>
  <si>
    <t>m2</t>
  </si>
  <si>
    <t>000001</t>
  </si>
  <si>
    <t>Drobný elektroinstalační a spojovací materíál</t>
  </si>
  <si>
    <t>kpl</t>
  </si>
  <si>
    <t>90006</t>
  </si>
  <si>
    <t>fólie z polyetylenu šíře 330mm</t>
  </si>
  <si>
    <t>Dodávky zařízení (specifikace)</t>
  </si>
  <si>
    <t>0001</t>
  </si>
  <si>
    <t>0002</t>
  </si>
  <si>
    <t>Celkem za dodávky:</t>
  </si>
  <si>
    <t>Prořez</t>
  </si>
  <si>
    <t>D.</t>
  </si>
  <si>
    <t>VEDLEJŠÍ ROZPOČTOVÉ NÁKLADY</t>
  </si>
  <si>
    <t>CELKEM VRN</t>
  </si>
  <si>
    <t>trubka ochr.z PE vnitřní do R=160mm (VU)</t>
  </si>
  <si>
    <t>30,00</t>
  </si>
  <si>
    <t>10,00</t>
  </si>
  <si>
    <t>25,00</t>
  </si>
  <si>
    <t>210050040</t>
  </si>
  <si>
    <t>5,00</t>
  </si>
  <si>
    <t>210050751</t>
  </si>
  <si>
    <t>sada</t>
  </si>
  <si>
    <t>210050812</t>
  </si>
  <si>
    <t>ochranný kabelový kryt 300mm</t>
  </si>
  <si>
    <t>210100103</t>
  </si>
  <si>
    <t>210100257</t>
  </si>
  <si>
    <t>ukonč.kab.smršt.zákl.do 4x240 mm2</t>
  </si>
  <si>
    <t>210220022</t>
  </si>
  <si>
    <t>uzem. v zemi FeZn R=8-10 mm vč.svorek;propoj.aj.</t>
  </si>
  <si>
    <t>210220302</t>
  </si>
  <si>
    <t>svorky hromosv.nad 2 šrouby(ST;SJ;SK;SZ;SR01;02)</t>
  </si>
  <si>
    <t>210940081</t>
  </si>
  <si>
    <t>210950111</t>
  </si>
  <si>
    <t>svazkování jednožilových kabelů vn</t>
  </si>
  <si>
    <t>45,00</t>
  </si>
  <si>
    <t>7,00</t>
  </si>
  <si>
    <t>460200284</t>
  </si>
  <si>
    <t>kabel.rýha 50cm/šíř. 100cm/hl. zem.tř.4</t>
  </si>
  <si>
    <t>11,00</t>
  </si>
  <si>
    <t>460300006</t>
  </si>
  <si>
    <t>hutnění zeminy vrstvy 20cm</t>
  </si>
  <si>
    <t>460420501</t>
  </si>
  <si>
    <t xml:space="preserve">   ks</t>
  </si>
  <si>
    <t>460560284</t>
  </si>
  <si>
    <t>ruč.zához.kab.rýhy 50cm šíř.100cm hl.zem.tř.4</t>
  </si>
  <si>
    <t>460600001</t>
  </si>
  <si>
    <t>460600002</t>
  </si>
  <si>
    <t>04003500</t>
  </si>
  <si>
    <t>kabel AYKY-J 3x240+120</t>
  </si>
  <si>
    <t>kg</t>
  </si>
  <si>
    <t>07004</t>
  </si>
  <si>
    <t>08145</t>
  </si>
  <si>
    <t>ochranný kabelový kryt 300mm (pl. tl.2mm) 2,5m na beton. sloup</t>
  </si>
  <si>
    <t>16011180</t>
  </si>
  <si>
    <t>21011545</t>
  </si>
  <si>
    <t>trubka KF 09160-BA kopoflex červená</t>
  </si>
  <si>
    <t>33-346</t>
  </si>
  <si>
    <t>22-AXEKVCEY 1x70</t>
  </si>
  <si>
    <t>metr</t>
  </si>
  <si>
    <t>90056</t>
  </si>
  <si>
    <t>t</t>
  </si>
  <si>
    <t>95151206</t>
  </si>
  <si>
    <t>koncovka POLT-24D/1XO 70-240  RAYCHEM</t>
  </si>
  <si>
    <t>KS</t>
  </si>
  <si>
    <t>0003</t>
  </si>
  <si>
    <t>0004</t>
  </si>
  <si>
    <t>0005</t>
  </si>
  <si>
    <t>Napěťové zkoušky VN kabelů</t>
  </si>
  <si>
    <t>Nepředvídané zemní práce</t>
  </si>
  <si>
    <t>00820P</t>
  </si>
  <si>
    <t>Přívod VN a NN, trafostanice pro areál Aquaparku, ul. Dolní, Frenštát p.R.</t>
  </si>
  <si>
    <t>Město Frenštát pod Radhoštěm</t>
  </si>
  <si>
    <t>210010127</t>
  </si>
  <si>
    <t>60,00</t>
  </si>
  <si>
    <t>držák kabelu/mech.ochrany kabelů na stožár</t>
  </si>
  <si>
    <t>Montáž kabelové koncovky</t>
  </si>
  <si>
    <t>ukonč. 1 žil. vodičů do 70 mm2</t>
  </si>
  <si>
    <t>210100105</t>
  </si>
  <si>
    <t>ukonč. 1 žil. vodičů do 120 mm2</t>
  </si>
  <si>
    <t>210100107</t>
  </si>
  <si>
    <t>ukonč. 1 žil. vodičů do 240 mm2</t>
  </si>
  <si>
    <t>210171106</t>
  </si>
  <si>
    <t>3-fáz.transf.vn/nn olej.v kobkách 250kVA</t>
  </si>
  <si>
    <t>210172109</t>
  </si>
  <si>
    <t>mont.omezovače přepětí</t>
  </si>
  <si>
    <t>210190052</t>
  </si>
  <si>
    <t>mont. a zpojení rozvád.skříň. NN</t>
  </si>
  <si>
    <t>210190053</t>
  </si>
  <si>
    <t>mont. a zpojení rozvád.skříň. VN</t>
  </si>
  <si>
    <t>42,00</t>
  </si>
  <si>
    <t>210220311</t>
  </si>
  <si>
    <t>svorky hromosv. na oplocení vč.zhotov.</t>
  </si>
  <si>
    <t>210220458</t>
  </si>
  <si>
    <t>nátěr zemního vodiče</t>
  </si>
  <si>
    <t>210292022</t>
  </si>
  <si>
    <t>vyp.vedení a zajiš.proti nedovolenému zapnutí</t>
  </si>
  <si>
    <t>Kabel 22kV AXEKVCE 1x70/16 (VU)</t>
  </si>
  <si>
    <t>150,00</t>
  </si>
  <si>
    <t>50,00</t>
  </si>
  <si>
    <t>186,00</t>
  </si>
  <si>
    <t>214320504</t>
  </si>
  <si>
    <t>izolační zkoušky kabelu 4x150mm2 /1kV</t>
  </si>
  <si>
    <t>0,04</t>
  </si>
  <si>
    <t>460030001</t>
  </si>
  <si>
    <t>sejmutí ornice zem.tř.1 s vrstvou ornice do 15cm</t>
  </si>
  <si>
    <t>460030011</t>
  </si>
  <si>
    <t>sejmutí drnu</t>
  </si>
  <si>
    <t>460070063</t>
  </si>
  <si>
    <t>Odkop zeminy strojně tř. 3-4</t>
  </si>
  <si>
    <t>14,00</t>
  </si>
  <si>
    <t>460200133</t>
  </si>
  <si>
    <t>kabel.rýha 35cm/šíř. 50cm/hl. zem.tř.3</t>
  </si>
  <si>
    <t>21,00</t>
  </si>
  <si>
    <t>460200153</t>
  </si>
  <si>
    <t>kabel.rýha 35cm šíř. 70cm hl. zem.tř.3</t>
  </si>
  <si>
    <t>29,00</t>
  </si>
  <si>
    <t>460200664</t>
  </si>
  <si>
    <t>kabel.rýha 65cm/šíř. 100cm/hl. zem.tř.4</t>
  </si>
  <si>
    <t>460300002</t>
  </si>
  <si>
    <t>strojní záhrn jámy ve volném terénu</t>
  </si>
  <si>
    <t>460300004</t>
  </si>
  <si>
    <t>Násyp zeminy tř. 3-4, složení, rozprostření</t>
  </si>
  <si>
    <t>460420022</t>
  </si>
  <si>
    <t>lože z kop.písku rýha 65cm tl.10cm</t>
  </si>
  <si>
    <t>křižovatka s kanalizací</t>
  </si>
  <si>
    <t>55,00</t>
  </si>
  <si>
    <t>460490051</t>
  </si>
  <si>
    <t>vypodl.,odděl. a krytí spojky/odboč. pro kab.6kV</t>
  </si>
  <si>
    <t>460560133</t>
  </si>
  <si>
    <t>ruč.zához.kab.rýhy 35cm šíř.50cm hl.zem.tř.3</t>
  </si>
  <si>
    <t>460560153</t>
  </si>
  <si>
    <t>ruč.zához.kab.rýhy 35cm šíř.70cm hl.zem.tř.3</t>
  </si>
  <si>
    <t>460560664</t>
  </si>
  <si>
    <t>ruč.zához.kab.rýhy 65cm šíř.100cm hl.zem.tř.4</t>
  </si>
  <si>
    <t>odvoz zeminy do 1km</t>
  </si>
  <si>
    <t>odvoz zeminy za další km</t>
  </si>
  <si>
    <t>osetí povrchu travou (vč. travního semene)</t>
  </si>
  <si>
    <t>460620013</t>
  </si>
  <si>
    <t>provizorní úprava terénu zem.tř.3</t>
  </si>
  <si>
    <t>460620021</t>
  </si>
  <si>
    <t>položení  dlažby</t>
  </si>
  <si>
    <t>01426</t>
  </si>
  <si>
    <t>svorka SP 1 k připojení kovových částí</t>
  </si>
  <si>
    <t>držák kabelu na stožár (KPZ + konzola na bet.sloup)</t>
  </si>
  <si>
    <t>10.067.614</t>
  </si>
  <si>
    <t>Spojka kabelová SSU 4-SH-150/70-240/120</t>
  </si>
  <si>
    <t>1116331723000</t>
  </si>
  <si>
    <t>suspenze - gumoasfalt</t>
  </si>
  <si>
    <t>16010320</t>
  </si>
  <si>
    <t>svorka SR 2a páska/páska</t>
  </si>
  <si>
    <t>páska zem. FeZn 30x4 (0,95kg/m) - 60m</t>
  </si>
  <si>
    <t>54082070</t>
  </si>
  <si>
    <t>OCP1-24S-NFF Omezovač přepětí</t>
  </si>
  <si>
    <t>RDA 24 Omezovač přepětí</t>
  </si>
  <si>
    <t>90001</t>
  </si>
  <si>
    <t>kopaný písek</t>
  </si>
  <si>
    <t>90004</t>
  </si>
  <si>
    <t>dlaždice betonová 50x50x5cm</t>
  </si>
  <si>
    <t>Štěrkopísek frakce 0-32</t>
  </si>
  <si>
    <t>Trafostanice KN1720 (Marbeton)</t>
  </si>
  <si>
    <t>VN rozvaděč Tozzi</t>
  </si>
  <si>
    <t>NN rozvaděč RST</t>
  </si>
  <si>
    <t>Distribuční olejový transformátor 250kVA</t>
  </si>
  <si>
    <t>Rozvaděč měření USM</t>
  </si>
  <si>
    <t>Archeologický dohled</t>
  </si>
  <si>
    <t>Geodetické zaměření po realizaci</t>
  </si>
  <si>
    <t>Manipulace a přepojování ve stáv. rozv. RST (DTS NJ_6053) - koordinace s ČEZ</t>
  </si>
  <si>
    <t>Poradenství, inženýring pro jednání se St.ú, a ČEZ ČEZ</t>
  </si>
  <si>
    <t>Přejímka zemních prací  - dohled SmVaK</t>
  </si>
  <si>
    <t>Revize elektro - el. přípojka VN a NN</t>
  </si>
  <si>
    <t>Seřízení a zkouška funkčnosti</t>
  </si>
  <si>
    <t>Vytyčení stávajících sítí (SmVaK, ČEZ, CETIN)</t>
  </si>
  <si>
    <t>Vytýčení trasy a umístění trafostanice</t>
  </si>
  <si>
    <t>Zhotovení dokumentace skutečného stavu (DSPS) - odsouhlasení s ČEZ</t>
  </si>
  <si>
    <t>Zpracování a odsouhlasení MPP pro TS - odsouhlasení s ČEZ</t>
  </si>
  <si>
    <t>Zpracování a spolupráce pro sdruženou smlouvu odběru</t>
  </si>
  <si>
    <t>Zpracování žádosti na zkušební provoz pro ČEZ</t>
  </si>
  <si>
    <t>Zpracování žádosti pro kolaudaci</t>
  </si>
  <si>
    <t>Doprava Trafostanice a práce jeřábem</t>
  </si>
  <si>
    <t>Kompletace elektro - trafostanice (propoje VN rozv.-trafo; NN rozv. RST-trafo; NN rozv.RST-USM; revize elektro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</si>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</sst>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[$-10405]#,##0;\-#,##0"/>
  </numFmts>
  <fonts count="53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2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9" fontId="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4" fontId="2" fillId="33" borderId="1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4" fontId="7" fillId="0" borderId="11" xfId="0" applyNumberFormat="1" applyFont="1" applyBorder="1" applyAlignment="1">
      <alignment vertical="top"/>
    </xf>
    <xf numFmtId="4" fontId="8" fillId="0" borderId="0" xfId="0" applyNumberFormat="1" applyFont="1" applyAlignment="1">
      <alignment horizontal="right" vertical="top"/>
    </xf>
    <xf numFmtId="0" fontId="10" fillId="33" borderId="12" xfId="0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4" fontId="2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1" fontId="50" fillId="0" borderId="0" xfId="0" applyNumberFormat="1" applyFont="1" applyAlignment="1">
      <alignment horizontal="right" vertical="top"/>
    </xf>
    <xf numFmtId="49" fontId="50" fillId="0" borderId="0" xfId="0" applyNumberFormat="1" applyFont="1" applyAlignment="1">
      <alignment horizontal="left" vertical="top" wrapText="1"/>
    </xf>
    <xf numFmtId="2" fontId="50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 indent="1"/>
    </xf>
    <xf numFmtId="49" fontId="50" fillId="0" borderId="0" xfId="0" applyNumberFormat="1" applyFont="1" applyAlignment="1">
      <alignment horizontal="right" vertical="top" wrapText="1"/>
    </xf>
    <xf numFmtId="0" fontId="2" fillId="0" borderId="11" xfId="0" applyFont="1" applyBorder="1" applyAlignment="1">
      <alignment horizontal="right" vertical="top"/>
    </xf>
    <xf numFmtId="0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165" fontId="51" fillId="0" borderId="0" xfId="46" applyNumberFormat="1" applyFont="1" applyFill="1" applyBorder="1" applyAlignment="1">
      <alignment horizontal="right" vertical="top" wrapText="1" readingOrder="1"/>
      <protection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1" fillId="0" borderId="0" xfId="46" applyNumberFormat="1" applyFont="1" applyFill="1" applyBorder="1" applyAlignment="1">
      <alignment horizontal="right" vertical="top" wrapText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horizontal="right" vertical="top" wrapText="1" readingOrder="1"/>
      <protection/>
    </xf>
    <xf numFmtId="0" fontId="10" fillId="33" borderId="13" xfId="0" applyFont="1" applyFill="1" applyBorder="1" applyAlignment="1">
      <alignment vertical="top"/>
    </xf>
    <xf numFmtId="4" fontId="10" fillId="33" borderId="14" xfId="0" applyNumberFormat="1" applyFont="1" applyFill="1" applyBorder="1" applyAlignment="1">
      <alignment vertical="top"/>
    </xf>
    <xf numFmtId="0" fontId="10" fillId="33" borderId="15" xfId="0" applyFont="1" applyFill="1" applyBorder="1" applyAlignment="1">
      <alignment horizontal="right" vertical="top"/>
    </xf>
    <xf numFmtId="0" fontId="10" fillId="33" borderId="16" xfId="0" applyFont="1" applyFill="1" applyBorder="1" applyAlignment="1">
      <alignment vertical="top"/>
    </xf>
    <xf numFmtId="4" fontId="10" fillId="33" borderId="17" xfId="0" applyNumberFormat="1" applyFont="1" applyFill="1" applyBorder="1" applyAlignment="1">
      <alignment vertical="top"/>
    </xf>
    <xf numFmtId="0" fontId="52" fillId="0" borderId="0" xfId="46" applyNumberFormat="1" applyFont="1" applyFill="1" applyBorder="1" applyAlignment="1">
      <alignment horizontal="left" vertical="top" wrapText="1" readingOrder="1"/>
      <protection/>
    </xf>
    <xf numFmtId="0" fontId="52" fillId="0" borderId="0" xfId="46" applyNumberFormat="1" applyFont="1" applyFill="1" applyBorder="1" applyAlignment="1">
      <alignment vertical="top" wrapText="1" readingOrder="1"/>
      <protection/>
    </xf>
    <xf numFmtId="4" fontId="51" fillId="0" borderId="0" xfId="46" applyNumberFormat="1" applyFont="1" applyFill="1" applyBorder="1" applyAlignment="1">
      <alignment horizontal="right" vertical="top" wrapText="1" readingOrder="1"/>
      <protection/>
    </xf>
    <xf numFmtId="4" fontId="52" fillId="0" borderId="0" xfId="46" applyNumberFormat="1" applyFont="1" applyFill="1" applyBorder="1" applyAlignment="1">
      <alignment horizontal="right" vertical="top" wrapText="1" readingOrder="1"/>
      <protection/>
    </xf>
    <xf numFmtId="0" fontId="10" fillId="33" borderId="18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4" fontId="10" fillId="33" borderId="19" xfId="0" applyNumberFormat="1" applyFont="1" applyFill="1" applyBorder="1" applyAlignment="1">
      <alignment vertical="top"/>
    </xf>
    <xf numFmtId="0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0" fontId="51" fillId="0" borderId="0" xfId="46" applyNumberFormat="1" applyFont="1" applyFill="1" applyBorder="1" applyAlignment="1">
      <alignment vertical="top" wrapText="1" readingOrder="1"/>
      <protection/>
    </xf>
    <xf numFmtId="164" fontId="51" fillId="0" borderId="0" xfId="46" applyNumberFormat="1" applyFont="1" applyFill="1" applyBorder="1" applyAlignment="1">
      <alignment horizontal="right" vertical="top" wrapText="1" readingOrder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7">
      <selection activeCell="C35" sqref="C35"/>
    </sheetView>
  </sheetViews>
  <sheetFormatPr defaultColWidth="9.140625" defaultRowHeight="12.75"/>
  <cols>
    <col min="1" max="1" width="13.421875" style="1" customWidth="1"/>
    <col min="2" max="2" width="55.7109375" style="1" customWidth="1"/>
    <col min="3" max="3" width="16.57421875" style="17" customWidth="1"/>
    <col min="4" max="16384" width="9.140625" style="1" customWidth="1"/>
  </cols>
  <sheetData>
    <row r="1" spans="1:4" ht="20.25">
      <c r="A1" s="73" t="s">
        <v>0</v>
      </c>
      <c r="B1" s="73"/>
      <c r="C1" s="73"/>
      <c r="D1" s="38"/>
    </row>
    <row r="2" spans="1:4" ht="14.25">
      <c r="A2" s="74" t="s">
        <v>1</v>
      </c>
      <c r="B2" s="74"/>
      <c r="C2" s="74"/>
      <c r="D2" s="39"/>
    </row>
    <row r="3" spans="1:4" ht="14.25">
      <c r="A3" s="75" t="s">
        <v>2</v>
      </c>
      <c r="B3" s="75"/>
      <c r="C3" s="75"/>
      <c r="D3" s="40"/>
    </row>
    <row r="4" spans="1:2" ht="15">
      <c r="A4" s="16"/>
      <c r="B4" s="16"/>
    </row>
    <row r="5" spans="1:4" ht="15.75" customHeight="1">
      <c r="A5" s="76" t="s">
        <v>251</v>
      </c>
      <c r="B5" s="76"/>
      <c r="C5" s="76"/>
      <c r="D5" s="41"/>
    </row>
    <row r="6" ht="12" thickBot="1"/>
    <row r="7" spans="1:3" s="23" customFormat="1" ht="14.25">
      <c r="A7" s="22" t="s">
        <v>3</v>
      </c>
      <c r="B7" s="46" t="s">
        <v>140</v>
      </c>
      <c r="C7" s="47"/>
    </row>
    <row r="8" spans="1:3" s="23" customFormat="1" ht="14.25">
      <c r="A8" s="55" t="s">
        <v>4</v>
      </c>
      <c r="B8" s="56" t="s">
        <v>141</v>
      </c>
      <c r="C8" s="57"/>
    </row>
    <row r="9" spans="1:3" s="23" customFormat="1" ht="15" thickBot="1">
      <c r="A9" s="48"/>
      <c r="B9" s="49"/>
      <c r="C9" s="50"/>
    </row>
    <row r="11" spans="1:2" ht="15">
      <c r="A11" s="3" t="s">
        <v>5</v>
      </c>
      <c r="B11" s="4" t="s">
        <v>142</v>
      </c>
    </row>
    <row r="13" spans="1:3" ht="15.75">
      <c r="A13" s="72" t="s">
        <v>33</v>
      </c>
      <c r="B13" s="72"/>
      <c r="C13" s="72"/>
    </row>
    <row r="15" spans="1:3" ht="11.25">
      <c r="A15" s="6" t="s">
        <v>31</v>
      </c>
      <c r="B15" s="11" t="s">
        <v>13</v>
      </c>
      <c r="C15" s="18" t="s">
        <v>32</v>
      </c>
    </row>
    <row r="16" spans="1:2" ht="11.25">
      <c r="A16" s="2"/>
      <c r="B16" s="12"/>
    </row>
    <row r="17" spans="1:3" ht="11.25">
      <c r="A17" s="51" t="s">
        <v>54</v>
      </c>
      <c r="B17" s="52" t="s">
        <v>34</v>
      </c>
      <c r="C17" s="54" t="s">
        <v>27</v>
      </c>
    </row>
    <row r="18" spans="1:3" ht="11.25">
      <c r="A18" s="45">
        <v>1</v>
      </c>
      <c r="B18" s="43" t="s">
        <v>49</v>
      </c>
      <c r="C18" s="53">
        <f>Položky!G26</f>
        <v>0</v>
      </c>
    </row>
    <row r="19" spans="1:3" ht="11.25">
      <c r="A19" s="45">
        <f>A18+1</f>
        <v>2</v>
      </c>
      <c r="B19" s="43" t="s">
        <v>50</v>
      </c>
      <c r="C19" s="53">
        <f>Položky!G55</f>
        <v>0</v>
      </c>
    </row>
    <row r="20" spans="1:3" ht="11.25">
      <c r="A20" s="45">
        <f>A19+1</f>
        <v>3</v>
      </c>
      <c r="B20" s="43" t="s">
        <v>51</v>
      </c>
      <c r="C20" s="53">
        <f>Položky!G79</f>
        <v>0</v>
      </c>
    </row>
    <row r="21" spans="1:3" ht="11.25">
      <c r="A21" s="45">
        <f>A20+1</f>
        <v>4</v>
      </c>
      <c r="B21" s="43" t="s">
        <v>52</v>
      </c>
      <c r="C21" s="53">
        <f>C20*0.05</f>
        <v>0</v>
      </c>
    </row>
    <row r="22" spans="1:3" ht="11.25">
      <c r="A22" s="45">
        <f>A21+1</f>
        <v>5</v>
      </c>
      <c r="B22" s="43" t="s">
        <v>55</v>
      </c>
      <c r="C22" s="53">
        <f>C30*0.01</f>
        <v>0</v>
      </c>
    </row>
    <row r="23" spans="1:3" ht="11.25">
      <c r="A23" s="51" t="s">
        <v>27</v>
      </c>
      <c r="B23" s="52" t="s">
        <v>35</v>
      </c>
      <c r="C23" s="54">
        <f>SUM(C18:C22)</f>
        <v>0</v>
      </c>
    </row>
    <row r="24" spans="1:3" ht="11.25">
      <c r="A24" s="45" t="s">
        <v>27</v>
      </c>
      <c r="B24" s="43" t="s">
        <v>27</v>
      </c>
      <c r="C24" s="53" t="s">
        <v>27</v>
      </c>
    </row>
    <row r="25" spans="1:3" ht="11.25">
      <c r="A25" s="51" t="s">
        <v>56</v>
      </c>
      <c r="B25" s="52" t="s">
        <v>36</v>
      </c>
      <c r="C25" s="54" t="s">
        <v>27</v>
      </c>
    </row>
    <row r="26" spans="1:3" ht="11.25">
      <c r="A26" s="45">
        <v>6</v>
      </c>
      <c r="B26" s="43" t="s">
        <v>37</v>
      </c>
      <c r="C26" s="53">
        <f>Položky!G111</f>
        <v>0</v>
      </c>
    </row>
    <row r="27" spans="1:3" ht="11.25">
      <c r="A27" s="51" t="s">
        <v>27</v>
      </c>
      <c r="B27" s="52" t="s">
        <v>38</v>
      </c>
      <c r="C27" s="54">
        <f>SUM(C26)</f>
        <v>0</v>
      </c>
    </row>
    <row r="28" spans="1:3" ht="11.25">
      <c r="A28" s="45" t="s">
        <v>27</v>
      </c>
      <c r="B28" s="43" t="s">
        <v>27</v>
      </c>
      <c r="C28" s="53" t="s">
        <v>27</v>
      </c>
    </row>
    <row r="29" spans="1:3" ht="11.25">
      <c r="A29" s="51" t="s">
        <v>57</v>
      </c>
      <c r="B29" s="52" t="s">
        <v>58</v>
      </c>
      <c r="C29" s="54" t="s">
        <v>27</v>
      </c>
    </row>
    <row r="30" spans="1:3" ht="11.25">
      <c r="A30" s="45">
        <v>7</v>
      </c>
      <c r="B30" s="43" t="s">
        <v>59</v>
      </c>
      <c r="C30" s="53">
        <f>Položky!G89</f>
        <v>0</v>
      </c>
    </row>
    <row r="31" spans="1:3" ht="11.25">
      <c r="A31" s="51" t="s">
        <v>27</v>
      </c>
      <c r="B31" s="52" t="s">
        <v>60</v>
      </c>
      <c r="C31" s="54">
        <f>SUM(C30:C30)</f>
        <v>0</v>
      </c>
    </row>
    <row r="32" spans="1:3" ht="11.25">
      <c r="A32" s="51"/>
      <c r="B32" s="52"/>
      <c r="C32" s="54"/>
    </row>
    <row r="33" spans="1:3" ht="11.25">
      <c r="A33" s="51" t="s">
        <v>82</v>
      </c>
      <c r="B33" s="52" t="s">
        <v>83</v>
      </c>
      <c r="C33" s="54" t="s">
        <v>27</v>
      </c>
    </row>
    <row r="34" spans="1:3" ht="11.25">
      <c r="A34" s="45">
        <v>8</v>
      </c>
      <c r="B34" s="43" t="s">
        <v>249</v>
      </c>
      <c r="C34" s="53">
        <v>0</v>
      </c>
    </row>
    <row r="35" spans="1:3" ht="22.5">
      <c r="A35" s="45">
        <v>9</v>
      </c>
      <c r="B35" s="43" t="s">
        <v>250</v>
      </c>
      <c r="C35" s="53">
        <v>0</v>
      </c>
    </row>
    <row r="36" spans="1:3" ht="11.25">
      <c r="A36" s="51" t="s">
        <v>27</v>
      </c>
      <c r="B36" s="52" t="s">
        <v>84</v>
      </c>
      <c r="C36" s="54">
        <f>SUM(C34:C35)</f>
        <v>0</v>
      </c>
    </row>
    <row r="37" spans="1:2" ht="12" thickBot="1">
      <c r="A37" s="2"/>
      <c r="B37" s="12"/>
    </row>
    <row r="38" spans="1:3" ht="12" thickTop="1">
      <c r="A38" s="13"/>
      <c r="B38" s="14" t="s">
        <v>39</v>
      </c>
      <c r="C38" s="20">
        <f>C23+C27+C31+C36</f>
        <v>0</v>
      </c>
    </row>
    <row r="40" spans="2:3" ht="12">
      <c r="B40" s="15"/>
      <c r="C40" s="21" t="s">
        <v>32</v>
      </c>
    </row>
    <row r="41" spans="2:3" ht="12">
      <c r="B41" s="15" t="s">
        <v>40</v>
      </c>
      <c r="C41" s="27">
        <f>C38</f>
        <v>0</v>
      </c>
    </row>
    <row r="42" spans="2:3" ht="12">
      <c r="B42" s="15" t="s">
        <v>41</v>
      </c>
      <c r="C42" s="27">
        <f>C41*0.21</f>
        <v>0</v>
      </c>
    </row>
    <row r="43" spans="2:3" ht="12">
      <c r="B43" s="15" t="s">
        <v>42</v>
      </c>
      <c r="C43" s="27">
        <f>C41+C42</f>
        <v>0</v>
      </c>
    </row>
    <row r="46" spans="1:2" ht="11.25">
      <c r="A46" s="2" t="s">
        <v>6</v>
      </c>
      <c r="B46" s="5" t="s">
        <v>0</v>
      </c>
    </row>
    <row r="47" spans="1:2" ht="11.25">
      <c r="A47" s="2" t="s">
        <v>7</v>
      </c>
      <c r="B47" s="5" t="s">
        <v>8</v>
      </c>
    </row>
    <row r="48" spans="1:2" ht="11.25">
      <c r="A48" s="2" t="s">
        <v>9</v>
      </c>
      <c r="B48" s="31">
        <v>44088</v>
      </c>
    </row>
  </sheetData>
  <sheetProtection/>
  <mergeCells count="5">
    <mergeCell ref="A13:C13"/>
    <mergeCell ref="A1:C1"/>
    <mergeCell ref="A2:C2"/>
    <mergeCell ref="A3:C3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79">
      <selection activeCell="D93" sqref="D93:D109"/>
    </sheetView>
  </sheetViews>
  <sheetFormatPr defaultColWidth="9.140625" defaultRowHeight="12.75"/>
  <cols>
    <col min="1" max="1" width="4.00390625" style="1" customWidth="1"/>
    <col min="2" max="2" width="9.421875" style="1" customWidth="1"/>
    <col min="3" max="3" width="41.00390625" style="1" customWidth="1"/>
    <col min="4" max="4" width="8.7109375" style="17" bestFit="1" customWidth="1"/>
    <col min="5" max="5" width="6.8515625" style="1" customWidth="1"/>
    <col min="6" max="6" width="4.8515625" style="2" customWidth="1"/>
    <col min="7" max="7" width="10.57421875" style="17" customWidth="1"/>
    <col min="8" max="8" width="4.7109375" style="1" customWidth="1"/>
    <col min="9" max="16384" width="9.140625" style="1" customWidth="1"/>
  </cols>
  <sheetData>
    <row r="1" spans="1:8" ht="15.75">
      <c r="A1" s="77" t="s">
        <v>10</v>
      </c>
      <c r="B1" s="77"/>
      <c r="C1" s="77"/>
      <c r="D1" s="77"/>
      <c r="E1" s="77"/>
      <c r="F1" s="77"/>
      <c r="G1" s="77"/>
      <c r="H1" s="77"/>
    </row>
    <row r="2" spans="1:8" ht="11.25">
      <c r="A2" s="6" t="s">
        <v>11</v>
      </c>
      <c r="B2" s="7" t="s">
        <v>12</v>
      </c>
      <c r="C2" s="7" t="s">
        <v>13</v>
      </c>
      <c r="D2" s="18" t="s">
        <v>14</v>
      </c>
      <c r="E2" s="6" t="s">
        <v>15</v>
      </c>
      <c r="F2" s="6" t="s">
        <v>16</v>
      </c>
      <c r="G2" s="18" t="s">
        <v>17</v>
      </c>
      <c r="H2" s="6" t="s">
        <v>18</v>
      </c>
    </row>
    <row r="3" spans="1:8" ht="11.25">
      <c r="A3" s="34">
        <v>1</v>
      </c>
      <c r="B3" s="59" t="s">
        <v>143</v>
      </c>
      <c r="C3" s="59" t="s">
        <v>85</v>
      </c>
      <c r="D3" s="60">
        <v>0</v>
      </c>
      <c r="E3" s="58" t="s">
        <v>144</v>
      </c>
      <c r="F3" s="59" t="s">
        <v>19</v>
      </c>
      <c r="G3" s="36">
        <f>E3*D3</f>
        <v>0</v>
      </c>
      <c r="H3" s="8">
        <v>0.21</v>
      </c>
    </row>
    <row r="4" spans="1:8" ht="11.25">
      <c r="A4" s="34">
        <f>A3+1</f>
        <v>2</v>
      </c>
      <c r="B4" s="59" t="s">
        <v>89</v>
      </c>
      <c r="C4" s="59" t="s">
        <v>145</v>
      </c>
      <c r="D4" s="71">
        <v>0</v>
      </c>
      <c r="E4" s="58" t="s">
        <v>45</v>
      </c>
      <c r="F4" s="59" t="s">
        <v>20</v>
      </c>
      <c r="G4" s="36">
        <f aca="true" t="shared" si="0" ref="G4:G24">E4*D4</f>
        <v>0</v>
      </c>
      <c r="H4" s="8">
        <v>0.21</v>
      </c>
    </row>
    <row r="5" spans="1:8" ht="11.25">
      <c r="A5" s="34">
        <f aca="true" t="shared" si="1" ref="A5:A24">A4+1</f>
        <v>3</v>
      </c>
      <c r="B5" s="59" t="s">
        <v>91</v>
      </c>
      <c r="C5" s="59" t="s">
        <v>146</v>
      </c>
      <c r="D5" s="71">
        <v>0</v>
      </c>
      <c r="E5" s="58" t="s">
        <v>45</v>
      </c>
      <c r="F5" s="59" t="s">
        <v>92</v>
      </c>
      <c r="G5" s="36">
        <f t="shared" si="0"/>
        <v>0</v>
      </c>
      <c r="H5" s="8">
        <v>0.21</v>
      </c>
    </row>
    <row r="6" spans="1:8" ht="11.25">
      <c r="A6" s="34">
        <f t="shared" si="1"/>
        <v>4</v>
      </c>
      <c r="B6" s="59" t="s">
        <v>93</v>
      </c>
      <c r="C6" s="59" t="s">
        <v>94</v>
      </c>
      <c r="D6" s="71">
        <v>0</v>
      </c>
      <c r="E6" s="58" t="s">
        <v>43</v>
      </c>
      <c r="F6" s="59" t="s">
        <v>20</v>
      </c>
      <c r="G6" s="36">
        <f t="shared" si="0"/>
        <v>0</v>
      </c>
      <c r="H6" s="8">
        <v>0.21</v>
      </c>
    </row>
    <row r="7" spans="1:8" ht="11.25">
      <c r="A7" s="34">
        <f t="shared" si="1"/>
        <v>5</v>
      </c>
      <c r="B7" s="59" t="s">
        <v>95</v>
      </c>
      <c r="C7" s="59" t="s">
        <v>147</v>
      </c>
      <c r="D7" s="71">
        <v>0</v>
      </c>
      <c r="E7" s="58" t="s">
        <v>44</v>
      </c>
      <c r="F7" s="59" t="s">
        <v>20</v>
      </c>
      <c r="G7" s="36">
        <f t="shared" si="0"/>
        <v>0</v>
      </c>
      <c r="H7" s="8">
        <v>0.21</v>
      </c>
    </row>
    <row r="8" spans="1:8" ht="11.25">
      <c r="A8" s="34">
        <f t="shared" si="1"/>
        <v>6</v>
      </c>
      <c r="B8" s="59" t="s">
        <v>148</v>
      </c>
      <c r="C8" s="59" t="s">
        <v>149</v>
      </c>
      <c r="D8" s="71">
        <v>0</v>
      </c>
      <c r="E8" s="58" t="s">
        <v>45</v>
      </c>
      <c r="F8" s="59" t="s">
        <v>20</v>
      </c>
      <c r="G8" s="36">
        <f t="shared" si="0"/>
        <v>0</v>
      </c>
      <c r="H8" s="8">
        <v>0.21</v>
      </c>
    </row>
    <row r="9" spans="1:8" ht="11.25">
      <c r="A9" s="34">
        <f t="shared" si="1"/>
        <v>7</v>
      </c>
      <c r="B9" s="59" t="s">
        <v>150</v>
      </c>
      <c r="C9" s="59" t="s">
        <v>151</v>
      </c>
      <c r="D9" s="71">
        <v>0</v>
      </c>
      <c r="E9" s="58" t="s">
        <v>44</v>
      </c>
      <c r="F9" s="59" t="s">
        <v>20</v>
      </c>
      <c r="G9" s="36">
        <f t="shared" si="0"/>
        <v>0</v>
      </c>
      <c r="H9" s="8">
        <v>0.21</v>
      </c>
    </row>
    <row r="10" spans="1:8" ht="11.25">
      <c r="A10" s="34">
        <f t="shared" si="1"/>
        <v>8</v>
      </c>
      <c r="B10" s="59" t="s">
        <v>96</v>
      </c>
      <c r="C10" s="59" t="s">
        <v>97</v>
      </c>
      <c r="D10" s="71">
        <v>0</v>
      </c>
      <c r="E10" s="58" t="s">
        <v>45</v>
      </c>
      <c r="F10" s="59" t="s">
        <v>20</v>
      </c>
      <c r="G10" s="36">
        <f t="shared" si="0"/>
        <v>0</v>
      </c>
      <c r="H10" s="8">
        <v>0.21</v>
      </c>
    </row>
    <row r="11" spans="1:8" ht="11.25">
      <c r="A11" s="45">
        <f t="shared" si="1"/>
        <v>9</v>
      </c>
      <c r="B11" s="59" t="s">
        <v>152</v>
      </c>
      <c r="C11" s="59" t="s">
        <v>153</v>
      </c>
      <c r="D11" s="71">
        <v>0</v>
      </c>
      <c r="E11" s="58" t="s">
        <v>43</v>
      </c>
      <c r="F11" s="59" t="s">
        <v>20</v>
      </c>
      <c r="G11" s="44">
        <f t="shared" si="0"/>
        <v>0</v>
      </c>
      <c r="H11" s="8">
        <v>0.21</v>
      </c>
    </row>
    <row r="12" spans="1:8" ht="11.25">
      <c r="A12" s="45">
        <f t="shared" si="1"/>
        <v>10</v>
      </c>
      <c r="B12" s="59" t="s">
        <v>154</v>
      </c>
      <c r="C12" s="59" t="s">
        <v>155</v>
      </c>
      <c r="D12" s="71">
        <v>0</v>
      </c>
      <c r="E12" s="58" t="s">
        <v>44</v>
      </c>
      <c r="F12" s="59" t="s">
        <v>20</v>
      </c>
      <c r="G12" s="44">
        <f t="shared" si="0"/>
        <v>0</v>
      </c>
      <c r="H12" s="8">
        <v>0.21</v>
      </c>
    </row>
    <row r="13" spans="1:8" ht="11.25">
      <c r="A13" s="45">
        <f t="shared" si="1"/>
        <v>11</v>
      </c>
      <c r="B13" s="59" t="s">
        <v>156</v>
      </c>
      <c r="C13" s="59" t="s">
        <v>157</v>
      </c>
      <c r="D13" s="71">
        <v>0</v>
      </c>
      <c r="E13" s="58" t="s">
        <v>45</v>
      </c>
      <c r="F13" s="59" t="s">
        <v>20</v>
      </c>
      <c r="G13" s="44">
        <f t="shared" si="0"/>
        <v>0</v>
      </c>
      <c r="H13" s="8">
        <v>0.21</v>
      </c>
    </row>
    <row r="14" spans="1:8" ht="11.25">
      <c r="A14" s="45">
        <f t="shared" si="1"/>
        <v>12</v>
      </c>
      <c r="B14" s="59" t="s">
        <v>158</v>
      </c>
      <c r="C14" s="59" t="s">
        <v>159</v>
      </c>
      <c r="D14" s="71">
        <v>0</v>
      </c>
      <c r="E14" s="58" t="s">
        <v>43</v>
      </c>
      <c r="F14" s="59" t="s">
        <v>20</v>
      </c>
      <c r="G14" s="44">
        <f t="shared" si="0"/>
        <v>0</v>
      </c>
      <c r="H14" s="8">
        <v>0.21</v>
      </c>
    </row>
    <row r="15" spans="1:8" ht="11.25">
      <c r="A15" s="45">
        <f t="shared" si="1"/>
        <v>13</v>
      </c>
      <c r="B15" s="59" t="s">
        <v>98</v>
      </c>
      <c r="C15" s="59" t="s">
        <v>99</v>
      </c>
      <c r="D15" s="71">
        <v>0</v>
      </c>
      <c r="E15" s="58" t="s">
        <v>144</v>
      </c>
      <c r="F15" s="59" t="s">
        <v>19</v>
      </c>
      <c r="G15" s="44">
        <f t="shared" si="0"/>
        <v>0</v>
      </c>
      <c r="H15" s="8">
        <v>0.21</v>
      </c>
    </row>
    <row r="16" spans="1:8" ht="11.25">
      <c r="A16" s="45">
        <f t="shared" si="1"/>
        <v>14</v>
      </c>
      <c r="B16" s="59" t="s">
        <v>100</v>
      </c>
      <c r="C16" s="59" t="s">
        <v>101</v>
      </c>
      <c r="D16" s="71">
        <v>0</v>
      </c>
      <c r="E16" s="58" t="s">
        <v>160</v>
      </c>
      <c r="F16" s="59" t="s">
        <v>20</v>
      </c>
      <c r="G16" s="44">
        <f t="shared" si="0"/>
        <v>0</v>
      </c>
      <c r="H16" s="8">
        <v>0.21</v>
      </c>
    </row>
    <row r="17" spans="1:8" ht="11.25">
      <c r="A17" s="45">
        <f t="shared" si="1"/>
        <v>15</v>
      </c>
      <c r="B17" s="59" t="s">
        <v>161</v>
      </c>
      <c r="C17" s="59" t="s">
        <v>162</v>
      </c>
      <c r="D17" s="71">
        <v>0</v>
      </c>
      <c r="E17" s="58" t="s">
        <v>45</v>
      </c>
      <c r="F17" s="59" t="s">
        <v>20</v>
      </c>
      <c r="G17" s="44">
        <f t="shared" si="0"/>
        <v>0</v>
      </c>
      <c r="H17" s="8">
        <v>0.21</v>
      </c>
    </row>
    <row r="18" spans="1:8" ht="11.25">
      <c r="A18" s="45">
        <f t="shared" si="1"/>
        <v>16</v>
      </c>
      <c r="B18" s="59" t="s">
        <v>163</v>
      </c>
      <c r="C18" s="59" t="s">
        <v>164</v>
      </c>
      <c r="D18" s="71">
        <v>0</v>
      </c>
      <c r="E18" s="58" t="s">
        <v>46</v>
      </c>
      <c r="F18" s="59" t="s">
        <v>19</v>
      </c>
      <c r="G18" s="44">
        <f t="shared" si="0"/>
        <v>0</v>
      </c>
      <c r="H18" s="8">
        <v>0.21</v>
      </c>
    </row>
    <row r="19" spans="1:8" ht="11.25">
      <c r="A19" s="45">
        <f t="shared" si="1"/>
        <v>17</v>
      </c>
      <c r="B19" s="59" t="s">
        <v>165</v>
      </c>
      <c r="C19" s="59" t="s">
        <v>166</v>
      </c>
      <c r="D19" s="71">
        <v>0</v>
      </c>
      <c r="E19" s="58" t="s">
        <v>47</v>
      </c>
      <c r="F19" s="59" t="s">
        <v>20</v>
      </c>
      <c r="G19" s="44">
        <f t="shared" si="0"/>
        <v>0</v>
      </c>
      <c r="H19" s="8">
        <v>0.21</v>
      </c>
    </row>
    <row r="20" spans="1:8" ht="11.25">
      <c r="A20" s="45">
        <f t="shared" si="1"/>
        <v>18</v>
      </c>
      <c r="B20" s="59" t="s">
        <v>102</v>
      </c>
      <c r="C20" s="59" t="s">
        <v>167</v>
      </c>
      <c r="D20" s="71">
        <v>0</v>
      </c>
      <c r="E20" s="58" t="s">
        <v>168</v>
      </c>
      <c r="F20" s="59" t="s">
        <v>19</v>
      </c>
      <c r="G20" s="44">
        <f t="shared" si="0"/>
        <v>0</v>
      </c>
      <c r="H20" s="8">
        <v>0.21</v>
      </c>
    </row>
    <row r="21" spans="1:8" ht="11.25">
      <c r="A21" s="45">
        <f t="shared" si="1"/>
        <v>19</v>
      </c>
      <c r="B21" s="59" t="s">
        <v>61</v>
      </c>
      <c r="C21" s="59" t="s">
        <v>62</v>
      </c>
      <c r="D21" s="71">
        <v>0</v>
      </c>
      <c r="E21" s="58" t="s">
        <v>47</v>
      </c>
      <c r="F21" s="59" t="s">
        <v>20</v>
      </c>
      <c r="G21" s="44">
        <f t="shared" si="0"/>
        <v>0</v>
      </c>
      <c r="H21" s="8">
        <v>0.21</v>
      </c>
    </row>
    <row r="22" spans="1:8" ht="11.25">
      <c r="A22" s="45">
        <f t="shared" si="1"/>
        <v>20</v>
      </c>
      <c r="B22" s="59" t="s">
        <v>103</v>
      </c>
      <c r="C22" s="59" t="s">
        <v>104</v>
      </c>
      <c r="D22" s="71">
        <v>0</v>
      </c>
      <c r="E22" s="58" t="s">
        <v>169</v>
      </c>
      <c r="F22" s="59" t="s">
        <v>20</v>
      </c>
      <c r="G22" s="44">
        <f t="shared" si="0"/>
        <v>0</v>
      </c>
      <c r="H22" s="8">
        <v>0.21</v>
      </c>
    </row>
    <row r="23" spans="1:8" ht="11.25">
      <c r="A23" s="45">
        <f t="shared" si="1"/>
        <v>21</v>
      </c>
      <c r="B23" s="59" t="s">
        <v>63</v>
      </c>
      <c r="C23" s="59" t="s">
        <v>64</v>
      </c>
      <c r="D23" s="71">
        <v>0</v>
      </c>
      <c r="E23" s="58" t="s">
        <v>170</v>
      </c>
      <c r="F23" s="59" t="s">
        <v>19</v>
      </c>
      <c r="G23" s="44">
        <f t="shared" si="0"/>
        <v>0</v>
      </c>
      <c r="H23" s="8">
        <v>0.21</v>
      </c>
    </row>
    <row r="24" spans="1:8" ht="11.25">
      <c r="A24" s="45">
        <f t="shared" si="1"/>
        <v>22</v>
      </c>
      <c r="B24" s="59" t="s">
        <v>171</v>
      </c>
      <c r="C24" s="59" t="s">
        <v>172</v>
      </c>
      <c r="D24" s="71">
        <v>0</v>
      </c>
      <c r="E24" s="58" t="s">
        <v>45</v>
      </c>
      <c r="F24" s="59" t="s">
        <v>20</v>
      </c>
      <c r="G24" s="44">
        <f t="shared" si="0"/>
        <v>0</v>
      </c>
      <c r="H24" s="8">
        <v>0.21</v>
      </c>
    </row>
    <row r="25" spans="1:8" ht="12.75">
      <c r="A25" s="34"/>
      <c r="B25" s="43"/>
      <c r="C25" s="43"/>
      <c r="D25" s="44"/>
      <c r="E25" s="45"/>
      <c r="F25" s="42"/>
      <c r="G25" s="36"/>
      <c r="H25" s="8"/>
    </row>
    <row r="26" spans="1:7" ht="12" thickBot="1">
      <c r="A26" s="9" t="s">
        <v>53</v>
      </c>
      <c r="G26" s="19">
        <f>SUM(G3:G25)</f>
        <v>0</v>
      </c>
    </row>
    <row r="27" spans="1:8" ht="12.75" thickTop="1">
      <c r="A27" s="10"/>
      <c r="B27" s="10"/>
      <c r="C27" s="10"/>
      <c r="D27" s="25"/>
      <c r="E27" s="10"/>
      <c r="F27" s="33"/>
      <c r="G27" s="26"/>
      <c r="H27" s="10"/>
    </row>
    <row r="28" spans="1:8" ht="15.75">
      <c r="A28" s="77" t="s">
        <v>22</v>
      </c>
      <c r="B28" s="77"/>
      <c r="C28" s="77"/>
      <c r="D28" s="77"/>
      <c r="E28" s="77"/>
      <c r="F28" s="77"/>
      <c r="G28" s="77"/>
      <c r="H28" s="77"/>
    </row>
    <row r="29" spans="1:8" ht="11.25">
      <c r="A29" s="6" t="s">
        <v>11</v>
      </c>
      <c r="B29" s="7" t="s">
        <v>12</v>
      </c>
      <c r="C29" s="7" t="s">
        <v>13</v>
      </c>
      <c r="D29" s="18" t="s">
        <v>14</v>
      </c>
      <c r="E29" s="6" t="s">
        <v>15</v>
      </c>
      <c r="F29" s="6" t="s">
        <v>16</v>
      </c>
      <c r="G29" s="18" t="s">
        <v>17</v>
      </c>
      <c r="H29" s="6" t="s">
        <v>18</v>
      </c>
    </row>
    <row r="30" spans="1:8" ht="11.25">
      <c r="A30" s="34">
        <v>1</v>
      </c>
      <c r="B30" s="62" t="s">
        <v>65</v>
      </c>
      <c r="C30" s="62" t="s">
        <v>66</v>
      </c>
      <c r="D30" s="63">
        <v>0</v>
      </c>
      <c r="E30" s="61" t="s">
        <v>173</v>
      </c>
      <c r="F30" s="62" t="s">
        <v>67</v>
      </c>
      <c r="G30" s="36">
        <f aca="true" t="shared" si="2" ref="G30:G53">E30*D30</f>
        <v>0</v>
      </c>
      <c r="H30" s="8">
        <v>0.21</v>
      </c>
    </row>
    <row r="31" spans="1:8" ht="11.25">
      <c r="A31" s="34">
        <f>A30+1</f>
        <v>2</v>
      </c>
      <c r="B31" s="62" t="s">
        <v>174</v>
      </c>
      <c r="C31" s="62" t="s">
        <v>175</v>
      </c>
      <c r="D31" s="71">
        <v>0</v>
      </c>
      <c r="E31" s="61" t="s">
        <v>43</v>
      </c>
      <c r="F31" s="62" t="s">
        <v>23</v>
      </c>
      <c r="G31" s="36">
        <f t="shared" si="2"/>
        <v>0</v>
      </c>
      <c r="H31" s="8">
        <v>0.21</v>
      </c>
    </row>
    <row r="32" spans="1:8" ht="11.25">
      <c r="A32" s="45">
        <f aca="true" t="shared" si="3" ref="A32:A53">A31+1</f>
        <v>3</v>
      </c>
      <c r="B32" s="62" t="s">
        <v>176</v>
      </c>
      <c r="C32" s="62" t="s">
        <v>177</v>
      </c>
      <c r="D32" s="71">
        <v>0</v>
      </c>
      <c r="E32" s="61" t="s">
        <v>87</v>
      </c>
      <c r="F32" s="62" t="s">
        <v>71</v>
      </c>
      <c r="G32" s="36">
        <f t="shared" si="2"/>
        <v>0</v>
      </c>
      <c r="H32" s="8">
        <v>0.21</v>
      </c>
    </row>
    <row r="33" spans="1:8" ht="11.25">
      <c r="A33" s="45">
        <f t="shared" si="3"/>
        <v>4</v>
      </c>
      <c r="B33" s="62" t="s">
        <v>178</v>
      </c>
      <c r="C33" s="62" t="s">
        <v>179</v>
      </c>
      <c r="D33" s="71">
        <v>0</v>
      </c>
      <c r="E33" s="61" t="s">
        <v>180</v>
      </c>
      <c r="F33" s="62" t="s">
        <v>23</v>
      </c>
      <c r="G33" s="36">
        <f t="shared" si="2"/>
        <v>0</v>
      </c>
      <c r="H33" s="8">
        <v>0.21</v>
      </c>
    </row>
    <row r="34" spans="1:8" ht="11.25">
      <c r="A34" s="45">
        <f t="shared" si="3"/>
        <v>5</v>
      </c>
      <c r="B34" s="62" t="s">
        <v>181</v>
      </c>
      <c r="C34" s="62" t="s">
        <v>182</v>
      </c>
      <c r="D34" s="71">
        <v>0</v>
      </c>
      <c r="E34" s="61" t="s">
        <v>183</v>
      </c>
      <c r="F34" s="62" t="s">
        <v>19</v>
      </c>
      <c r="G34" s="44">
        <f t="shared" si="2"/>
        <v>0</v>
      </c>
      <c r="H34" s="8">
        <v>0.21</v>
      </c>
    </row>
    <row r="35" spans="1:8" ht="11.25">
      <c r="A35" s="45">
        <f t="shared" si="3"/>
        <v>6</v>
      </c>
      <c r="B35" s="62" t="s">
        <v>184</v>
      </c>
      <c r="C35" s="62" t="s">
        <v>185</v>
      </c>
      <c r="D35" s="71">
        <v>0</v>
      </c>
      <c r="E35" s="61" t="s">
        <v>186</v>
      </c>
      <c r="F35" s="62" t="s">
        <v>19</v>
      </c>
      <c r="G35" s="44">
        <f t="shared" si="2"/>
        <v>0</v>
      </c>
      <c r="H35" s="8">
        <v>0.21</v>
      </c>
    </row>
    <row r="36" spans="1:8" ht="11.25">
      <c r="A36" s="45">
        <f t="shared" si="3"/>
        <v>7</v>
      </c>
      <c r="B36" s="62" t="s">
        <v>107</v>
      </c>
      <c r="C36" s="62" t="s">
        <v>108</v>
      </c>
      <c r="D36" s="71">
        <v>0</v>
      </c>
      <c r="E36" s="61" t="s">
        <v>88</v>
      </c>
      <c r="F36" s="62" t="s">
        <v>19</v>
      </c>
      <c r="G36" s="44">
        <f t="shared" si="2"/>
        <v>0</v>
      </c>
      <c r="H36" s="8">
        <v>0.21</v>
      </c>
    </row>
    <row r="37" spans="1:8" ht="11.25">
      <c r="A37" s="45">
        <f t="shared" si="3"/>
        <v>8</v>
      </c>
      <c r="B37" s="62" t="s">
        <v>187</v>
      </c>
      <c r="C37" s="62" t="s">
        <v>188</v>
      </c>
      <c r="D37" s="71">
        <v>0</v>
      </c>
      <c r="E37" s="61" t="s">
        <v>87</v>
      </c>
      <c r="F37" s="62" t="s">
        <v>19</v>
      </c>
      <c r="G37" s="44">
        <f t="shared" si="2"/>
        <v>0</v>
      </c>
      <c r="H37" s="8">
        <v>0.21</v>
      </c>
    </row>
    <row r="38" spans="1:8" ht="11.25">
      <c r="A38" s="45">
        <f t="shared" si="3"/>
        <v>9</v>
      </c>
      <c r="B38" s="62" t="s">
        <v>189</v>
      </c>
      <c r="C38" s="62" t="s">
        <v>190</v>
      </c>
      <c r="D38" s="71">
        <v>0</v>
      </c>
      <c r="E38" s="61" t="s">
        <v>109</v>
      </c>
      <c r="F38" s="62" t="s">
        <v>23</v>
      </c>
      <c r="G38" s="44">
        <f t="shared" si="2"/>
        <v>0</v>
      </c>
      <c r="H38" s="8">
        <v>0.21</v>
      </c>
    </row>
    <row r="39" spans="1:8" ht="11.25">
      <c r="A39" s="45">
        <f t="shared" si="3"/>
        <v>10</v>
      </c>
      <c r="B39" s="62" t="s">
        <v>191</v>
      </c>
      <c r="C39" s="62" t="s">
        <v>192</v>
      </c>
      <c r="D39" s="71">
        <v>0</v>
      </c>
      <c r="E39" s="61" t="s">
        <v>106</v>
      </c>
      <c r="F39" s="62" t="s">
        <v>23</v>
      </c>
      <c r="G39" s="44">
        <f t="shared" si="2"/>
        <v>0</v>
      </c>
      <c r="H39" s="8">
        <v>0.21</v>
      </c>
    </row>
    <row r="40" spans="1:8" ht="11.25">
      <c r="A40" s="45">
        <f t="shared" si="3"/>
        <v>11</v>
      </c>
      <c r="B40" s="62" t="s">
        <v>110</v>
      </c>
      <c r="C40" s="62" t="s">
        <v>111</v>
      </c>
      <c r="D40" s="71">
        <v>0</v>
      </c>
      <c r="E40" s="61" t="s">
        <v>86</v>
      </c>
      <c r="F40" s="62" t="s">
        <v>23</v>
      </c>
      <c r="G40" s="44">
        <f t="shared" si="2"/>
        <v>0</v>
      </c>
      <c r="H40" s="8">
        <v>0.21</v>
      </c>
    </row>
    <row r="41" spans="1:8" ht="11.25">
      <c r="A41" s="45">
        <f t="shared" si="3"/>
        <v>12</v>
      </c>
      <c r="B41" s="62" t="s">
        <v>193</v>
      </c>
      <c r="C41" s="62" t="s">
        <v>194</v>
      </c>
      <c r="D41" s="71">
        <v>0</v>
      </c>
      <c r="E41" s="61" t="s">
        <v>46</v>
      </c>
      <c r="F41" s="62" t="s">
        <v>19</v>
      </c>
      <c r="G41" s="44">
        <f t="shared" si="2"/>
        <v>0</v>
      </c>
      <c r="H41" s="8">
        <v>0.21</v>
      </c>
    </row>
    <row r="42" spans="1:8" ht="11.25">
      <c r="A42" s="45">
        <f t="shared" si="3"/>
        <v>13</v>
      </c>
      <c r="B42" s="62" t="s">
        <v>112</v>
      </c>
      <c r="C42" s="62" t="s">
        <v>195</v>
      </c>
      <c r="D42" s="71">
        <v>0</v>
      </c>
      <c r="E42" s="61" t="s">
        <v>43</v>
      </c>
      <c r="F42" s="62" t="s">
        <v>20</v>
      </c>
      <c r="G42" s="44">
        <f t="shared" si="2"/>
        <v>0</v>
      </c>
      <c r="H42" s="8">
        <v>0.21</v>
      </c>
    </row>
    <row r="43" spans="1:8" ht="11.25">
      <c r="A43" s="45">
        <f t="shared" si="3"/>
        <v>14</v>
      </c>
      <c r="B43" s="62" t="s">
        <v>68</v>
      </c>
      <c r="C43" s="62" t="s">
        <v>69</v>
      </c>
      <c r="D43" s="71">
        <v>0</v>
      </c>
      <c r="E43" s="61" t="s">
        <v>196</v>
      </c>
      <c r="F43" s="62" t="s">
        <v>19</v>
      </c>
      <c r="G43" s="44">
        <f t="shared" si="2"/>
        <v>0</v>
      </c>
      <c r="H43" s="8">
        <v>0.21</v>
      </c>
    </row>
    <row r="44" spans="1:8" ht="11.25">
      <c r="A44" s="45">
        <f t="shared" si="3"/>
        <v>15</v>
      </c>
      <c r="B44" s="62" t="s">
        <v>197</v>
      </c>
      <c r="C44" s="62" t="s">
        <v>198</v>
      </c>
      <c r="D44" s="71">
        <v>0</v>
      </c>
      <c r="E44" s="61" t="s">
        <v>45</v>
      </c>
      <c r="F44" s="62" t="s">
        <v>20</v>
      </c>
      <c r="G44" s="44">
        <f t="shared" si="2"/>
        <v>0</v>
      </c>
      <c r="H44" s="8">
        <v>0.21</v>
      </c>
    </row>
    <row r="45" spans="1:8" ht="11.25">
      <c r="A45" s="45">
        <f t="shared" si="3"/>
        <v>16</v>
      </c>
      <c r="B45" s="62" t="s">
        <v>199</v>
      </c>
      <c r="C45" s="62" t="s">
        <v>200</v>
      </c>
      <c r="D45" s="71">
        <v>0</v>
      </c>
      <c r="E45" s="61" t="s">
        <v>183</v>
      </c>
      <c r="F45" s="62" t="s">
        <v>19</v>
      </c>
      <c r="G45" s="44">
        <f t="shared" si="2"/>
        <v>0</v>
      </c>
      <c r="H45" s="8">
        <v>0.21</v>
      </c>
    </row>
    <row r="46" spans="1:8" ht="11.25">
      <c r="A46" s="45">
        <f t="shared" si="3"/>
        <v>17</v>
      </c>
      <c r="B46" s="62" t="s">
        <v>201</v>
      </c>
      <c r="C46" s="62" t="s">
        <v>202</v>
      </c>
      <c r="D46" s="71">
        <v>0</v>
      </c>
      <c r="E46" s="61" t="s">
        <v>186</v>
      </c>
      <c r="F46" s="62" t="s">
        <v>19</v>
      </c>
      <c r="G46" s="44">
        <f t="shared" si="2"/>
        <v>0</v>
      </c>
      <c r="H46" s="8">
        <v>0.21</v>
      </c>
    </row>
    <row r="47" spans="1:8" ht="11.25">
      <c r="A47" s="45">
        <f t="shared" si="3"/>
        <v>18</v>
      </c>
      <c r="B47" s="62" t="s">
        <v>114</v>
      </c>
      <c r="C47" s="62" t="s">
        <v>115</v>
      </c>
      <c r="D47" s="71">
        <v>0</v>
      </c>
      <c r="E47" s="61" t="s">
        <v>88</v>
      </c>
      <c r="F47" s="62" t="s">
        <v>19</v>
      </c>
      <c r="G47" s="44">
        <f t="shared" si="2"/>
        <v>0</v>
      </c>
      <c r="H47" s="8">
        <v>0.21</v>
      </c>
    </row>
    <row r="48" spans="1:8" ht="11.25">
      <c r="A48" s="45">
        <f t="shared" si="3"/>
        <v>19</v>
      </c>
      <c r="B48" s="62" t="s">
        <v>203</v>
      </c>
      <c r="C48" s="62" t="s">
        <v>204</v>
      </c>
      <c r="D48" s="71">
        <v>0</v>
      </c>
      <c r="E48" s="61" t="s">
        <v>87</v>
      </c>
      <c r="F48" s="62" t="s">
        <v>19</v>
      </c>
      <c r="G48" s="44">
        <f t="shared" si="2"/>
        <v>0</v>
      </c>
      <c r="H48" s="8">
        <v>0.21</v>
      </c>
    </row>
    <row r="49" spans="1:8" ht="11.25">
      <c r="A49" s="45">
        <f t="shared" si="3"/>
        <v>20</v>
      </c>
      <c r="B49" s="62" t="s">
        <v>116</v>
      </c>
      <c r="C49" s="62" t="s">
        <v>205</v>
      </c>
      <c r="D49" s="71">
        <v>0</v>
      </c>
      <c r="E49" s="61" t="s">
        <v>48</v>
      </c>
      <c r="F49" s="62" t="s">
        <v>23</v>
      </c>
      <c r="G49" s="44">
        <f t="shared" si="2"/>
        <v>0</v>
      </c>
      <c r="H49" s="8">
        <v>0.21</v>
      </c>
    </row>
    <row r="50" spans="1:8" ht="11.25">
      <c r="A50" s="45">
        <f t="shared" si="3"/>
        <v>21</v>
      </c>
      <c r="B50" s="62" t="s">
        <v>117</v>
      </c>
      <c r="C50" s="62" t="s">
        <v>206</v>
      </c>
      <c r="D50" s="71">
        <v>0</v>
      </c>
      <c r="E50" s="61" t="s">
        <v>46</v>
      </c>
      <c r="F50" s="62" t="s">
        <v>23</v>
      </c>
      <c r="G50" s="44">
        <f t="shared" si="2"/>
        <v>0</v>
      </c>
      <c r="H50" s="8">
        <v>0.21</v>
      </c>
    </row>
    <row r="51" spans="1:8" ht="11.25">
      <c r="A51" s="45">
        <f t="shared" si="3"/>
        <v>22</v>
      </c>
      <c r="B51" s="62" t="s">
        <v>70</v>
      </c>
      <c r="C51" s="62" t="s">
        <v>207</v>
      </c>
      <c r="D51" s="71">
        <v>0</v>
      </c>
      <c r="E51" s="61" t="s">
        <v>105</v>
      </c>
      <c r="F51" s="62" t="s">
        <v>71</v>
      </c>
      <c r="G51" s="44">
        <f t="shared" si="2"/>
        <v>0</v>
      </c>
      <c r="H51" s="8">
        <v>0.21</v>
      </c>
    </row>
    <row r="52" spans="1:8" ht="11.25">
      <c r="A52" s="45">
        <f t="shared" si="3"/>
        <v>23</v>
      </c>
      <c r="B52" s="62" t="s">
        <v>208</v>
      </c>
      <c r="C52" s="62" t="s">
        <v>209</v>
      </c>
      <c r="D52" s="71">
        <v>0</v>
      </c>
      <c r="E52" s="61" t="s">
        <v>105</v>
      </c>
      <c r="F52" s="62" t="s">
        <v>71</v>
      </c>
      <c r="G52" s="44">
        <f t="shared" si="2"/>
        <v>0</v>
      </c>
      <c r="H52" s="8">
        <v>0.21</v>
      </c>
    </row>
    <row r="53" spans="1:8" ht="11.25">
      <c r="A53" s="45">
        <f t="shared" si="3"/>
        <v>24</v>
      </c>
      <c r="B53" s="62" t="s">
        <v>210</v>
      </c>
      <c r="C53" s="62" t="s">
        <v>211</v>
      </c>
      <c r="D53" s="71">
        <v>0</v>
      </c>
      <c r="E53" s="61" t="s">
        <v>90</v>
      </c>
      <c r="F53" s="62" t="s">
        <v>71</v>
      </c>
      <c r="G53" s="44">
        <f t="shared" si="2"/>
        <v>0</v>
      </c>
      <c r="H53" s="8">
        <v>0.21</v>
      </c>
    </row>
    <row r="54" ht="11.25">
      <c r="H54" s="2"/>
    </row>
    <row r="55" spans="1:7" ht="12" thickBot="1">
      <c r="A55" s="9" t="s">
        <v>21</v>
      </c>
      <c r="G55" s="19">
        <f>SUM(G30:G54)</f>
        <v>0</v>
      </c>
    </row>
    <row r="56" spans="1:8" ht="12.75" thickTop="1">
      <c r="A56" s="10"/>
      <c r="B56" s="10"/>
      <c r="C56" s="10"/>
      <c r="D56" s="25"/>
      <c r="E56" s="10"/>
      <c r="F56" s="33"/>
      <c r="G56" s="26"/>
      <c r="H56" s="10"/>
    </row>
    <row r="57" spans="1:8" ht="15.75">
      <c r="A57" s="77" t="s">
        <v>24</v>
      </c>
      <c r="B57" s="77"/>
      <c r="C57" s="77"/>
      <c r="D57" s="77"/>
      <c r="E57" s="77"/>
      <c r="F57" s="77"/>
      <c r="G57" s="77"/>
      <c r="H57" s="77"/>
    </row>
    <row r="58" spans="1:8" ht="11.25">
      <c r="A58" s="6" t="s">
        <v>11</v>
      </c>
      <c r="B58" s="7" t="s">
        <v>12</v>
      </c>
      <c r="C58" s="7" t="s">
        <v>13</v>
      </c>
      <c r="D58" s="18" t="s">
        <v>14</v>
      </c>
      <c r="E58" s="6" t="s">
        <v>15</v>
      </c>
      <c r="F58" s="6" t="s">
        <v>16</v>
      </c>
      <c r="G58" s="18" t="s">
        <v>17</v>
      </c>
      <c r="H58" s="6" t="s">
        <v>18</v>
      </c>
    </row>
    <row r="59" spans="1:8" ht="11.25">
      <c r="A59" s="34">
        <v>1</v>
      </c>
      <c r="B59" s="43" t="s">
        <v>72</v>
      </c>
      <c r="C59" s="43" t="s">
        <v>73</v>
      </c>
      <c r="D59" s="44">
        <v>0</v>
      </c>
      <c r="E59" s="44">
        <v>1</v>
      </c>
      <c r="F59" s="43" t="s">
        <v>74</v>
      </c>
      <c r="G59" s="36">
        <f aca="true" t="shared" si="4" ref="G59:G77">E59*D59</f>
        <v>0</v>
      </c>
      <c r="H59" s="8">
        <v>0.21</v>
      </c>
    </row>
    <row r="60" spans="1:8" ht="11.25">
      <c r="A60" s="34">
        <f aca="true" t="shared" si="5" ref="A60:A77">A59+1</f>
        <v>2</v>
      </c>
      <c r="B60" s="64" t="s">
        <v>212</v>
      </c>
      <c r="C60" s="64" t="s">
        <v>213</v>
      </c>
      <c r="D60" s="44">
        <v>0</v>
      </c>
      <c r="E60" s="65">
        <v>2</v>
      </c>
      <c r="F60" s="64" t="s">
        <v>113</v>
      </c>
      <c r="G60" s="36">
        <f t="shared" si="4"/>
        <v>0</v>
      </c>
      <c r="H60" s="8">
        <v>0.21</v>
      </c>
    </row>
    <row r="61" spans="1:8" ht="11.25">
      <c r="A61" s="34">
        <f t="shared" si="5"/>
        <v>3</v>
      </c>
      <c r="B61" s="64" t="s">
        <v>118</v>
      </c>
      <c r="C61" s="64" t="s">
        <v>119</v>
      </c>
      <c r="D61" s="44">
        <v>0</v>
      </c>
      <c r="E61" s="65">
        <v>36</v>
      </c>
      <c r="F61" s="64" t="s">
        <v>19</v>
      </c>
      <c r="G61" s="36">
        <f t="shared" si="4"/>
        <v>0</v>
      </c>
      <c r="H61" s="8">
        <v>0.21</v>
      </c>
    </row>
    <row r="62" spans="1:8" ht="11.25">
      <c r="A62" s="34">
        <f t="shared" si="5"/>
        <v>4</v>
      </c>
      <c r="B62" s="64" t="s">
        <v>121</v>
      </c>
      <c r="C62" s="64" t="s">
        <v>214</v>
      </c>
      <c r="D62" s="44">
        <v>0</v>
      </c>
      <c r="E62" s="65">
        <v>2</v>
      </c>
      <c r="F62" s="64" t="s">
        <v>20</v>
      </c>
      <c r="G62" s="36">
        <f t="shared" si="4"/>
        <v>0</v>
      </c>
      <c r="H62" s="8">
        <v>0.21</v>
      </c>
    </row>
    <row r="63" spans="1:8" ht="22.5">
      <c r="A63" s="34">
        <f t="shared" si="5"/>
        <v>5</v>
      </c>
      <c r="B63" s="64" t="s">
        <v>122</v>
      </c>
      <c r="C63" s="64" t="s">
        <v>123</v>
      </c>
      <c r="D63" s="44">
        <v>0</v>
      </c>
      <c r="E63" s="65">
        <v>1</v>
      </c>
      <c r="F63" s="64" t="s">
        <v>20</v>
      </c>
      <c r="G63" s="36">
        <f t="shared" si="4"/>
        <v>0</v>
      </c>
      <c r="H63" s="8">
        <v>0.21</v>
      </c>
    </row>
    <row r="64" spans="1:8" ht="11.25">
      <c r="A64" s="34">
        <f t="shared" si="5"/>
        <v>6</v>
      </c>
      <c r="B64" s="64" t="s">
        <v>215</v>
      </c>
      <c r="C64" s="64" t="s">
        <v>216</v>
      </c>
      <c r="D64" s="44">
        <v>0</v>
      </c>
      <c r="E64" s="65">
        <v>2</v>
      </c>
      <c r="F64" s="64" t="s">
        <v>134</v>
      </c>
      <c r="G64" s="36">
        <f t="shared" si="4"/>
        <v>0</v>
      </c>
      <c r="H64" s="8">
        <v>0.21</v>
      </c>
    </row>
    <row r="65" spans="1:8" ht="22.5">
      <c r="A65" s="34">
        <f t="shared" si="5"/>
        <v>7</v>
      </c>
      <c r="B65" s="64" t="s">
        <v>217</v>
      </c>
      <c r="C65" s="64" t="s">
        <v>218</v>
      </c>
      <c r="D65" s="44">
        <v>0</v>
      </c>
      <c r="E65" s="65">
        <v>1</v>
      </c>
      <c r="F65" s="64" t="s">
        <v>120</v>
      </c>
      <c r="G65" s="36">
        <f t="shared" si="4"/>
        <v>0</v>
      </c>
      <c r="H65" s="8">
        <v>0.21</v>
      </c>
    </row>
    <row r="66" spans="1:8" ht="11.25">
      <c r="A66" s="45">
        <f t="shared" si="5"/>
        <v>8</v>
      </c>
      <c r="B66" s="64" t="s">
        <v>219</v>
      </c>
      <c r="C66" s="64" t="s">
        <v>220</v>
      </c>
      <c r="D66" s="44">
        <v>0</v>
      </c>
      <c r="E66" s="65">
        <v>40</v>
      </c>
      <c r="F66" s="64" t="s">
        <v>20</v>
      </c>
      <c r="G66" s="44">
        <f t="shared" si="4"/>
        <v>0</v>
      </c>
      <c r="H66" s="8">
        <v>0.21</v>
      </c>
    </row>
    <row r="67" spans="1:8" ht="11.25">
      <c r="A67" s="45">
        <f t="shared" si="5"/>
        <v>9</v>
      </c>
      <c r="B67" s="64" t="s">
        <v>124</v>
      </c>
      <c r="C67" s="64" t="s">
        <v>221</v>
      </c>
      <c r="D67" s="44">
        <v>0</v>
      </c>
      <c r="E67" s="65">
        <v>57</v>
      </c>
      <c r="F67" s="64" t="s">
        <v>120</v>
      </c>
      <c r="G67" s="44">
        <f t="shared" si="4"/>
        <v>0</v>
      </c>
      <c r="H67" s="8">
        <v>0.21</v>
      </c>
    </row>
    <row r="68" spans="1:8" ht="11.25">
      <c r="A68" s="45">
        <f t="shared" si="5"/>
        <v>10</v>
      </c>
      <c r="B68" s="64" t="s">
        <v>125</v>
      </c>
      <c r="C68" s="64" t="s">
        <v>126</v>
      </c>
      <c r="D68" s="44">
        <v>0</v>
      </c>
      <c r="E68" s="65">
        <v>60</v>
      </c>
      <c r="F68" s="64" t="s">
        <v>19</v>
      </c>
      <c r="G68" s="44">
        <f t="shared" si="4"/>
        <v>0</v>
      </c>
      <c r="H68" s="8">
        <v>0.21</v>
      </c>
    </row>
    <row r="69" spans="1:8" ht="11.25">
      <c r="A69" s="45">
        <f t="shared" si="5"/>
        <v>11</v>
      </c>
      <c r="B69" s="64" t="s">
        <v>127</v>
      </c>
      <c r="C69" s="64" t="s">
        <v>128</v>
      </c>
      <c r="D69" s="44">
        <v>0</v>
      </c>
      <c r="E69" s="65">
        <v>150</v>
      </c>
      <c r="F69" s="64" t="s">
        <v>129</v>
      </c>
      <c r="G69" s="44">
        <f t="shared" si="4"/>
        <v>0</v>
      </c>
      <c r="H69" s="8">
        <v>0.21</v>
      </c>
    </row>
    <row r="70" spans="1:8" ht="11.25">
      <c r="A70" s="45">
        <f t="shared" si="5"/>
        <v>12</v>
      </c>
      <c r="B70" s="64" t="s">
        <v>222</v>
      </c>
      <c r="C70" s="64" t="s">
        <v>223</v>
      </c>
      <c r="D70" s="44">
        <v>0</v>
      </c>
      <c r="E70" s="65">
        <v>3</v>
      </c>
      <c r="F70" s="64" t="s">
        <v>20</v>
      </c>
      <c r="G70" s="44">
        <f t="shared" si="4"/>
        <v>0</v>
      </c>
      <c r="H70" s="8">
        <v>0.21</v>
      </c>
    </row>
    <row r="71" spans="1:8" ht="11.25">
      <c r="A71" s="45">
        <f t="shared" si="5"/>
        <v>13</v>
      </c>
      <c r="B71" s="64" t="s">
        <v>222</v>
      </c>
      <c r="C71" s="64" t="s">
        <v>224</v>
      </c>
      <c r="D71" s="44">
        <v>0</v>
      </c>
      <c r="E71" s="65">
        <v>3</v>
      </c>
      <c r="F71" s="64" t="s">
        <v>20</v>
      </c>
      <c r="G71" s="44">
        <f t="shared" si="4"/>
        <v>0</v>
      </c>
      <c r="H71" s="8">
        <v>0.21</v>
      </c>
    </row>
    <row r="72" spans="1:8" ht="11.25">
      <c r="A72" s="45">
        <f t="shared" si="5"/>
        <v>14</v>
      </c>
      <c r="B72" s="64" t="s">
        <v>225</v>
      </c>
      <c r="C72" s="64" t="s">
        <v>226</v>
      </c>
      <c r="D72" s="44">
        <v>0</v>
      </c>
      <c r="E72" s="65">
        <v>0.78</v>
      </c>
      <c r="F72" s="64" t="s">
        <v>23</v>
      </c>
      <c r="G72" s="44">
        <f t="shared" si="4"/>
        <v>0</v>
      </c>
      <c r="H72" s="8">
        <v>0.21</v>
      </c>
    </row>
    <row r="73" spans="1:8" ht="11.25">
      <c r="A73" s="45">
        <f t="shared" si="5"/>
        <v>15</v>
      </c>
      <c r="B73" s="64" t="s">
        <v>227</v>
      </c>
      <c r="C73" s="64" t="s">
        <v>228</v>
      </c>
      <c r="D73" s="44">
        <v>0</v>
      </c>
      <c r="E73" s="65">
        <v>20</v>
      </c>
      <c r="F73" s="64" t="s">
        <v>113</v>
      </c>
      <c r="G73" s="44">
        <f t="shared" si="4"/>
        <v>0</v>
      </c>
      <c r="H73" s="8">
        <v>0.21</v>
      </c>
    </row>
    <row r="74" spans="1:8" ht="11.25">
      <c r="A74" s="45">
        <f t="shared" si="5"/>
        <v>16</v>
      </c>
      <c r="B74" s="64" t="s">
        <v>75</v>
      </c>
      <c r="C74" s="64" t="s">
        <v>76</v>
      </c>
      <c r="D74" s="44">
        <v>0</v>
      </c>
      <c r="E74" s="65">
        <v>55</v>
      </c>
      <c r="F74" s="64" t="s">
        <v>19</v>
      </c>
      <c r="G74" s="44"/>
      <c r="H74" s="8"/>
    </row>
    <row r="75" spans="1:8" ht="11.25">
      <c r="A75" s="45">
        <f t="shared" si="5"/>
        <v>17</v>
      </c>
      <c r="B75" s="64" t="s">
        <v>130</v>
      </c>
      <c r="C75" s="64" t="s">
        <v>229</v>
      </c>
      <c r="D75" s="44">
        <v>0</v>
      </c>
      <c r="E75" s="65">
        <v>3</v>
      </c>
      <c r="F75" s="64" t="s">
        <v>131</v>
      </c>
      <c r="G75" s="44">
        <f t="shared" si="4"/>
        <v>0</v>
      </c>
      <c r="H75" s="8">
        <v>0.21</v>
      </c>
    </row>
    <row r="76" spans="1:8" ht="11.25">
      <c r="A76" s="45">
        <f t="shared" si="5"/>
        <v>18</v>
      </c>
      <c r="B76" s="64" t="s">
        <v>132</v>
      </c>
      <c r="C76" s="64" t="s">
        <v>133</v>
      </c>
      <c r="D76" s="44">
        <v>0</v>
      </c>
      <c r="E76" s="65">
        <v>1</v>
      </c>
      <c r="F76" s="64" t="s">
        <v>92</v>
      </c>
      <c r="G76" s="44">
        <f t="shared" si="4"/>
        <v>0</v>
      </c>
      <c r="H76" s="8">
        <v>0.21</v>
      </c>
    </row>
    <row r="77" spans="1:8" ht="11.25">
      <c r="A77" s="45">
        <f t="shared" si="5"/>
        <v>19</v>
      </c>
      <c r="B77" s="70"/>
      <c r="C77" s="70" t="s">
        <v>81</v>
      </c>
      <c r="D77" s="44">
        <v>0</v>
      </c>
      <c r="E77" s="71">
        <v>1</v>
      </c>
      <c r="F77" s="70" t="s">
        <v>74</v>
      </c>
      <c r="G77" s="44">
        <f t="shared" si="4"/>
        <v>0</v>
      </c>
      <c r="H77" s="8">
        <v>0.21</v>
      </c>
    </row>
    <row r="78" spans="1:8" ht="11.25">
      <c r="A78" s="28"/>
      <c r="B78" s="29"/>
      <c r="C78" s="29"/>
      <c r="D78" s="30"/>
      <c r="E78" s="30"/>
      <c r="F78" s="32"/>
      <c r="G78" s="24"/>
      <c r="H78" s="8"/>
    </row>
    <row r="79" spans="1:7" ht="12" thickBot="1">
      <c r="A79" s="9" t="s">
        <v>25</v>
      </c>
      <c r="G79" s="19">
        <f>SUM(G59:G78)</f>
        <v>0</v>
      </c>
    </row>
    <row r="80" spans="1:8" ht="12.75" thickTop="1">
      <c r="A80" s="10"/>
      <c r="B80" s="10"/>
      <c r="C80" s="10"/>
      <c r="D80" s="25"/>
      <c r="E80" s="10"/>
      <c r="F80" s="33"/>
      <c r="G80" s="26"/>
      <c r="H80" s="10"/>
    </row>
    <row r="81" spans="1:8" ht="15.75">
      <c r="A81" s="77" t="s">
        <v>77</v>
      </c>
      <c r="B81" s="77"/>
      <c r="C81" s="77"/>
      <c r="D81" s="77"/>
      <c r="E81" s="77"/>
      <c r="F81" s="77"/>
      <c r="G81" s="77"/>
      <c r="H81" s="77"/>
    </row>
    <row r="82" spans="1:8" ht="11.25">
      <c r="A82" s="6" t="s">
        <v>11</v>
      </c>
      <c r="B82" s="7" t="s">
        <v>12</v>
      </c>
      <c r="C82" s="7" t="s">
        <v>13</v>
      </c>
      <c r="D82" s="18" t="s">
        <v>14</v>
      </c>
      <c r="E82" s="6" t="s">
        <v>15</v>
      </c>
      <c r="F82" s="6" t="s">
        <v>16</v>
      </c>
      <c r="G82" s="18" t="s">
        <v>17</v>
      </c>
      <c r="H82" s="6" t="s">
        <v>18</v>
      </c>
    </row>
    <row r="83" spans="1:8" ht="11.25">
      <c r="A83" s="45">
        <v>1</v>
      </c>
      <c r="B83" s="43" t="s">
        <v>78</v>
      </c>
      <c r="C83" s="66" t="s">
        <v>230</v>
      </c>
      <c r="D83" s="67">
        <v>0</v>
      </c>
      <c r="E83" s="67">
        <v>1</v>
      </c>
      <c r="F83" s="66" t="s">
        <v>20</v>
      </c>
      <c r="G83" s="44">
        <f>E83*D83</f>
        <v>0</v>
      </c>
      <c r="H83" s="8">
        <v>0.21</v>
      </c>
    </row>
    <row r="84" spans="1:8" ht="11.25">
      <c r="A84" s="45">
        <v>2</v>
      </c>
      <c r="B84" s="43" t="s">
        <v>79</v>
      </c>
      <c r="C84" s="66" t="s">
        <v>231</v>
      </c>
      <c r="D84" s="71">
        <v>0</v>
      </c>
      <c r="E84" s="67">
        <v>1</v>
      </c>
      <c r="F84" s="66" t="s">
        <v>20</v>
      </c>
      <c r="G84" s="44">
        <f>E84*D84</f>
        <v>0</v>
      </c>
      <c r="H84" s="8">
        <v>0.21</v>
      </c>
    </row>
    <row r="85" spans="1:8" ht="11.25">
      <c r="A85" s="45">
        <v>3</v>
      </c>
      <c r="B85" s="43" t="s">
        <v>135</v>
      </c>
      <c r="C85" s="66" t="s">
        <v>232</v>
      </c>
      <c r="D85" s="71">
        <v>0</v>
      </c>
      <c r="E85" s="67">
        <v>1</v>
      </c>
      <c r="F85" s="66" t="s">
        <v>20</v>
      </c>
      <c r="G85" s="44">
        <f>E85*D85</f>
        <v>0</v>
      </c>
      <c r="H85" s="8">
        <v>0.21</v>
      </c>
    </row>
    <row r="86" spans="1:8" ht="11.25">
      <c r="A86" s="45">
        <v>4</v>
      </c>
      <c r="B86" s="43" t="s">
        <v>136</v>
      </c>
      <c r="C86" s="66" t="s">
        <v>233</v>
      </c>
      <c r="D86" s="71">
        <v>0</v>
      </c>
      <c r="E86" s="67">
        <v>1</v>
      </c>
      <c r="F86" s="66" t="s">
        <v>20</v>
      </c>
      <c r="G86" s="44">
        <f>E86*D86</f>
        <v>0</v>
      </c>
      <c r="H86" s="8">
        <v>0.21</v>
      </c>
    </row>
    <row r="87" spans="1:8" ht="11.25">
      <c r="A87" s="45">
        <v>5</v>
      </c>
      <c r="B87" s="43" t="s">
        <v>137</v>
      </c>
      <c r="C87" s="66" t="s">
        <v>234</v>
      </c>
      <c r="D87" s="71">
        <v>0</v>
      </c>
      <c r="E87" s="67">
        <v>1</v>
      </c>
      <c r="F87" s="66" t="s">
        <v>20</v>
      </c>
      <c r="G87" s="44">
        <f>E87*D87</f>
        <v>0</v>
      </c>
      <c r="H87" s="8">
        <v>0.21</v>
      </c>
    </row>
    <row r="88" ht="11.25">
      <c r="H88" s="2"/>
    </row>
    <row r="89" spans="1:7" ht="12" thickBot="1">
      <c r="A89" s="9" t="s">
        <v>80</v>
      </c>
      <c r="G89" s="19">
        <f>SUM(G83:G88)</f>
        <v>0</v>
      </c>
    </row>
    <row r="90" spans="1:8" ht="12.75" thickTop="1">
      <c r="A90" s="10"/>
      <c r="B90" s="10"/>
      <c r="C90" s="10"/>
      <c r="D90" s="25"/>
      <c r="E90" s="10"/>
      <c r="F90" s="33"/>
      <c r="G90" s="26"/>
      <c r="H90" s="10"/>
    </row>
    <row r="91" spans="1:8" ht="15.75">
      <c r="A91" s="77" t="s">
        <v>26</v>
      </c>
      <c r="B91" s="77"/>
      <c r="C91" s="77"/>
      <c r="D91" s="77"/>
      <c r="E91" s="77"/>
      <c r="F91" s="77"/>
      <c r="G91" s="77"/>
      <c r="H91" s="77"/>
    </row>
    <row r="92" spans="1:8" ht="11.25">
      <c r="A92" s="6" t="s">
        <v>11</v>
      </c>
      <c r="B92" s="7" t="s">
        <v>12</v>
      </c>
      <c r="C92" s="7" t="s">
        <v>13</v>
      </c>
      <c r="D92" s="18" t="s">
        <v>14</v>
      </c>
      <c r="E92" s="6" t="s">
        <v>15</v>
      </c>
      <c r="F92" s="6" t="s">
        <v>16</v>
      </c>
      <c r="G92" s="18" t="s">
        <v>17</v>
      </c>
      <c r="H92" s="6" t="s">
        <v>18</v>
      </c>
    </row>
    <row r="93" spans="1:8" ht="11.25">
      <c r="A93" s="37">
        <v>1</v>
      </c>
      <c r="B93" s="35" t="s">
        <v>27</v>
      </c>
      <c r="C93" s="68" t="s">
        <v>235</v>
      </c>
      <c r="D93" s="69">
        <v>0</v>
      </c>
      <c r="E93" s="69">
        <v>9</v>
      </c>
      <c r="F93" s="43" t="s">
        <v>28</v>
      </c>
      <c r="G93" s="36">
        <f aca="true" t="shared" si="6" ref="G93:G109">E93*D93</f>
        <v>0</v>
      </c>
      <c r="H93" s="8">
        <v>0.21</v>
      </c>
    </row>
    <row r="94" spans="1:8" ht="11.25">
      <c r="A94" s="37">
        <f>A93+1</f>
        <v>2</v>
      </c>
      <c r="B94" s="35" t="s">
        <v>27</v>
      </c>
      <c r="C94" s="68" t="s">
        <v>29</v>
      </c>
      <c r="D94" s="71">
        <v>0</v>
      </c>
      <c r="E94" s="69">
        <v>8</v>
      </c>
      <c r="F94" s="43" t="s">
        <v>28</v>
      </c>
      <c r="G94" s="36">
        <f t="shared" si="6"/>
        <v>0</v>
      </c>
      <c r="H94" s="8">
        <v>0.21</v>
      </c>
    </row>
    <row r="95" spans="1:8" ht="11.25">
      <c r="A95" s="37">
        <f aca="true" t="shared" si="7" ref="A95:A109">A94+1</f>
        <v>3</v>
      </c>
      <c r="B95" s="35" t="s">
        <v>27</v>
      </c>
      <c r="C95" s="68" t="s">
        <v>236</v>
      </c>
      <c r="D95" s="71">
        <v>0</v>
      </c>
      <c r="E95" s="69">
        <v>9</v>
      </c>
      <c r="F95" s="43" t="s">
        <v>28</v>
      </c>
      <c r="G95" s="36">
        <f t="shared" si="6"/>
        <v>0</v>
      </c>
      <c r="H95" s="8">
        <v>0.21</v>
      </c>
    </row>
    <row r="96" spans="1:8" ht="12.75" customHeight="1">
      <c r="A96" s="37">
        <f t="shared" si="7"/>
        <v>4</v>
      </c>
      <c r="B96" s="35" t="s">
        <v>27</v>
      </c>
      <c r="C96" s="68" t="s">
        <v>237</v>
      </c>
      <c r="D96" s="71">
        <v>0</v>
      </c>
      <c r="E96" s="69">
        <v>6</v>
      </c>
      <c r="F96" s="43" t="s">
        <v>28</v>
      </c>
      <c r="G96" s="36">
        <f t="shared" si="6"/>
        <v>0</v>
      </c>
      <c r="H96" s="8">
        <v>0.21</v>
      </c>
    </row>
    <row r="97" spans="1:8" ht="11.25">
      <c r="A97" s="37">
        <f t="shared" si="7"/>
        <v>5</v>
      </c>
      <c r="B97" s="35" t="s">
        <v>27</v>
      </c>
      <c r="C97" s="68" t="s">
        <v>138</v>
      </c>
      <c r="D97" s="71">
        <v>0</v>
      </c>
      <c r="E97" s="69">
        <v>18</v>
      </c>
      <c r="F97" s="43" t="s">
        <v>28</v>
      </c>
      <c r="G97" s="36">
        <f t="shared" si="6"/>
        <v>0</v>
      </c>
      <c r="H97" s="8">
        <v>0.21</v>
      </c>
    </row>
    <row r="98" spans="1:8" ht="11.25">
      <c r="A98" s="37">
        <f t="shared" si="7"/>
        <v>6</v>
      </c>
      <c r="B98" s="35" t="s">
        <v>27</v>
      </c>
      <c r="C98" s="68" t="s">
        <v>139</v>
      </c>
      <c r="D98" s="71">
        <v>0</v>
      </c>
      <c r="E98" s="69">
        <v>6</v>
      </c>
      <c r="F98" s="43" t="s">
        <v>28</v>
      </c>
      <c r="G98" s="36">
        <f t="shared" si="6"/>
        <v>0</v>
      </c>
      <c r="H98" s="8">
        <v>0.21</v>
      </c>
    </row>
    <row r="99" spans="1:8" ht="11.25">
      <c r="A99" s="37">
        <f t="shared" si="7"/>
        <v>7</v>
      </c>
      <c r="B99" s="43"/>
      <c r="C99" s="68" t="s">
        <v>238</v>
      </c>
      <c r="D99" s="71">
        <v>0</v>
      </c>
      <c r="E99" s="69">
        <v>4</v>
      </c>
      <c r="F99" s="43" t="s">
        <v>28</v>
      </c>
      <c r="G99" s="44">
        <f t="shared" si="6"/>
        <v>0</v>
      </c>
      <c r="H99" s="8">
        <v>0.21</v>
      </c>
    </row>
    <row r="100" spans="1:8" ht="11.25">
      <c r="A100" s="37">
        <f t="shared" si="7"/>
        <v>8</v>
      </c>
      <c r="B100" s="43"/>
      <c r="C100" s="68" t="s">
        <v>239</v>
      </c>
      <c r="D100" s="71">
        <v>0</v>
      </c>
      <c r="E100" s="69">
        <v>10</v>
      </c>
      <c r="F100" s="43" t="s">
        <v>28</v>
      </c>
      <c r="G100" s="44">
        <f t="shared" si="6"/>
        <v>0</v>
      </c>
      <c r="H100" s="8">
        <v>0.21</v>
      </c>
    </row>
    <row r="101" spans="1:8" ht="11.25">
      <c r="A101" s="37">
        <f t="shared" si="7"/>
        <v>9</v>
      </c>
      <c r="B101" s="43"/>
      <c r="C101" s="68" t="s">
        <v>240</v>
      </c>
      <c r="D101" s="71">
        <v>0</v>
      </c>
      <c r="E101" s="69">
        <v>6</v>
      </c>
      <c r="F101" s="43" t="s">
        <v>28</v>
      </c>
      <c r="G101" s="44">
        <f t="shared" si="6"/>
        <v>0</v>
      </c>
      <c r="H101" s="8">
        <v>0.21</v>
      </c>
    </row>
    <row r="102" spans="1:8" ht="11.25">
      <c r="A102" s="37">
        <f t="shared" si="7"/>
        <v>10</v>
      </c>
      <c r="B102" s="43"/>
      <c r="C102" s="68" t="s">
        <v>241</v>
      </c>
      <c r="D102" s="71">
        <v>0</v>
      </c>
      <c r="E102" s="69">
        <v>10</v>
      </c>
      <c r="F102" s="43" t="s">
        <v>28</v>
      </c>
      <c r="G102" s="44">
        <f t="shared" si="6"/>
        <v>0</v>
      </c>
      <c r="H102" s="8">
        <v>0.21</v>
      </c>
    </row>
    <row r="103" spans="1:8" ht="11.25">
      <c r="A103" s="37">
        <f t="shared" si="7"/>
        <v>11</v>
      </c>
      <c r="B103" s="43"/>
      <c r="C103" s="68" t="s">
        <v>242</v>
      </c>
      <c r="D103" s="71">
        <v>0</v>
      </c>
      <c r="E103" s="69">
        <v>4</v>
      </c>
      <c r="F103" s="43" t="s">
        <v>28</v>
      </c>
      <c r="G103" s="44">
        <f t="shared" si="6"/>
        <v>0</v>
      </c>
      <c r="H103" s="8">
        <v>0.21</v>
      </c>
    </row>
    <row r="104" spans="1:8" ht="11.25">
      <c r="A104" s="37">
        <f t="shared" si="7"/>
        <v>12</v>
      </c>
      <c r="B104" s="43"/>
      <c r="C104" s="68" t="s">
        <v>243</v>
      </c>
      <c r="D104" s="71">
        <v>0</v>
      </c>
      <c r="E104" s="69">
        <v>6</v>
      </c>
      <c r="F104" s="43" t="s">
        <v>28</v>
      </c>
      <c r="G104" s="44">
        <f t="shared" si="6"/>
        <v>0</v>
      </c>
      <c r="H104" s="8">
        <v>0.21</v>
      </c>
    </row>
    <row r="105" spans="1:8" ht="22.5">
      <c r="A105" s="37">
        <f t="shared" si="7"/>
        <v>13</v>
      </c>
      <c r="B105" s="43"/>
      <c r="C105" s="68" t="s">
        <v>244</v>
      </c>
      <c r="D105" s="71">
        <v>0</v>
      </c>
      <c r="E105" s="69">
        <v>12</v>
      </c>
      <c r="F105" s="43" t="s">
        <v>28</v>
      </c>
      <c r="G105" s="44">
        <f t="shared" si="6"/>
        <v>0</v>
      </c>
      <c r="H105" s="8">
        <v>0.21</v>
      </c>
    </row>
    <row r="106" spans="1:8" ht="22.5">
      <c r="A106" s="37">
        <f t="shared" si="7"/>
        <v>14</v>
      </c>
      <c r="B106" s="43"/>
      <c r="C106" s="68" t="s">
        <v>245</v>
      </c>
      <c r="D106" s="71">
        <v>0</v>
      </c>
      <c r="E106" s="69">
        <v>18</v>
      </c>
      <c r="F106" s="43" t="s">
        <v>28</v>
      </c>
      <c r="G106" s="44">
        <f t="shared" si="6"/>
        <v>0</v>
      </c>
      <c r="H106" s="8">
        <v>0.21</v>
      </c>
    </row>
    <row r="107" spans="1:8" ht="13.5" customHeight="1">
      <c r="A107" s="37">
        <f t="shared" si="7"/>
        <v>15</v>
      </c>
      <c r="B107" s="43"/>
      <c r="C107" s="68" t="s">
        <v>246</v>
      </c>
      <c r="D107" s="71">
        <v>0</v>
      </c>
      <c r="E107" s="69">
        <v>4</v>
      </c>
      <c r="F107" s="43" t="s">
        <v>28</v>
      </c>
      <c r="G107" s="44">
        <f t="shared" si="6"/>
        <v>0</v>
      </c>
      <c r="H107" s="8">
        <v>0.21</v>
      </c>
    </row>
    <row r="108" spans="1:8" ht="11.25">
      <c r="A108" s="37">
        <f t="shared" si="7"/>
        <v>16</v>
      </c>
      <c r="B108" s="43"/>
      <c r="C108" s="68" t="s">
        <v>247</v>
      </c>
      <c r="D108" s="71">
        <v>0</v>
      </c>
      <c r="E108" s="69">
        <v>4</v>
      </c>
      <c r="F108" s="43" t="s">
        <v>28</v>
      </c>
      <c r="G108" s="44">
        <f t="shared" si="6"/>
        <v>0</v>
      </c>
      <c r="H108" s="8">
        <v>0.21</v>
      </c>
    </row>
    <row r="109" spans="1:8" ht="11.25">
      <c r="A109" s="37">
        <f t="shared" si="7"/>
        <v>17</v>
      </c>
      <c r="B109" s="43"/>
      <c r="C109" s="68" t="s">
        <v>248</v>
      </c>
      <c r="D109" s="71">
        <v>0</v>
      </c>
      <c r="E109" s="69">
        <v>2</v>
      </c>
      <c r="F109" s="43" t="s">
        <v>28</v>
      </c>
      <c r="G109" s="44">
        <f t="shared" si="6"/>
        <v>0</v>
      </c>
      <c r="H109" s="8">
        <v>0.21</v>
      </c>
    </row>
    <row r="110" ht="11.25">
      <c r="H110" s="2"/>
    </row>
    <row r="111" spans="1:7" ht="12" thickBot="1">
      <c r="A111" s="9" t="s">
        <v>30</v>
      </c>
      <c r="G111" s="19">
        <f>SUM(G93:G110)</f>
        <v>0</v>
      </c>
    </row>
    <row r="112" spans="1:8" ht="12.75" thickTop="1">
      <c r="A112" s="10"/>
      <c r="B112" s="10"/>
      <c r="C112" s="10"/>
      <c r="D112" s="25"/>
      <c r="E112" s="10"/>
      <c r="F112" s="33"/>
      <c r="G112" s="26"/>
      <c r="H112" s="10"/>
    </row>
  </sheetData>
  <sheetProtection/>
  <mergeCells count="5">
    <mergeCell ref="A91:H91"/>
    <mergeCell ref="A1:H1"/>
    <mergeCell ref="A28:H28"/>
    <mergeCell ref="A57:H57"/>
    <mergeCell ref="A81:H81"/>
  </mergeCells>
  <printOptions horizontalCentered="1"/>
  <pageMargins left="0.4724409448818898" right="0.31496062992125984" top="0.6299212598425197" bottom="0.6692913385826772" header="0" footer="0"/>
  <pageSetup horizontalDpi="600" verticalDpi="600" orientation="portrait" paperSize="9" r:id="rId1"/>
  <headerFooter alignWithMargins="0">
    <oddFooter>&amp;CStránka &amp;P</oddFooter>
  </headerFooter>
  <rowBreaks count="3" manualBreakCount="3">
    <brk id="27" max="255" man="1"/>
    <brk id="56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2017-11-02T10:55:30Z</cp:lastPrinted>
  <dcterms:created xsi:type="dcterms:W3CDTF">2013-09-23T06:23:32Z</dcterms:created>
  <dcterms:modified xsi:type="dcterms:W3CDTF">2020-09-14T09:39:24Z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