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Oprava místní komuni..." sheetId="2" r:id="rId2"/>
    <sheet name="02 - Oprava místní komuni..." sheetId="3" r:id="rId3"/>
    <sheet name="03 - Oprava místní komuni..." sheetId="4" r:id="rId4"/>
    <sheet name="08 - Oprava místní komuni..." sheetId="5" r:id="rId5"/>
    <sheet name="11 - Oprava místní komuni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Oprava místní komuni...'!$C$85:$K$108</definedName>
    <definedName name="_xlnm.Print_Area" localSheetId="1">'01 - Oprava místní komuni...'!$C$4:$J$39,'01 - Oprava místní komuni...'!$C$45:$J$67,'01 - Oprava místní komuni...'!$C$73:$K$108</definedName>
    <definedName name="_xlnm.Print_Titles" localSheetId="1">'01 - Oprava místní komuni...'!$85:$85</definedName>
    <definedName name="_xlnm._FilterDatabase" localSheetId="2" hidden="1">'02 - Oprava místní komuni...'!$C$85:$K$108</definedName>
    <definedName name="_xlnm.Print_Area" localSheetId="2">'02 - Oprava místní komuni...'!$C$4:$J$39,'02 - Oprava místní komuni...'!$C$45:$J$67,'02 - Oprava místní komuni...'!$C$73:$K$108</definedName>
    <definedName name="_xlnm.Print_Titles" localSheetId="2">'02 - Oprava místní komuni...'!$85:$85</definedName>
    <definedName name="_xlnm._FilterDatabase" localSheetId="3" hidden="1">'03 - Oprava místní komuni...'!$C$84:$K$122</definedName>
    <definedName name="_xlnm.Print_Area" localSheetId="3">'03 - Oprava místní komuni...'!$C$4:$J$39,'03 - Oprava místní komuni...'!$C$45:$J$66,'03 - Oprava místní komuni...'!$C$72:$K$122</definedName>
    <definedName name="_xlnm.Print_Titles" localSheetId="3">'03 - Oprava místní komuni...'!$84:$84</definedName>
    <definedName name="_xlnm._FilterDatabase" localSheetId="4" hidden="1">'08 - Oprava místní komuni...'!$C$85:$K$112</definedName>
    <definedName name="_xlnm.Print_Area" localSheetId="4">'08 - Oprava místní komuni...'!$C$4:$J$39,'08 - Oprava místní komuni...'!$C$45:$J$67,'08 - Oprava místní komuni...'!$C$73:$K$112</definedName>
    <definedName name="_xlnm.Print_Titles" localSheetId="4">'08 - Oprava místní komuni...'!$85:$85</definedName>
    <definedName name="_xlnm._FilterDatabase" localSheetId="5" hidden="1">'11 - Oprava místní komuni...'!$C$84:$K$109</definedName>
    <definedName name="_xlnm.Print_Area" localSheetId="5">'11 - Oprava místní komuni...'!$C$4:$J$39,'11 - Oprava místní komuni...'!$C$45:$J$66,'11 - Oprava místní komuni...'!$C$72:$K$109</definedName>
    <definedName name="_xlnm.Print_Titles" localSheetId="5">'11 - Oprava místní komuni...'!$84:$84</definedName>
  </definedNames>
  <calcPr/>
</workbook>
</file>

<file path=xl/calcChain.xml><?xml version="1.0" encoding="utf-8"?>
<calcChain xmlns="http://schemas.openxmlformats.org/spreadsheetml/2006/main">
  <c i="6" r="J37"/>
  <c r="J36"/>
  <c i="1" r="AY59"/>
  <c i="6" r="J35"/>
  <c i="1" r="AX59"/>
  <c i="6" r="BI109"/>
  <c r="BH109"/>
  <c r="BG109"/>
  <c r="BF109"/>
  <c r="T109"/>
  <c r="T108"/>
  <c r="R109"/>
  <c r="R108"/>
  <c r="P109"/>
  <c r="P108"/>
  <c r="BK109"/>
  <c r="BK108"/>
  <c r="J108"/>
  <c r="J109"/>
  <c r="BE109"/>
  <c r="J65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3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62"/>
  <c r="BI88"/>
  <c r="F37"/>
  <c i="1" r="BD59"/>
  <c i="6" r="BH88"/>
  <c r="F36"/>
  <c i="1" r="BC59"/>
  <c i="6" r="BG88"/>
  <c r="F35"/>
  <c i="1" r="BB59"/>
  <c i="6" r="BF88"/>
  <c r="J34"/>
  <c i="1" r="AW59"/>
  <c i="6" r="F34"/>
  <c i="1" r="BA59"/>
  <c i="6" r="T88"/>
  <c r="T87"/>
  <c r="T86"/>
  <c r="T85"/>
  <c r="R88"/>
  <c r="R87"/>
  <c r="R86"/>
  <c r="R85"/>
  <c r="P88"/>
  <c r="P87"/>
  <c r="P86"/>
  <c r="P85"/>
  <c i="1" r="AU59"/>
  <c i="6" r="BK88"/>
  <c r="BK87"/>
  <c r="J87"/>
  <c r="BK86"/>
  <c r="J86"/>
  <c r="BK85"/>
  <c r="J85"/>
  <c r="J59"/>
  <c r="J30"/>
  <c i="1" r="AG59"/>
  <c i="6" r="J88"/>
  <c r="BE88"/>
  <c r="J33"/>
  <c i="1" r="AV59"/>
  <c i="6" r="F33"/>
  <c i="1" r="AZ59"/>
  <c i="6" r="J61"/>
  <c r="J60"/>
  <c r="F79"/>
  <c r="E77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i="5" r="J37"/>
  <c r="J36"/>
  <c i="1" r="AY58"/>
  <c i="5" r="J35"/>
  <c i="1" r="AX58"/>
  <c i="5" r="BI112"/>
  <c r="BH112"/>
  <c r="BG112"/>
  <c r="BF112"/>
  <c r="T112"/>
  <c r="T111"/>
  <c r="R112"/>
  <c r="R111"/>
  <c r="P112"/>
  <c r="P111"/>
  <c r="BK112"/>
  <c r="BK111"/>
  <c r="J111"/>
  <c r="J112"/>
  <c r="BE112"/>
  <c r="J66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5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4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3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62"/>
  <c r="BI89"/>
  <c r="F37"/>
  <c i="1" r="BD58"/>
  <c i="5" r="BH89"/>
  <c r="F36"/>
  <c i="1" r="BC58"/>
  <c i="5" r="BG89"/>
  <c r="F35"/>
  <c i="1" r="BB58"/>
  <c i="5" r="BF89"/>
  <c r="J34"/>
  <c i="1" r="AW58"/>
  <c i="5" r="F34"/>
  <c i="1" r="BA58"/>
  <c i="5" r="T89"/>
  <c r="T88"/>
  <c r="T87"/>
  <c r="T86"/>
  <c r="R89"/>
  <c r="R88"/>
  <c r="R87"/>
  <c r="R86"/>
  <c r="P89"/>
  <c r="P88"/>
  <c r="P87"/>
  <c r="P86"/>
  <c i="1" r="AU58"/>
  <c i="5" r="BK89"/>
  <c r="BK88"/>
  <c r="J88"/>
  <c r="BK87"/>
  <c r="J87"/>
  <c r="BK86"/>
  <c r="J86"/>
  <c r="J59"/>
  <c r="J30"/>
  <c i="1" r="AG58"/>
  <c i="5" r="J89"/>
  <c r="BE89"/>
  <c r="J33"/>
  <c i="1" r="AV58"/>
  <c i="5" r="F33"/>
  <c i="1" r="AZ58"/>
  <c i="5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4" r="J37"/>
  <c r="J36"/>
  <c i="1" r="AY57"/>
  <c i="4" r="J35"/>
  <c i="1" r="AX57"/>
  <c i="4"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T96"/>
  <c r="R97"/>
  <c r="R96"/>
  <c r="P97"/>
  <c r="P96"/>
  <c r="BK97"/>
  <c r="BK96"/>
  <c r="J96"/>
  <c r="J97"/>
  <c r="BE97"/>
  <c r="J62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57"/>
  <c i="4" r="BH88"/>
  <c r="F36"/>
  <c i="1" r="BC57"/>
  <c i="4" r="BG88"/>
  <c r="F35"/>
  <c i="1" r="BB57"/>
  <c i="4" r="BF88"/>
  <c r="J34"/>
  <c i="1" r="AW57"/>
  <c i="4" r="F34"/>
  <c i="1" r="BA57"/>
  <c i="4" r="T88"/>
  <c r="T87"/>
  <c r="T86"/>
  <c r="T85"/>
  <c r="R88"/>
  <c r="R87"/>
  <c r="R86"/>
  <c r="R85"/>
  <c r="P88"/>
  <c r="P87"/>
  <c r="P86"/>
  <c r="P85"/>
  <c i="1" r="AU57"/>
  <c i="4" r="BK88"/>
  <c r="BK87"/>
  <c r="J87"/>
  <c r="BK86"/>
  <c r="J86"/>
  <c r="BK85"/>
  <c r="J85"/>
  <c r="J59"/>
  <c r="J30"/>
  <c i="1" r="AG57"/>
  <c i="4" r="J88"/>
  <c r="BE88"/>
  <c r="J33"/>
  <c i="1" r="AV57"/>
  <c i="4" r="F33"/>
  <c i="1" r="AZ57"/>
  <c i="4" r="J61"/>
  <c r="J60"/>
  <c r="F79"/>
  <c r="E77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i="3" r="J37"/>
  <c r="J36"/>
  <c i="1" r="AY56"/>
  <c i="3" r="J35"/>
  <c i="1" r="AX56"/>
  <c i="3"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5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4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62"/>
  <c r="BI89"/>
  <c r="F37"/>
  <c i="1" r="BD56"/>
  <c i="3" r="BH89"/>
  <c r="F36"/>
  <c i="1" r="BC56"/>
  <c i="3" r="BG89"/>
  <c r="F35"/>
  <c i="1" r="BB56"/>
  <c i="3" r="BF89"/>
  <c r="J34"/>
  <c i="1" r="AW56"/>
  <c i="3" r="F34"/>
  <c i="1" r="BA56"/>
  <c i="3" r="T89"/>
  <c r="T88"/>
  <c r="T87"/>
  <c r="T86"/>
  <c r="R89"/>
  <c r="R88"/>
  <c r="R87"/>
  <c r="R86"/>
  <c r="P89"/>
  <c r="P88"/>
  <c r="P87"/>
  <c r="P86"/>
  <c i="1" r="AU56"/>
  <c i="3" r="BK89"/>
  <c r="BK88"/>
  <c r="J88"/>
  <c r="BK87"/>
  <c r="J87"/>
  <c r="BK86"/>
  <c r="J86"/>
  <c r="J59"/>
  <c r="J30"/>
  <c i="1" r="AG56"/>
  <c i="3" r="J89"/>
  <c r="BE89"/>
  <c r="J33"/>
  <c i="1" r="AV56"/>
  <c i="3" r="F33"/>
  <c i="1" r="AZ56"/>
  <c i="3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2" r="J37"/>
  <c r="J36"/>
  <c i="1" r="AY55"/>
  <c i="2" r="J35"/>
  <c i="1" r="AX55"/>
  <c i="2"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5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4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62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<sst xmlns="http://schemas.openxmlformats.org/spreadsheetml/2006/main">
  <si>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</si>
  <si>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</si>
  <si>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</si>
  <si>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</si>
  <si>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</si>
  <si>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{35e0bc9c-ba2d-4357-b576-74449a87903f}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</si>
  <si>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</si>
  <si>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</si>
  <si>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</si>
  <si>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</si>
  <si>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</si>
  <si>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</si>
  <si>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</si>
  <si>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</si>
  <si>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</si>
  <si>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</si>
  <si>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</si>
  <si>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místních komunikací ve Frenštátě pod Radhoštěm</t>
  </si>
  <si>
    <t>KSO:</t>
  </si>
  <si>
    <t>CC-CZ:</t>
  </si>
  <si>
    <t>Místo:</t>
  </si>
  <si>
    <t>Frenštát pod Radhoštěm</t>
  </si>
  <si>
    <t>Datum:</t>
  </si>
  <si>
    <t>30. 1. 2019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</si>
  <si>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</si>
  <si>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</si>
  <si>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</si>
  <si>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</si>
  <si>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</si>
  <si>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</si>
  <si>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</si>
  <si>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</si>
  <si>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</si>
  <si>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</si>
  <si>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</si>
  <si>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</si>
  <si>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</si>
  <si>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</si>
  <si>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</si>
  <si>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</si>
  <si>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</si>
  <si>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</si>
  <si>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</si>
  <si>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</si>
  <si>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</si>
  <si>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</si>
  <si>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</si>
  <si>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</si>
  <si>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</si>
  <si>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</si>
  <si>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</si>
  <si>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</si>
  <si>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</si>
  <si>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</si>
  <si>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</si>
  <si>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</si>
  <si>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</si>
  <si>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</si>
  <si>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</si>
  <si>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</si>
  <si>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</si>
  <si>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</si>
  <si>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</si>
  <si>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</si>
  <si>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</si>
  <si>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</si>
  <si>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</si>
  <si>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</si>
  <si>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</si>
  <si>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</si>
  <si>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</si>
  <si>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</si>
  <si>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</si>
  <si>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místní komunikace na ulici Jaroslava Seiferta, parc.č.4341/2</t>
  </si>
  <si>
    <t>STA</t>
  </si>
  <si>
    <t>1</t>
  </si>
  <si>
    <t>{0a663a35-f1b9-49c1-9da3-09606d3196da}</t>
  </si>
  <si>
    <t>2</t>
  </si>
  <si>
    <t>02</t>
  </si>
  <si>
    <t>Oprava místní komunikace na ulici Poláškova, parc.č.4341/3</t>
  </si>
  <si>
    <t>{6fee2126-01f9-4a85-b623-ae5ac31b1a5d}</t>
  </si>
  <si>
    <t>03</t>
  </si>
  <si>
    <t>Oprava místní komunikace na ulici Markova, parc.č.4371/2 - úsek ke kapličce</t>
  </si>
  <si>
    <t>{4181fee2-54d0-4482-835f-ee56810f90f3}</t>
  </si>
  <si>
    <t>08</t>
  </si>
  <si>
    <t>Oprava místní komunikace na ulici Dolní - příjezd k MŠ</t>
  </si>
  <si>
    <t>{f58db557-b460-45a5-b956-35e50d6797c4}</t>
  </si>
  <si>
    <t>11</t>
  </si>
  <si>
    <t>Oprava místní komunikace Papratná - odbočka k propustku</t>
  </si>
  <si>
    <t>{cc447a6d-9007-4691-ae53-563e0dd473f3}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</si>
  <si>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</si>
  <si>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</si>
  <si>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</si>
  <si>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</si>
  <si>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</si>
  <si>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</si>
  <si>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</si>
  <si>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</si>
  <si>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</si>
  <si>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</si>
  <si>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</si>
  <si>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</si>
  <si>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</si>
  <si>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</si>
  <si>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</si>
  <si>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</si>
  <si>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</si>
  <si>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</si>
  <si>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</si>
  <si>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</si>
  <si>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</si>
  <si>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</si>
  <si>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</si>
  <si>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</si>
  <si>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</si>
  <si>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</si>
  <si>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</si>
  <si>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</si>
  <si>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</si>
  <si>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</si>
  <si>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</si>
  <si>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</si>
  <si>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</si>
  <si>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 xml:space="preserve">Frézování živičného podkladu nebo krytu  s naložením na dopravní prostředek plochy do 500 m2 bez překážek v trase pruhu šířky přes 0,5 m do 1 m, tloušťky vrstvy 50 mm</t>
  </si>
  <si>
    <t>m2</t>
  </si>
  <si>
    <t>CS ÚRS 2019 01</t>
  </si>
  <si>
    <t>4</t>
  </si>
  <si>
    <t>333117688</t>
  </si>
  <si>
    <t>VV</t>
  </si>
  <si>
    <t>137,0*3,5+18,0</t>
  </si>
  <si>
    <t>5</t>
  </si>
  <si>
    <t>Komunikace pozemní</t>
  </si>
  <si>
    <t>573231112</t>
  </si>
  <si>
    <t>Postřik spojovací PS bez posypu kamenivem ze silniční emulze, v množství 0,80 kg/m2</t>
  </si>
  <si>
    <t>-882165629</t>
  </si>
  <si>
    <t>3</t>
  </si>
  <si>
    <t>577144131</t>
  </si>
  <si>
    <t xml:space="preserve">Asfaltový beton vrstva obrusná ACO 11 (ABS)  s rozprostřením a se zhutněním z modifikovaného asfaltu v pruhu šířky do 3 m, po zhutnění tl. 50 mm</t>
  </si>
  <si>
    <t>1504071446</t>
  </si>
  <si>
    <t>8</t>
  </si>
  <si>
    <t>Trubní vedení</t>
  </si>
  <si>
    <t>899231111</t>
  </si>
  <si>
    <t xml:space="preserve">Výšková úprava uličního vstupu nebo vpusti do 200 mm  zvýšením mříže</t>
  </si>
  <si>
    <t>kus</t>
  </si>
  <si>
    <t>-425857637</t>
  </si>
  <si>
    <t xml:space="preserve">"vpust"   2</t>
  </si>
  <si>
    <t>9</t>
  </si>
  <si>
    <t>Ostatní konstrukce a práce, bourání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</si>
  <si>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</si>
  <si>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</si>
  <si>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m</t>
  </si>
  <si>
    <t>963619493</t>
  </si>
  <si>
    <t>6</t>
  </si>
  <si>
    <t>919735111</t>
  </si>
  <si>
    <t xml:space="preserve">Řezání stávajícího živičného krytu nebo podkladu  hloubky do 50 mm</t>
  </si>
  <si>
    <t>451996850</t>
  </si>
  <si>
    <t>10,0*2</t>
  </si>
  <si>
    <t>7</t>
  </si>
  <si>
    <t>938908411</t>
  </si>
  <si>
    <t>Čištění vozovek splachováním vodou povrchu podkladu nebo krytu živičného, betonového nebo dlážděného</t>
  </si>
  <si>
    <t>1664470532</t>
  </si>
  <si>
    <t>997</t>
  </si>
  <si>
    <t>Přesun sutě</t>
  </si>
  <si>
    <t>997221551</t>
  </si>
  <si>
    <t xml:space="preserve">Vodorovná doprava suti  bez naložení, ale se složením a s hrubým urovnáním ze sypkých materiálů, na vzdálenost do 1 km</t>
  </si>
  <si>
    <t>t</t>
  </si>
  <si>
    <t>1704839883</t>
  </si>
  <si>
    <t>997221559</t>
  </si>
  <si>
    <t xml:space="preserve">Vodorovná doprava suti  bez naložení, ale se složením a s hrubým urovnáním Příplatek k ceně za každý další i započatý 1 km přes 1 km</t>
  </si>
  <si>
    <t>1210904974</t>
  </si>
  <si>
    <t>73,63*35 'Přepočtené koeficientem množství</t>
  </si>
  <si>
    <t>10</t>
  </si>
  <si>
    <t>997221845</t>
  </si>
  <si>
    <t>Poplatek za uložení stavebního odpadu na skládce (skládkovné) asfaltového bez obsahu dehtu zatříděného do Katalogu odpadů pod kódem 170 302</t>
  </si>
  <si>
    <t>1482559068</t>
  </si>
  <si>
    <t>998</t>
  </si>
  <si>
    <t>Přesun hmot</t>
  </si>
  <si>
    <t>998225111</t>
  </si>
  <si>
    <t xml:space="preserve">Přesun hmot pro komunikace s krytem z kameniva, monolitickým betonovým nebo živičným  dopravní vzdálenost do 200 m jakékoliv délky objektu</t>
  </si>
  <si>
    <t>-186124348</t>
  </si>
  <si>
    <t>02 - Oprava místní komunikace na ulici Poláškova, parc.č.4341/3</t>
  </si>
  <si>
    <t>113154223</t>
  </si>
  <si>
    <t xml:space="preserve">Frézování živičného podkladu nebo krytu  s naložením na dopravní prostředek plochy přes 500 do 1 000 m2 bez překážek v trase pruhu šířky do 1 m, tloušťky vrstvy 50 mm</t>
  </si>
  <si>
    <t>-211090386</t>
  </si>
  <si>
    <t>170,0*3,6+18,0</t>
  </si>
  <si>
    <t>93,24*35 'Přepočtené koeficientem množství</t>
  </si>
  <si>
    <t>03 - Oprava místní komunikace na ulici Markova, parc.č.4371/2 - úsek ke kapličce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</si>
  <si>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</si>
  <si>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</si>
  <si>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1958499523</t>
  </si>
  <si>
    <t xml:space="preserve">"Vjezd"   1,0*12,0</t>
  </si>
  <si>
    <t>113154333</t>
  </si>
  <si>
    <t xml:space="preserve">Frézování živičného podkladu nebo krytu  s naložením na dopravní prostředek plochy přes 1 000 do 10 000 m2 bez překážek v trase pruhu šířky přes 1 m do 2 m, tloušťky vrstvy 50 mm</t>
  </si>
  <si>
    <t>-213675104</t>
  </si>
  <si>
    <t>440,0*3,5</t>
  </si>
  <si>
    <t>181951102</t>
  </si>
  <si>
    <t xml:space="preserve">Úprava pláně vyrovnáním výškových rozdílů  v hornině tř. 1 až 4 se zhutněním</t>
  </si>
  <si>
    <t>1746835354</t>
  </si>
  <si>
    <t xml:space="preserve">"komunikace"   1540,0</t>
  </si>
  <si>
    <t xml:space="preserve">"vjezdy"    12,0</t>
  </si>
  <si>
    <t>Součet</t>
  </si>
  <si>
    <t>569931132</t>
  </si>
  <si>
    <t xml:space="preserve">Zpevnění krajnic nebo komunikací pro pěší  s rozprostřením a zhutněním, po zhutnění asfaltovým recyklátem tl. 100 mm</t>
  </si>
  <si>
    <t>907282155</t>
  </si>
  <si>
    <t>0,2*(440,0*2-10,0-12,0-4*6,0)</t>
  </si>
  <si>
    <t>572241122</t>
  </si>
  <si>
    <t>Vyspravení výtluků materiálem na bázi asfaltu s řezáním, vysekáním, očištěním, zaplněním směsí a zhutněním asfaltovým betonem ACO (AB) při vyspravované ploše na 1 km komunikace přes 10 % tl. přes 40 do 60 mm</t>
  </si>
  <si>
    <t>-129155920</t>
  </si>
  <si>
    <t xml:space="preserve">"výtluky"   1540*0,3</t>
  </si>
  <si>
    <t>-1096036015</t>
  </si>
  <si>
    <t>577134131</t>
  </si>
  <si>
    <t xml:space="preserve">Asfaltový beton vrstva obrusná ACO 11 (ABS)  s rozprostřením a se zhutněním z modifikovaného asfaltu v pruhu šířky do 3 m, po zhutnění tl. 40 mm</t>
  </si>
  <si>
    <t>134384122</t>
  </si>
  <si>
    <t>5779901.R</t>
  </si>
  <si>
    <t xml:space="preserve">Úprava stávajících vjezdů na pozemky - řezání a výplň spáry, přeložení dlažby, doplnění kameniva, výšková úprava nájezdu </t>
  </si>
  <si>
    <t>-677772167</t>
  </si>
  <si>
    <t>10,0+4*6,0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</si>
  <si>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</si>
  <si>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</si>
  <si>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-948634053</t>
  </si>
  <si>
    <t>M</t>
  </si>
  <si>
    <t>58381007</t>
  </si>
  <si>
    <t>kostka dlažební žula drobná 8/10</t>
  </si>
  <si>
    <t>-2018526035</t>
  </si>
  <si>
    <t>12*1,02 'Přepočtené koeficientem množství</t>
  </si>
  <si>
    <t>1501755301</t>
  </si>
  <si>
    <t>12</t>
  </si>
  <si>
    <t>-1779359899</t>
  </si>
  <si>
    <t>3,5+6,0</t>
  </si>
  <si>
    <t>13</t>
  </si>
  <si>
    <t>-442466051</t>
  </si>
  <si>
    <t>14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</si>
  <si>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</si>
  <si>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</si>
  <si>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-239353352</t>
  </si>
  <si>
    <t>-36184827</t>
  </si>
  <si>
    <t>16</t>
  </si>
  <si>
    <t>2031653362</t>
  </si>
  <si>
    <t>248,937*35 'Přepočtené koeficientem množství</t>
  </si>
  <si>
    <t>17</t>
  </si>
  <si>
    <t>938535355</t>
  </si>
  <si>
    <t>18</t>
  </si>
  <si>
    <t>906379513</t>
  </si>
  <si>
    <t>19</t>
  </si>
  <si>
    <t>998225191</t>
  </si>
  <si>
    <t xml:space="preserve">Přesun hmot pro komunikace s krytem z kameniva, monolitickým betonovým nebo živičným  Příplatek k ceně za zvětšený přesun přes vymezenou největší dopravní vzdálenost do 1000 m</t>
  </si>
  <si>
    <t>416297244</t>
  </si>
  <si>
    <t>08 - Oprava místní komunikace na ulici Dolní - příjezd k MŠ</t>
  </si>
  <si>
    <t>190160847</t>
  </si>
  <si>
    <t>70,0*6,5+5,0*5,0*0,5*2</t>
  </si>
  <si>
    <t>1507569178</t>
  </si>
  <si>
    <t xml:space="preserve">"výtluky"   480*0,3</t>
  </si>
  <si>
    <t>899204112</t>
  </si>
  <si>
    <t>Osazení mříží litinových včetně rámů a košů na bahno pro třídu zatížení D400, E600</t>
  </si>
  <si>
    <t>208005768</t>
  </si>
  <si>
    <t>55242320</t>
  </si>
  <si>
    <t>mříž vtoková litinová plochá 500x500mm</t>
  </si>
  <si>
    <t>-911855545</t>
  </si>
  <si>
    <t>-680222037</t>
  </si>
  <si>
    <t>899331111</t>
  </si>
  <si>
    <t xml:space="preserve">Výšková úprava uličního vstupu nebo vpusti do 200 mm  zvýšením poklopu</t>
  </si>
  <si>
    <t>-60483644</t>
  </si>
  <si>
    <t>70,0*2+10,0*2</t>
  </si>
  <si>
    <t>71,04*35 'Přepočtené koeficientem množství</t>
  </si>
  <si>
    <t>11 - Oprava místní komunikace Papratná - odbočka k propustku</t>
  </si>
  <si>
    <t>113154121</t>
  </si>
  <si>
    <t xml:space="preserve">Frézování živičného podkladu nebo krytu  s naložením na dopravní prostředek plochy do 500 m2 bez překážek v trase pruhu šířky přes 0,5 m do 1 m, tloušťky vrstvy do 30 mm</t>
  </si>
  <si>
    <t>2019954452</t>
  </si>
  <si>
    <t>100,0*3,1</t>
  </si>
  <si>
    <t>786309249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</si>
  <si>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</si>
  <si>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</si>
  <si>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412671476</t>
  </si>
  <si>
    <t>2*5,0</t>
  </si>
  <si>
    <t>5,0+3,1</t>
  </si>
  <si>
    <t>-1238692795</t>
  </si>
  <si>
    <t>0,3*100,0*2</t>
  </si>
  <si>
    <t>37,63*35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</si>
</sst>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38</v>
      </c>
      <c r="E29" s="43"/>
      <c r="F29" s="29" t="s">
        <v>39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40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41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42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43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01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Oprava místních komunikací ve Frenštátě pod Radhoštěm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Frenštát pod Radhoštěm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30. 1. 2019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48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49</v>
      </c>
      <c r="D52" s="79"/>
      <c r="E52" s="79"/>
      <c r="F52" s="79"/>
      <c r="G52" s="79"/>
      <c r="H52" s="80"/>
      <c r="I52" s="81" t="s">
        <v>50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51</v>
      </c>
      <c r="AH52" s="79"/>
      <c r="AI52" s="79"/>
      <c r="AJ52" s="79"/>
      <c r="AK52" s="79"/>
      <c r="AL52" s="79"/>
      <c r="AM52" s="79"/>
      <c r="AN52" s="81" t="s">
        <v>52</v>
      </c>
      <c r="AO52" s="79"/>
      <c r="AP52" s="83"/>
      <c r="AQ52" s="84" t="s">
        <v>53</v>
      </c>
      <c r="AR52" s="40"/>
      <c r="AS52" s="85" t="s">
        <v>54</v>
      </c>
      <c r="AT52" s="86" t="s">
        <v>55</v>
      </c>
      <c r="AU52" s="86" t="s">
        <v>56</v>
      </c>
      <c r="AV52" s="86" t="s">
        <v>57</v>
      </c>
      <c r="AW52" s="86" t="s">
        <v>58</v>
      </c>
      <c r="AX52" s="86" t="s">
        <v>59</v>
      </c>
      <c r="AY52" s="86" t="s">
        <v>60</v>
      </c>
      <c r="AZ52" s="86" t="s">
        <v>61</v>
      </c>
      <c r="BA52" s="86" t="s">
        <v>62</v>
      </c>
      <c r="BB52" s="86" t="s">
        <v>63</v>
      </c>
      <c r="BC52" s="86" t="s">
        <v>64</v>
      </c>
      <c r="BD52" s="87" t="s">
        <v>65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66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ROUND(SUM(AG55:AG59),2)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ROUND(SUM(AS55:AS59),2)</f>
        <v>0</v>
      </c>
      <c r="AT54" s="99">
        <f>ROUND(SUM(AV54:AW54),2)</f>
        <v>0</v>
      </c>
      <c r="AU54" s="100">
        <f>ROUND(SUM(AU55:AU59),5)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ROUND(SUM(AZ55:AZ59),2)</f>
        <v>0</v>
      </c>
      <c r="BA54" s="99">
        <f>ROUND(SUM(BA55:BA59),2)</f>
        <v>0</v>
      </c>
      <c r="BB54" s="99">
        <f>ROUND(SUM(BB55:BB59),2)</f>
        <v>0</v>
      </c>
      <c r="BC54" s="99">
        <f>ROUND(SUM(BC55:BC59),2)</f>
        <v>0</v>
      </c>
      <c r="BD54" s="101">
        <f>ROUND(SUM(BD55:BD59),2)</f>
        <v>0</v>
      </c>
      <c r="BS54" s="102" t="s">
        <v>67</v>
      </c>
      <c r="BT54" s="102" t="s">
        <v>68</v>
      </c>
      <c r="BU54" s="103" t="s">
        <v>69</v>
      </c>
      <c r="BV54" s="102" t="s">
        <v>70</v>
      </c>
      <c r="BW54" s="102" t="s">
        <v>5</v>
      </c>
      <c r="BX54" s="102" t="s">
        <v>71</v>
      </c>
      <c r="CL54" s="102" t="s">
        <v>1</v>
      </c>
    </row>
    <row r="55" s="5" customFormat="1" ht="27" customHeight="1">
      <c r="A55" s="104" t="s">
        <v>72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'01 - Oprava místní komuni...'!J30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'01 - Oprava místní komuni...'!P86</f>
        <v>0</v>
      </c>
      <c r="AV55" s="113">
        <f>'01 - Oprava místní komuni...'!J33</f>
        <v>0</v>
      </c>
      <c r="AW55" s="113">
        <f>'01 - Oprava místní komuni...'!J34</f>
        <v>0</v>
      </c>
      <c r="AX55" s="113">
        <f>'01 - Oprava místní komuni...'!J35</f>
        <v>0</v>
      </c>
      <c r="AY55" s="113">
        <f>'01 - Oprava místní komuni...'!J36</f>
        <v>0</v>
      </c>
      <c r="AZ55" s="113">
        <f>'01 - Oprava místní komuni...'!F33</f>
        <v>0</v>
      </c>
      <c r="BA55" s="113">
        <f>'01 - Oprava místní komuni...'!F34</f>
        <v>0</v>
      </c>
      <c r="BB55" s="113">
        <f>'01 - Oprava místní komuni...'!F35</f>
        <v>0</v>
      </c>
      <c r="BC55" s="113">
        <f>'01 - Oprava místní komuni...'!F36</f>
        <v>0</v>
      </c>
      <c r="BD55" s="115">
        <f>'01 - Oprava místní komuni...'!F37</f>
        <v>0</v>
      </c>
      <c r="BT55" s="116" t="s">
        <v>75</v>
      </c>
      <c r="BV55" s="116" t="s">
        <v>70</v>
      </c>
      <c r="BW55" s="116" t="s">
        <v>76</v>
      </c>
      <c r="BX55" s="116" t="s">
        <v>5</v>
      </c>
      <c r="CL55" s="116" t="s">
        <v>1</v>
      </c>
      <c r="CM55" s="116" t="s">
        <v>77</v>
      </c>
    </row>
    <row r="56" s="5" customFormat="1" ht="27" customHeight="1">
      <c r="A56" s="104" t="s">
        <v>72</v>
      </c>
      <c r="B56" s="105"/>
      <c r="C56" s="106"/>
      <c r="D56" s="107" t="s">
        <v>78</v>
      </c>
      <c r="E56" s="107"/>
      <c r="F56" s="107"/>
      <c r="G56" s="107"/>
      <c r="H56" s="107"/>
      <c r="I56" s="108"/>
      <c r="J56" s="107" t="s">
        <v>79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'02 - Oprava místní komuni...'!J30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2">
        <v>0</v>
      </c>
      <c r="AT56" s="113">
        <f>ROUND(SUM(AV56:AW56),2)</f>
        <v>0</v>
      </c>
      <c r="AU56" s="114">
        <f>'02 - Oprava místní komuni...'!P86</f>
        <v>0</v>
      </c>
      <c r="AV56" s="113">
        <f>'02 - Oprava místní komuni...'!J33</f>
        <v>0</v>
      </c>
      <c r="AW56" s="113">
        <f>'02 - Oprava místní komuni...'!J34</f>
        <v>0</v>
      </c>
      <c r="AX56" s="113">
        <f>'02 - Oprava místní komuni...'!J35</f>
        <v>0</v>
      </c>
      <c r="AY56" s="113">
        <f>'02 - Oprava místní komuni...'!J36</f>
        <v>0</v>
      </c>
      <c r="AZ56" s="113">
        <f>'02 - Oprava místní komuni...'!F33</f>
        <v>0</v>
      </c>
      <c r="BA56" s="113">
        <f>'02 - Oprava místní komuni...'!F34</f>
        <v>0</v>
      </c>
      <c r="BB56" s="113">
        <f>'02 - Oprava místní komuni...'!F35</f>
        <v>0</v>
      </c>
      <c r="BC56" s="113">
        <f>'02 - Oprava místní komuni...'!F36</f>
        <v>0</v>
      </c>
      <c r="BD56" s="115">
        <f>'02 - Oprava místní komuni...'!F37</f>
        <v>0</v>
      </c>
      <c r="BT56" s="116" t="s">
        <v>75</v>
      </c>
      <c r="BV56" s="116" t="s">
        <v>70</v>
      </c>
      <c r="BW56" s="116" t="s">
        <v>80</v>
      </c>
      <c r="BX56" s="116" t="s">
        <v>5</v>
      </c>
      <c r="CL56" s="116" t="s">
        <v>1</v>
      </c>
      <c r="CM56" s="116" t="s">
        <v>77</v>
      </c>
    </row>
    <row r="57" s="5" customFormat="1" ht="40.5" customHeight="1">
      <c r="A57" s="104" t="s">
        <v>72</v>
      </c>
      <c r="B57" s="105"/>
      <c r="C57" s="106"/>
      <c r="D57" s="107" t="s">
        <v>81</v>
      </c>
      <c r="E57" s="107"/>
      <c r="F57" s="107"/>
      <c r="G57" s="107"/>
      <c r="H57" s="107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'03 - Oprava místní komuni...'!J30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74</v>
      </c>
      <c r="AR57" s="111"/>
      <c r="AS57" s="112">
        <v>0</v>
      </c>
      <c r="AT57" s="113">
        <f>ROUND(SUM(AV57:AW57),2)</f>
        <v>0</v>
      </c>
      <c r="AU57" s="114">
        <f>'03 - Oprava místní komuni...'!P85</f>
        <v>0</v>
      </c>
      <c r="AV57" s="113">
        <f>'03 - Oprava místní komuni...'!J33</f>
        <v>0</v>
      </c>
      <c r="AW57" s="113">
        <f>'03 - Oprava místní komuni...'!J34</f>
        <v>0</v>
      </c>
      <c r="AX57" s="113">
        <f>'03 - Oprava místní komuni...'!J35</f>
        <v>0</v>
      </c>
      <c r="AY57" s="113">
        <f>'03 - Oprava místní komuni...'!J36</f>
        <v>0</v>
      </c>
      <c r="AZ57" s="113">
        <f>'03 - Oprava místní komuni...'!F33</f>
        <v>0</v>
      </c>
      <c r="BA57" s="113">
        <f>'03 - Oprava místní komuni...'!F34</f>
        <v>0</v>
      </c>
      <c r="BB57" s="113">
        <f>'03 - Oprava místní komuni...'!F35</f>
        <v>0</v>
      </c>
      <c r="BC57" s="113">
        <f>'03 - Oprava místní komuni...'!F36</f>
        <v>0</v>
      </c>
      <c r="BD57" s="115">
        <f>'03 - Oprava místní komuni...'!F37</f>
        <v>0</v>
      </c>
      <c r="BT57" s="116" t="s">
        <v>75</v>
      </c>
      <c r="BV57" s="116" t="s">
        <v>70</v>
      </c>
      <c r="BW57" s="116" t="s">
        <v>83</v>
      </c>
      <c r="BX57" s="116" t="s">
        <v>5</v>
      </c>
      <c r="CL57" s="116" t="s">
        <v>1</v>
      </c>
      <c r="CM57" s="116" t="s">
        <v>77</v>
      </c>
    </row>
    <row r="58" s="5" customFormat="1" ht="27" customHeight="1">
      <c r="A58" s="104" t="s">
        <v>72</v>
      </c>
      <c r="B58" s="105"/>
      <c r="C58" s="106"/>
      <c r="D58" s="107" t="s">
        <v>84</v>
      </c>
      <c r="E58" s="107"/>
      <c r="F58" s="107"/>
      <c r="G58" s="107"/>
      <c r="H58" s="107"/>
      <c r="I58" s="108"/>
      <c r="J58" s="107" t="s">
        <v>85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'08 - Oprava místní komuni...'!J30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74</v>
      </c>
      <c r="AR58" s="111"/>
      <c r="AS58" s="112">
        <v>0</v>
      </c>
      <c r="AT58" s="113">
        <f>ROUND(SUM(AV58:AW58),2)</f>
        <v>0</v>
      </c>
      <c r="AU58" s="114">
        <f>'08 - Oprava místní komuni...'!P86</f>
        <v>0</v>
      </c>
      <c r="AV58" s="113">
        <f>'08 - Oprava místní komuni...'!J33</f>
        <v>0</v>
      </c>
      <c r="AW58" s="113">
        <f>'08 - Oprava místní komuni...'!J34</f>
        <v>0</v>
      </c>
      <c r="AX58" s="113">
        <f>'08 - Oprava místní komuni...'!J35</f>
        <v>0</v>
      </c>
      <c r="AY58" s="113">
        <f>'08 - Oprava místní komuni...'!J36</f>
        <v>0</v>
      </c>
      <c r="AZ58" s="113">
        <f>'08 - Oprava místní komuni...'!F33</f>
        <v>0</v>
      </c>
      <c r="BA58" s="113">
        <f>'08 - Oprava místní komuni...'!F34</f>
        <v>0</v>
      </c>
      <c r="BB58" s="113">
        <f>'08 - Oprava místní komuni...'!F35</f>
        <v>0</v>
      </c>
      <c r="BC58" s="113">
        <f>'08 - Oprava místní komuni...'!F36</f>
        <v>0</v>
      </c>
      <c r="BD58" s="115">
        <f>'08 - Oprava místní komuni...'!F37</f>
        <v>0</v>
      </c>
      <c r="BT58" s="116" t="s">
        <v>75</v>
      </c>
      <c r="BV58" s="116" t="s">
        <v>70</v>
      </c>
      <c r="BW58" s="116" t="s">
        <v>86</v>
      </c>
      <c r="BX58" s="116" t="s">
        <v>5</v>
      </c>
      <c r="CL58" s="116" t="s">
        <v>1</v>
      </c>
      <c r="CM58" s="116" t="s">
        <v>77</v>
      </c>
    </row>
    <row r="59" s="5" customFormat="1" ht="27" customHeight="1">
      <c r="A59" s="104" t="s">
        <v>72</v>
      </c>
      <c r="B59" s="105"/>
      <c r="C59" s="106"/>
      <c r="D59" s="107" t="s">
        <v>87</v>
      </c>
      <c r="E59" s="107"/>
      <c r="F59" s="107"/>
      <c r="G59" s="107"/>
      <c r="H59" s="107"/>
      <c r="I59" s="108"/>
      <c r="J59" s="107" t="s">
        <v>88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'11 - Oprava místní komuni...'!J30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74</v>
      </c>
      <c r="AR59" s="111"/>
      <c r="AS59" s="117">
        <v>0</v>
      </c>
      <c r="AT59" s="118">
        <f>ROUND(SUM(AV59:AW59),2)</f>
        <v>0</v>
      </c>
      <c r="AU59" s="119">
        <f>'11 - Oprava místní komuni...'!P85</f>
        <v>0</v>
      </c>
      <c r="AV59" s="118">
        <f>'11 - Oprava místní komuni...'!J33</f>
        <v>0</v>
      </c>
      <c r="AW59" s="118">
        <f>'11 - Oprava místní komuni...'!J34</f>
        <v>0</v>
      </c>
      <c r="AX59" s="118">
        <f>'11 - Oprava místní komuni...'!J35</f>
        <v>0</v>
      </c>
      <c r="AY59" s="118">
        <f>'11 - Oprava místní komuni...'!J36</f>
        <v>0</v>
      </c>
      <c r="AZ59" s="118">
        <f>'11 - Oprava místní komuni...'!F33</f>
        <v>0</v>
      </c>
      <c r="BA59" s="118">
        <f>'11 - Oprava místní komuni...'!F34</f>
        <v>0</v>
      </c>
      <c r="BB59" s="118">
        <f>'11 - Oprava místní komuni...'!F35</f>
        <v>0</v>
      </c>
      <c r="BC59" s="118">
        <f>'11 - Oprava místní komuni...'!F36</f>
        <v>0</v>
      </c>
      <c r="BD59" s="120">
        <f>'11 - Oprava místní komuni...'!F37</f>
        <v>0</v>
      </c>
      <c r="BT59" s="116" t="s">
        <v>75</v>
      </c>
      <c r="BV59" s="116" t="s">
        <v>70</v>
      </c>
      <c r="BW59" s="116" t="s">
        <v>89</v>
      </c>
      <c r="BX59" s="116" t="s">
        <v>5</v>
      </c>
      <c r="CL59" s="116" t="s">
        <v>1</v>
      </c>
      <c r="CM59" s="116" t="s">
        <v>77</v>
      </c>
    </row>
    <row r="60" s="1" customFormat="1" ht="30" customHeight="1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0"/>
    </row>
    <row r="61" s="1" customFormat="1" ht="6.96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40"/>
    </row>
  </sheetData>
  <sheetProtection sheet="1" formatColumns="0" formatRows="0" objects="1" scenarios="1" spinCount="100000" saltValue="Dl7J7LRvf32WXMs9SciG0wGQMayjH+JB1voD1q/7hbv198PRJM8K0RkyzvhjIokq+Zwj/RWes+1ZQnZqQr+jPw==" hashValue="w3OYBxBTCO0Vlq/vBcKOjjrCvwC5qGJ9rCGgvdycxKxt7xx2LQ+Vc9urf92/0b+TXNAzg0tC4jvgqxUCaGhX+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01 - Oprava místní komuni...'!C2" display="/"/>
    <hyperlink ref="A56" location="'02 - Oprava místní komuni...'!C2" display="/"/>
    <hyperlink ref="A57" location="'03 - Oprava místní komuni...'!C2" display="/"/>
    <hyperlink ref="A58" location="'08 - Oprava místní komuni...'!C2" display="/"/>
    <hyperlink ref="A59" location="'11 - Oprava místní komuni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90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Oprava místních komunikací ve Frenštátě pod Radhoštěm</v>
      </c>
      <c r="F7" s="126"/>
      <c r="G7" s="126"/>
      <c r="H7" s="126"/>
      <c r="L7" s="17"/>
    </row>
    <row r="8" s="1" customFormat="1" ht="12" customHeight="1">
      <c r="B8" s="40"/>
      <c r="D8" s="126" t="s">
        <v>91</v>
      </c>
      <c r="I8" s="128"/>
      <c r="L8" s="40"/>
    </row>
    <row r="9" s="1" customFormat="1" ht="36.96" customHeight="1">
      <c r="B9" s="40"/>
      <c r="E9" s="129" t="s">
        <v>73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30. 1. 2019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34</v>
      </c>
      <c r="I30" s="128"/>
      <c r="J30" s="137">
        <f>ROUND(J86,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36</v>
      </c>
      <c r="I32" s="139" t="s">
        <v>35</v>
      </c>
      <c r="J32" s="138" t="s">
        <v>37</v>
      </c>
      <c r="L32" s="40"/>
    </row>
    <row r="33" s="1" customFormat="1" ht="14.4" customHeight="1">
      <c r="B33" s="40"/>
      <c r="D33" s="126" t="s">
        <v>38</v>
      </c>
      <c r="E33" s="126" t="s">
        <v>39</v>
      </c>
      <c r="F33" s="140">
        <f>ROUND((SUM(BE86:BE108)),  2)</f>
        <v>0</v>
      </c>
      <c r="I33" s="141">
        <v>0.20999999999999999</v>
      </c>
      <c r="J33" s="140">
        <f>ROUND(((SUM(BE86:BE108))*I33),  2)</f>
        <v>0</v>
      </c>
      <c r="L33" s="40"/>
    </row>
    <row r="34" s="1" customFormat="1" ht="14.4" customHeight="1">
      <c r="B34" s="40"/>
      <c r="E34" s="126" t="s">
        <v>40</v>
      </c>
      <c r="F34" s="140">
        <f>ROUND((SUM(BF86:BF108)),  2)</f>
        <v>0</v>
      </c>
      <c r="I34" s="141">
        <v>0.14999999999999999</v>
      </c>
      <c r="J34" s="140">
        <f>ROUND(((SUM(BF86:BF108))*I34),  2)</f>
        <v>0</v>
      </c>
      <c r="L34" s="40"/>
    </row>
    <row r="35" hidden="1" s="1" customFormat="1" ht="14.4" customHeight="1">
      <c r="B35" s="40"/>
      <c r="E35" s="126" t="s">
        <v>41</v>
      </c>
      <c r="F35" s="140">
        <f>ROUND((SUM(BG86:BG108)),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42</v>
      </c>
      <c r="F36" s="140">
        <f>ROUND((SUM(BH86:BH108)),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43</v>
      </c>
      <c r="F37" s="140">
        <f>ROUND((SUM(BI86:BI108)),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44</v>
      </c>
      <c r="E39" s="144"/>
      <c r="F39" s="144"/>
      <c r="G39" s="145" t="s">
        <v>45</v>
      </c>
      <c r="H39" s="146" t="s">
        <v>46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92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Oprava místních komunikací ve Frenštátě pod Radhoštěm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91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Oprava místní komunikace na ulici Jaroslava Seiferta, parc.č.4341/2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Frenštát pod Radhoštěm</v>
      </c>
      <c r="G52" s="36"/>
      <c r="H52" s="36"/>
      <c r="I52" s="130" t="s">
        <v>22</v>
      </c>
      <c r="J52" s="64" t="str">
        <f>IF(J12="","",J12)</f>
        <v>30. 1. 2019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93</v>
      </c>
      <c r="D57" s="158"/>
      <c r="E57" s="158"/>
      <c r="F57" s="158"/>
      <c r="G57" s="158"/>
      <c r="H57" s="158"/>
      <c r="I57" s="159"/>
      <c r="J57" s="160" t="s">
        <v>94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95</v>
      </c>
      <c r="D59" s="36"/>
      <c r="E59" s="36"/>
      <c r="F59" s="36"/>
      <c r="G59" s="36"/>
      <c r="H59" s="36"/>
      <c r="I59" s="128"/>
      <c r="J59" s="95">
        <f>J86</f>
        <v>0</v>
      </c>
      <c r="K59" s="36"/>
      <c r="L59" s="40"/>
      <c r="AU59" s="14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J87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J88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J91</f>
        <v>0</v>
      </c>
      <c r="K62" s="170"/>
      <c r="L62" s="175"/>
    </row>
    <row r="63" s="8" customFormat="1" ht="19.92" customHeight="1">
      <c r="B63" s="169"/>
      <c r="C63" s="170"/>
      <c r="D63" s="171" t="s">
        <v>100</v>
      </c>
      <c r="E63" s="172"/>
      <c r="F63" s="172"/>
      <c r="G63" s="172"/>
      <c r="H63" s="172"/>
      <c r="I63" s="173"/>
      <c r="J63" s="174">
        <f>J94</f>
        <v>0</v>
      </c>
      <c r="K63" s="170"/>
      <c r="L63" s="175"/>
    </row>
    <row r="64" s="8" customFormat="1" ht="19.92" customHeight="1">
      <c r="B64" s="169"/>
      <c r="C64" s="170"/>
      <c r="D64" s="171" t="s">
        <v>101</v>
      </c>
      <c r="E64" s="172"/>
      <c r="F64" s="172"/>
      <c r="G64" s="172"/>
      <c r="H64" s="172"/>
      <c r="I64" s="173"/>
      <c r="J64" s="174">
        <f>J97</f>
        <v>0</v>
      </c>
      <c r="K64" s="170"/>
      <c r="L64" s="175"/>
    </row>
    <row r="65" s="8" customFormat="1" ht="19.92" customHeight="1">
      <c r="B65" s="169"/>
      <c r="C65" s="170"/>
      <c r="D65" s="171" t="s">
        <v>102</v>
      </c>
      <c r="E65" s="172"/>
      <c r="F65" s="172"/>
      <c r="G65" s="172"/>
      <c r="H65" s="172"/>
      <c r="I65" s="173"/>
      <c r="J65" s="174">
        <f>J102</f>
        <v>0</v>
      </c>
      <c r="K65" s="170"/>
      <c r="L65" s="175"/>
    </row>
    <row r="66" s="8" customFormat="1" ht="19.92" customHeight="1">
      <c r="B66" s="169"/>
      <c r="C66" s="170"/>
      <c r="D66" s="171" t="s">
        <v>103</v>
      </c>
      <c r="E66" s="172"/>
      <c r="F66" s="172"/>
      <c r="G66" s="172"/>
      <c r="H66" s="172"/>
      <c r="I66" s="173"/>
      <c r="J66" s="174">
        <f>J107</f>
        <v>0</v>
      </c>
      <c r="K66" s="170"/>
      <c r="L66" s="175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8"/>
      <c r="J67" s="36"/>
      <c r="K67" s="36"/>
      <c r="L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52"/>
      <c r="J68" s="55"/>
      <c r="K68" s="55"/>
      <c r="L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55"/>
      <c r="J72" s="57"/>
      <c r="K72" s="57"/>
      <c r="L72" s="40"/>
    </row>
    <row r="73" s="1" customFormat="1" ht="24.96" customHeight="1">
      <c r="B73" s="35"/>
      <c r="C73" s="20" t="s">
        <v>104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2" customHeight="1">
      <c r="B75" s="35"/>
      <c r="C75" s="29" t="s">
        <v>16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6.5" customHeight="1">
      <c r="B76" s="35"/>
      <c r="C76" s="36"/>
      <c r="D76" s="36"/>
      <c r="E76" s="156" t="str">
        <f>E7</f>
        <v>Oprava místních komunikací ve Frenštátě pod Radhoštěm</v>
      </c>
      <c r="F76" s="29"/>
      <c r="G76" s="29"/>
      <c r="H76" s="29"/>
      <c r="I76" s="128"/>
      <c r="J76" s="36"/>
      <c r="K76" s="36"/>
      <c r="L76" s="40"/>
    </row>
    <row r="77" s="1" customFormat="1" ht="12" customHeight="1">
      <c r="B77" s="35"/>
      <c r="C77" s="29" t="s">
        <v>91</v>
      </c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6.5" customHeight="1">
      <c r="B78" s="35"/>
      <c r="C78" s="36"/>
      <c r="D78" s="36"/>
      <c r="E78" s="61" t="str">
        <f>E9</f>
        <v>Oprava místní komunikace na ulici Jaroslava Seiferta, parc.č.4341/2</v>
      </c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20</v>
      </c>
      <c r="D80" s="36"/>
      <c r="E80" s="36"/>
      <c r="F80" s="24" t="str">
        <f>F12</f>
        <v>Frenštát pod Radhoštěm</v>
      </c>
      <c r="G80" s="36"/>
      <c r="H80" s="36"/>
      <c r="I80" s="130" t="s">
        <v>22</v>
      </c>
      <c r="J80" s="64" t="str">
        <f>IF(J12="","",J12)</f>
        <v>30. 1. 2019</v>
      </c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3.65" customHeight="1">
      <c r="B82" s="35"/>
      <c r="C82" s="29" t="s">
        <v>24</v>
      </c>
      <c r="D82" s="36"/>
      <c r="E82" s="36"/>
      <c r="F82" s="24" t="str">
        <f>E15</f>
        <v xml:space="preserve"> </v>
      </c>
      <c r="G82" s="36"/>
      <c r="H82" s="36"/>
      <c r="I82" s="130" t="s">
        <v>30</v>
      </c>
      <c r="J82" s="33" t="str">
        <f>E21</f>
        <v xml:space="preserve"> </v>
      </c>
      <c r="K82" s="36"/>
      <c r="L82" s="40"/>
    </row>
    <row r="83" s="1" customFormat="1" ht="13.65" customHeight="1">
      <c r="B83" s="35"/>
      <c r="C83" s="29" t="s">
        <v>28</v>
      </c>
      <c r="D83" s="36"/>
      <c r="E83" s="36"/>
      <c r="F83" s="24" t="str">
        <f>IF(E18="","",E18)</f>
        <v>Vyplň údaj</v>
      </c>
      <c r="G83" s="36"/>
      <c r="H83" s="36"/>
      <c r="I83" s="130" t="s">
        <v>32</v>
      </c>
      <c r="J83" s="33" t="str">
        <f>E24</f>
        <v xml:space="preserve"> </v>
      </c>
      <c r="K83" s="36"/>
      <c r="L83" s="40"/>
    </row>
    <row r="84" s="1" customFormat="1" ht="10.32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9" customFormat="1" ht="29.28" customHeight="1">
      <c r="B85" s="176"/>
      <c r="C85" s="177" t="s">
        <v>105</v>
      </c>
      <c r="D85" s="178" t="s">
        <v>53</v>
      </c>
      <c r="E85" s="178" t="s">
        <v>49</v>
      </c>
      <c r="F85" s="178" t="s">
        <v>50</v>
      </c>
      <c r="G85" s="178" t="s">
        <v>106</v>
      </c>
      <c r="H85" s="178" t="s">
        <v>107</v>
      </c>
      <c r="I85" s="179" t="s">
        <v>108</v>
      </c>
      <c r="J85" s="178" t="s">
        <v>94</v>
      </c>
      <c r="K85" s="180" t="s">
        <v>109</v>
      </c>
      <c r="L85" s="181"/>
      <c r="M85" s="85" t="s">
        <v>1</v>
      </c>
      <c r="N85" s="86" t="s">
        <v>38</v>
      </c>
      <c r="O85" s="86" t="s">
        <v>110</v>
      </c>
      <c r="P85" s="86" t="s">
        <v>111</v>
      </c>
      <c r="Q85" s="86" t="s">
        <v>112</v>
      </c>
      <c r="R85" s="86" t="s">
        <v>113</v>
      </c>
      <c r="S85" s="86" t="s">
        <v>114</v>
      </c>
      <c r="T85" s="87" t="s">
        <v>115</v>
      </c>
    </row>
    <row r="86" s="1" customFormat="1" ht="22.8" customHeight="1">
      <c r="B86" s="35"/>
      <c r="C86" s="92" t="s">
        <v>116</v>
      </c>
      <c r="D86" s="36"/>
      <c r="E86" s="36"/>
      <c r="F86" s="36"/>
      <c r="G86" s="36"/>
      <c r="H86" s="36"/>
      <c r="I86" s="128"/>
      <c r="J86" s="182">
        <f>BK86</f>
        <v>0</v>
      </c>
      <c r="K86" s="36"/>
      <c r="L86" s="40"/>
      <c r="M86" s="88"/>
      <c r="N86" s="89"/>
      <c r="O86" s="89"/>
      <c r="P86" s="183">
        <f>P87</f>
        <v>0</v>
      </c>
      <c r="Q86" s="89"/>
      <c r="R86" s="183">
        <f>R87</f>
        <v>0.88423499999999999</v>
      </c>
      <c r="S86" s="89"/>
      <c r="T86" s="184">
        <f>T87</f>
        <v>73.629999999999995</v>
      </c>
      <c r="AT86" s="14" t="s">
        <v>67</v>
      </c>
      <c r="AU86" s="14" t="s">
        <v>96</v>
      </c>
      <c r="BK86" s="185">
        <f>BK87</f>
        <v>0</v>
      </c>
    </row>
    <row r="87" s="10" customFormat="1" ht="25.92" customHeight="1">
      <c r="B87" s="186"/>
      <c r="C87" s="187"/>
      <c r="D87" s="188" t="s">
        <v>67</v>
      </c>
      <c r="E87" s="189" t="s">
        <v>117</v>
      </c>
      <c r="F87" s="189" t="s">
        <v>118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P88+P91+P94+P97+P102+P107</f>
        <v>0</v>
      </c>
      <c r="Q87" s="194"/>
      <c r="R87" s="195">
        <f>R88+R91+R94+R97+R102+R107</f>
        <v>0.88423499999999999</v>
      </c>
      <c r="S87" s="194"/>
      <c r="T87" s="196">
        <f>T88+T91+T94+T97+T102+T107</f>
        <v>73.629999999999995</v>
      </c>
      <c r="AR87" s="197" t="s">
        <v>75</v>
      </c>
      <c r="AT87" s="198" t="s">
        <v>67</v>
      </c>
      <c r="AU87" s="198" t="s">
        <v>68</v>
      </c>
      <c r="AY87" s="197" t="s">
        <v>119</v>
      </c>
      <c r="BK87" s="199">
        <f>BK88+BK91+BK94+BK97+BK102+BK107</f>
        <v>0</v>
      </c>
    </row>
    <row r="88" s="10" customFormat="1" ht="22.8" customHeight="1">
      <c r="B88" s="186"/>
      <c r="C88" s="187"/>
      <c r="D88" s="188" t="s">
        <v>67</v>
      </c>
      <c r="E88" s="200" t="s">
        <v>75</v>
      </c>
      <c r="F88" s="200" t="s">
        <v>120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SUM(P89:P90)</f>
        <v>0</v>
      </c>
      <c r="Q88" s="194"/>
      <c r="R88" s="195">
        <f>SUM(R89:R90)</f>
        <v>0.024875000000000001</v>
      </c>
      <c r="S88" s="194"/>
      <c r="T88" s="196">
        <f>SUM(T89:T90)</f>
        <v>63.68</v>
      </c>
      <c r="AR88" s="197" t="s">
        <v>75</v>
      </c>
      <c r="AT88" s="198" t="s">
        <v>67</v>
      </c>
      <c r="AU88" s="198" t="s">
        <v>75</v>
      </c>
      <c r="AY88" s="197" t="s">
        <v>119</v>
      </c>
      <c r="BK88" s="199">
        <f>SUM(BK89:BK90)</f>
        <v>0</v>
      </c>
    </row>
    <row r="89" s="1" customFormat="1" ht="22.5" customHeight="1">
      <c r="B89" s="35"/>
      <c r="C89" s="202" t="s">
        <v>75</v>
      </c>
      <c r="D89" s="202" t="s">
        <v>121</v>
      </c>
      <c r="E89" s="203" t="s">
        <v>122</v>
      </c>
      <c r="F89" s="204" t="s">
        <v>123</v>
      </c>
      <c r="G89" s="205" t="s">
        <v>124</v>
      </c>
      <c r="H89" s="206">
        <v>497.5</v>
      </c>
      <c r="I89" s="207"/>
      <c r="J89" s="208">
        <f>ROUND(I89*H89,2)</f>
        <v>0</v>
      </c>
      <c r="K89" s="204" t="s">
        <v>125</v>
      </c>
      <c r="L89" s="40"/>
      <c r="M89" s="209" t="s">
        <v>1</v>
      </c>
      <c r="N89" s="210" t="s">
        <v>39</v>
      </c>
      <c r="O89" s="76"/>
      <c r="P89" s="211">
        <f>O89*H89</f>
        <v>0</v>
      </c>
      <c r="Q89" s="211">
        <v>5.0000000000000002E-05</v>
      </c>
      <c r="R89" s="211">
        <f>Q89*H89</f>
        <v>0.024875000000000001</v>
      </c>
      <c r="S89" s="211">
        <v>0.128</v>
      </c>
      <c r="T89" s="212">
        <f>S89*H89</f>
        <v>63.68</v>
      </c>
      <c r="AR89" s="14" t="s">
        <v>126</v>
      </c>
      <c r="AT89" s="14" t="s">
        <v>121</v>
      </c>
      <c r="AU89" s="14" t="s">
        <v>77</v>
      </c>
      <c r="AY89" s="14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4" t="s">
        <v>75</v>
      </c>
      <c r="BK89" s="213">
        <f>ROUND(I89*H89,2)</f>
        <v>0</v>
      </c>
      <c r="BL89" s="14" t="s">
        <v>126</v>
      </c>
      <c r="BM89" s="14" t="s">
        <v>127</v>
      </c>
    </row>
    <row r="90" s="11" customFormat="1">
      <c r="B90" s="214"/>
      <c r="C90" s="215"/>
      <c r="D90" s="216" t="s">
        <v>128</v>
      </c>
      <c r="E90" s="217" t="s">
        <v>1</v>
      </c>
      <c r="F90" s="218" t="s">
        <v>129</v>
      </c>
      <c r="G90" s="215"/>
      <c r="H90" s="219">
        <v>497.5</v>
      </c>
      <c r="I90" s="220"/>
      <c r="J90" s="215"/>
      <c r="K90" s="215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128</v>
      </c>
      <c r="AU90" s="225" t="s">
        <v>77</v>
      </c>
      <c r="AV90" s="11" t="s">
        <v>77</v>
      </c>
      <c r="AW90" s="11" t="s">
        <v>31</v>
      </c>
      <c r="AX90" s="11" t="s">
        <v>75</v>
      </c>
      <c r="AY90" s="225" t="s">
        <v>119</v>
      </c>
    </row>
    <row r="91" s="10" customFormat="1" ht="22.8" customHeight="1">
      <c r="B91" s="186"/>
      <c r="C91" s="187"/>
      <c r="D91" s="188" t="s">
        <v>67</v>
      </c>
      <c r="E91" s="200" t="s">
        <v>130</v>
      </c>
      <c r="F91" s="200" t="s">
        <v>131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SUM(P92:P93)</f>
        <v>0</v>
      </c>
      <c r="Q91" s="194"/>
      <c r="R91" s="195">
        <f>SUM(R92:R93)</f>
        <v>0</v>
      </c>
      <c r="S91" s="194"/>
      <c r="T91" s="196">
        <f>SUM(T92:T93)</f>
        <v>0</v>
      </c>
      <c r="AR91" s="197" t="s">
        <v>75</v>
      </c>
      <c r="AT91" s="198" t="s">
        <v>67</v>
      </c>
      <c r="AU91" s="198" t="s">
        <v>75</v>
      </c>
      <c r="AY91" s="197" t="s">
        <v>119</v>
      </c>
      <c r="BK91" s="199">
        <f>SUM(BK92:BK93)</f>
        <v>0</v>
      </c>
    </row>
    <row r="92" s="1" customFormat="1" ht="16.5" customHeight="1">
      <c r="B92" s="35"/>
      <c r="C92" s="202" t="s">
        <v>77</v>
      </c>
      <c r="D92" s="202" t="s">
        <v>121</v>
      </c>
      <c r="E92" s="203" t="s">
        <v>132</v>
      </c>
      <c r="F92" s="204" t="s">
        <v>133</v>
      </c>
      <c r="G92" s="205" t="s">
        <v>124</v>
      </c>
      <c r="H92" s="206">
        <v>497.5</v>
      </c>
      <c r="I92" s="207"/>
      <c r="J92" s="208">
        <f>ROUND(I92*H92,2)</f>
        <v>0</v>
      </c>
      <c r="K92" s="204" t="s">
        <v>125</v>
      </c>
      <c r="L92" s="40"/>
      <c r="M92" s="209" t="s">
        <v>1</v>
      </c>
      <c r="N92" s="210" t="s">
        <v>39</v>
      </c>
      <c r="O92" s="7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14" t="s">
        <v>126</v>
      </c>
      <c r="AT92" s="14" t="s">
        <v>121</v>
      </c>
      <c r="AU92" s="14" t="s">
        <v>77</v>
      </c>
      <c r="AY92" s="14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75</v>
      </c>
      <c r="BK92" s="213">
        <f>ROUND(I92*H92,2)</f>
        <v>0</v>
      </c>
      <c r="BL92" s="14" t="s">
        <v>126</v>
      </c>
      <c r="BM92" s="14" t="s">
        <v>134</v>
      </c>
    </row>
    <row r="93" s="1" customFormat="1" ht="22.5" customHeight="1">
      <c r="B93" s="35"/>
      <c r="C93" s="202" t="s">
        <v>135</v>
      </c>
      <c r="D93" s="202" t="s">
        <v>121</v>
      </c>
      <c r="E93" s="203" t="s">
        <v>136</v>
      </c>
      <c r="F93" s="204" t="s">
        <v>137</v>
      </c>
      <c r="G93" s="205" t="s">
        <v>124</v>
      </c>
      <c r="H93" s="206">
        <v>497.5</v>
      </c>
      <c r="I93" s="207"/>
      <c r="J93" s="208">
        <f>ROUND(I93*H93,2)</f>
        <v>0</v>
      </c>
      <c r="K93" s="204" t="s">
        <v>125</v>
      </c>
      <c r="L93" s="40"/>
      <c r="M93" s="209" t="s">
        <v>1</v>
      </c>
      <c r="N93" s="210" t="s">
        <v>39</v>
      </c>
      <c r="O93" s="76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4" t="s">
        <v>126</v>
      </c>
      <c r="AT93" s="14" t="s">
        <v>121</v>
      </c>
      <c r="AU93" s="14" t="s">
        <v>77</v>
      </c>
      <c r="AY93" s="14" t="s">
        <v>119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4" t="s">
        <v>75</v>
      </c>
      <c r="BK93" s="213">
        <f>ROUND(I93*H93,2)</f>
        <v>0</v>
      </c>
      <c r="BL93" s="14" t="s">
        <v>126</v>
      </c>
      <c r="BM93" s="14" t="s">
        <v>138</v>
      </c>
    </row>
    <row r="94" s="10" customFormat="1" ht="22.8" customHeight="1">
      <c r="B94" s="186"/>
      <c r="C94" s="187"/>
      <c r="D94" s="188" t="s">
        <v>67</v>
      </c>
      <c r="E94" s="200" t="s">
        <v>139</v>
      </c>
      <c r="F94" s="200" t="s">
        <v>140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SUM(P95:P96)</f>
        <v>0</v>
      </c>
      <c r="Q94" s="194"/>
      <c r="R94" s="195">
        <f>SUM(R95:R96)</f>
        <v>0.84736</v>
      </c>
      <c r="S94" s="194"/>
      <c r="T94" s="196">
        <f>SUM(T95:T96)</f>
        <v>0</v>
      </c>
      <c r="AR94" s="197" t="s">
        <v>75</v>
      </c>
      <c r="AT94" s="198" t="s">
        <v>67</v>
      </c>
      <c r="AU94" s="198" t="s">
        <v>75</v>
      </c>
      <c r="AY94" s="197" t="s">
        <v>119</v>
      </c>
      <c r="BK94" s="199">
        <f>SUM(BK95:BK96)</f>
        <v>0</v>
      </c>
    </row>
    <row r="95" s="1" customFormat="1" ht="16.5" customHeight="1">
      <c r="B95" s="35"/>
      <c r="C95" s="202" t="s">
        <v>126</v>
      </c>
      <c r="D95" s="202" t="s">
        <v>121</v>
      </c>
      <c r="E95" s="203" t="s">
        <v>141</v>
      </c>
      <c r="F95" s="204" t="s">
        <v>142</v>
      </c>
      <c r="G95" s="205" t="s">
        <v>143</v>
      </c>
      <c r="H95" s="206">
        <v>2</v>
      </c>
      <c r="I95" s="207"/>
      <c r="J95" s="208">
        <f>ROUND(I95*H95,2)</f>
        <v>0</v>
      </c>
      <c r="K95" s="204" t="s">
        <v>125</v>
      </c>
      <c r="L95" s="40"/>
      <c r="M95" s="209" t="s">
        <v>1</v>
      </c>
      <c r="N95" s="210" t="s">
        <v>39</v>
      </c>
      <c r="O95" s="76"/>
      <c r="P95" s="211">
        <f>O95*H95</f>
        <v>0</v>
      </c>
      <c r="Q95" s="211">
        <v>0.42368</v>
      </c>
      <c r="R95" s="211">
        <f>Q95*H95</f>
        <v>0.84736</v>
      </c>
      <c r="S95" s="211">
        <v>0</v>
      </c>
      <c r="T95" s="212">
        <f>S95*H95</f>
        <v>0</v>
      </c>
      <c r="AR95" s="14" t="s">
        <v>126</v>
      </c>
      <c r="AT95" s="14" t="s">
        <v>121</v>
      </c>
      <c r="AU95" s="14" t="s">
        <v>77</v>
      </c>
      <c r="AY95" s="14" t="s">
        <v>119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75</v>
      </c>
      <c r="BK95" s="213">
        <f>ROUND(I95*H95,2)</f>
        <v>0</v>
      </c>
      <c r="BL95" s="14" t="s">
        <v>126</v>
      </c>
      <c r="BM95" s="14" t="s">
        <v>144</v>
      </c>
    </row>
    <row r="96" s="11" customFormat="1">
      <c r="B96" s="214"/>
      <c r="C96" s="215"/>
      <c r="D96" s="216" t="s">
        <v>128</v>
      </c>
      <c r="E96" s="217" t="s">
        <v>1</v>
      </c>
      <c r="F96" s="218" t="s">
        <v>145</v>
      </c>
      <c r="G96" s="215"/>
      <c r="H96" s="219">
        <v>2</v>
      </c>
      <c r="I96" s="220"/>
      <c r="J96" s="215"/>
      <c r="K96" s="215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128</v>
      </c>
      <c r="AU96" s="225" t="s">
        <v>77</v>
      </c>
      <c r="AV96" s="11" t="s">
        <v>77</v>
      </c>
      <c r="AW96" s="11" t="s">
        <v>31</v>
      </c>
      <c r="AX96" s="11" t="s">
        <v>75</v>
      </c>
      <c r="AY96" s="225" t="s">
        <v>119</v>
      </c>
    </row>
    <row r="97" s="10" customFormat="1" ht="22.8" customHeight="1">
      <c r="B97" s="186"/>
      <c r="C97" s="187"/>
      <c r="D97" s="188" t="s">
        <v>67</v>
      </c>
      <c r="E97" s="200" t="s">
        <v>146</v>
      </c>
      <c r="F97" s="200" t="s">
        <v>147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SUM(P98:P101)</f>
        <v>0</v>
      </c>
      <c r="Q97" s="194"/>
      <c r="R97" s="195">
        <f>SUM(R98:R101)</f>
        <v>0.011999999999999999</v>
      </c>
      <c r="S97" s="194"/>
      <c r="T97" s="196">
        <f>SUM(T98:T101)</f>
        <v>9.9500000000000011</v>
      </c>
      <c r="AR97" s="197" t="s">
        <v>75</v>
      </c>
      <c r="AT97" s="198" t="s">
        <v>67</v>
      </c>
      <c r="AU97" s="198" t="s">
        <v>75</v>
      </c>
      <c r="AY97" s="197" t="s">
        <v>119</v>
      </c>
      <c r="BK97" s="199">
        <f>SUM(BK98:BK101)</f>
        <v>0</v>
      </c>
    </row>
    <row r="98" s="1" customFormat="1" ht="22.5" customHeight="1">
      <c r="B98" s="35"/>
      <c r="C98" s="202" t="s">
        <v>130</v>
      </c>
      <c r="D98" s="202" t="s">
        <v>121</v>
      </c>
      <c r="E98" s="203" t="s">
        <v>148</v>
      </c>
      <c r="F98" s="204" t="s">
        <v>149</v>
      </c>
      <c r="G98" s="205" t="s">
        <v>150</v>
      </c>
      <c r="H98" s="206">
        <v>20</v>
      </c>
      <c r="I98" s="207"/>
      <c r="J98" s="208">
        <f>ROUND(I98*H98,2)</f>
        <v>0</v>
      </c>
      <c r="K98" s="204" t="s">
        <v>125</v>
      </c>
      <c r="L98" s="40"/>
      <c r="M98" s="209" t="s">
        <v>1</v>
      </c>
      <c r="N98" s="210" t="s">
        <v>39</v>
      </c>
      <c r="O98" s="76"/>
      <c r="P98" s="211">
        <f>O98*H98</f>
        <v>0</v>
      </c>
      <c r="Q98" s="211">
        <v>0.00059999999999999995</v>
      </c>
      <c r="R98" s="211">
        <f>Q98*H98</f>
        <v>0.011999999999999999</v>
      </c>
      <c r="S98" s="211">
        <v>0</v>
      </c>
      <c r="T98" s="212">
        <f>S98*H98</f>
        <v>0</v>
      </c>
      <c r="AR98" s="14" t="s">
        <v>126</v>
      </c>
      <c r="AT98" s="14" t="s">
        <v>121</v>
      </c>
      <c r="AU98" s="14" t="s">
        <v>77</v>
      </c>
      <c r="AY98" s="14" t="s">
        <v>119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75</v>
      </c>
      <c r="BK98" s="213">
        <f>ROUND(I98*H98,2)</f>
        <v>0</v>
      </c>
      <c r="BL98" s="14" t="s">
        <v>126</v>
      </c>
      <c r="BM98" s="14" t="s">
        <v>151</v>
      </c>
    </row>
    <row r="99" s="1" customFormat="1" ht="16.5" customHeight="1">
      <c r="B99" s="35"/>
      <c r="C99" s="202" t="s">
        <v>152</v>
      </c>
      <c r="D99" s="202" t="s">
        <v>121</v>
      </c>
      <c r="E99" s="203" t="s">
        <v>153</v>
      </c>
      <c r="F99" s="204" t="s">
        <v>154</v>
      </c>
      <c r="G99" s="205" t="s">
        <v>150</v>
      </c>
      <c r="H99" s="206">
        <v>20</v>
      </c>
      <c r="I99" s="207"/>
      <c r="J99" s="208">
        <f>ROUND(I99*H99,2)</f>
        <v>0</v>
      </c>
      <c r="K99" s="204" t="s">
        <v>125</v>
      </c>
      <c r="L99" s="40"/>
      <c r="M99" s="209" t="s">
        <v>1</v>
      </c>
      <c r="N99" s="210" t="s">
        <v>39</v>
      </c>
      <c r="O99" s="7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14" t="s">
        <v>126</v>
      </c>
      <c r="AT99" s="14" t="s">
        <v>121</v>
      </c>
      <c r="AU99" s="14" t="s">
        <v>77</v>
      </c>
      <c r="AY99" s="14" t="s">
        <v>119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4" t="s">
        <v>75</v>
      </c>
      <c r="BK99" s="213">
        <f>ROUND(I99*H99,2)</f>
        <v>0</v>
      </c>
      <c r="BL99" s="14" t="s">
        <v>126</v>
      </c>
      <c r="BM99" s="14" t="s">
        <v>155</v>
      </c>
    </row>
    <row r="100" s="11" customFormat="1">
      <c r="B100" s="214"/>
      <c r="C100" s="215"/>
      <c r="D100" s="216" t="s">
        <v>128</v>
      </c>
      <c r="E100" s="217" t="s">
        <v>1</v>
      </c>
      <c r="F100" s="218" t="s">
        <v>156</v>
      </c>
      <c r="G100" s="215"/>
      <c r="H100" s="219">
        <v>20</v>
      </c>
      <c r="I100" s="220"/>
      <c r="J100" s="215"/>
      <c r="K100" s="215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128</v>
      </c>
      <c r="AU100" s="225" t="s">
        <v>77</v>
      </c>
      <c r="AV100" s="11" t="s">
        <v>77</v>
      </c>
      <c r="AW100" s="11" t="s">
        <v>31</v>
      </c>
      <c r="AX100" s="11" t="s">
        <v>75</v>
      </c>
      <c r="AY100" s="225" t="s">
        <v>119</v>
      </c>
    </row>
    <row r="101" s="1" customFormat="1" ht="16.5" customHeight="1">
      <c r="B101" s="35"/>
      <c r="C101" s="202" t="s">
        <v>157</v>
      </c>
      <c r="D101" s="202" t="s">
        <v>121</v>
      </c>
      <c r="E101" s="203" t="s">
        <v>158</v>
      </c>
      <c r="F101" s="204" t="s">
        <v>159</v>
      </c>
      <c r="G101" s="205" t="s">
        <v>124</v>
      </c>
      <c r="H101" s="206">
        <v>497.5</v>
      </c>
      <c r="I101" s="207"/>
      <c r="J101" s="208">
        <f>ROUND(I101*H101,2)</f>
        <v>0</v>
      </c>
      <c r="K101" s="204" t="s">
        <v>125</v>
      </c>
      <c r="L101" s="40"/>
      <c r="M101" s="209" t="s">
        <v>1</v>
      </c>
      <c r="N101" s="210" t="s">
        <v>39</v>
      </c>
      <c r="O101" s="76"/>
      <c r="P101" s="211">
        <f>O101*H101</f>
        <v>0</v>
      </c>
      <c r="Q101" s="211">
        <v>0</v>
      </c>
      <c r="R101" s="211">
        <f>Q101*H101</f>
        <v>0</v>
      </c>
      <c r="S101" s="211">
        <v>0.02</v>
      </c>
      <c r="T101" s="212">
        <f>S101*H101</f>
        <v>9.9500000000000011</v>
      </c>
      <c r="AR101" s="14" t="s">
        <v>126</v>
      </c>
      <c r="AT101" s="14" t="s">
        <v>121</v>
      </c>
      <c r="AU101" s="14" t="s">
        <v>77</v>
      </c>
      <c r="AY101" s="14" t="s">
        <v>119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4" t="s">
        <v>75</v>
      </c>
      <c r="BK101" s="213">
        <f>ROUND(I101*H101,2)</f>
        <v>0</v>
      </c>
      <c r="BL101" s="14" t="s">
        <v>126</v>
      </c>
      <c r="BM101" s="14" t="s">
        <v>160</v>
      </c>
    </row>
    <row r="102" s="10" customFormat="1" ht="22.8" customHeight="1">
      <c r="B102" s="186"/>
      <c r="C102" s="187"/>
      <c r="D102" s="188" t="s">
        <v>67</v>
      </c>
      <c r="E102" s="200" t="s">
        <v>161</v>
      </c>
      <c r="F102" s="200" t="s">
        <v>162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SUM(P103:P106)</f>
        <v>0</v>
      </c>
      <c r="Q102" s="194"/>
      <c r="R102" s="195">
        <f>SUM(R103:R106)</f>
        <v>0</v>
      </c>
      <c r="S102" s="194"/>
      <c r="T102" s="196">
        <f>SUM(T103:T106)</f>
        <v>0</v>
      </c>
      <c r="AR102" s="197" t="s">
        <v>75</v>
      </c>
      <c r="AT102" s="198" t="s">
        <v>67</v>
      </c>
      <c r="AU102" s="198" t="s">
        <v>75</v>
      </c>
      <c r="AY102" s="197" t="s">
        <v>119</v>
      </c>
      <c r="BK102" s="199">
        <f>SUM(BK103:BK106)</f>
        <v>0</v>
      </c>
    </row>
    <row r="103" s="1" customFormat="1" ht="16.5" customHeight="1">
      <c r="B103" s="35"/>
      <c r="C103" s="202" t="s">
        <v>139</v>
      </c>
      <c r="D103" s="202" t="s">
        <v>121</v>
      </c>
      <c r="E103" s="203" t="s">
        <v>163</v>
      </c>
      <c r="F103" s="204" t="s">
        <v>164</v>
      </c>
      <c r="G103" s="205" t="s">
        <v>165</v>
      </c>
      <c r="H103" s="206">
        <v>73.629999999999995</v>
      </c>
      <c r="I103" s="207"/>
      <c r="J103" s="208">
        <f>ROUND(I103*H103,2)</f>
        <v>0</v>
      </c>
      <c r="K103" s="204" t="s">
        <v>125</v>
      </c>
      <c r="L103" s="40"/>
      <c r="M103" s="209" t="s">
        <v>1</v>
      </c>
      <c r="N103" s="210" t="s">
        <v>39</v>
      </c>
      <c r="O103" s="7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4" t="s">
        <v>126</v>
      </c>
      <c r="AT103" s="14" t="s">
        <v>121</v>
      </c>
      <c r="AU103" s="14" t="s">
        <v>77</v>
      </c>
      <c r="AY103" s="14" t="s">
        <v>119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4" t="s">
        <v>75</v>
      </c>
      <c r="BK103" s="213">
        <f>ROUND(I103*H103,2)</f>
        <v>0</v>
      </c>
      <c r="BL103" s="14" t="s">
        <v>126</v>
      </c>
      <c r="BM103" s="14" t="s">
        <v>166</v>
      </c>
    </row>
    <row r="104" s="1" customFormat="1" ht="22.5" customHeight="1">
      <c r="B104" s="35"/>
      <c r="C104" s="202" t="s">
        <v>146</v>
      </c>
      <c r="D104" s="202" t="s">
        <v>121</v>
      </c>
      <c r="E104" s="203" t="s">
        <v>167</v>
      </c>
      <c r="F104" s="204" t="s">
        <v>168</v>
      </c>
      <c r="G104" s="205" t="s">
        <v>165</v>
      </c>
      <c r="H104" s="206">
        <v>2577.0500000000002</v>
      </c>
      <c r="I104" s="207"/>
      <c r="J104" s="208">
        <f>ROUND(I104*H104,2)</f>
        <v>0</v>
      </c>
      <c r="K104" s="204" t="s">
        <v>125</v>
      </c>
      <c r="L104" s="40"/>
      <c r="M104" s="209" t="s">
        <v>1</v>
      </c>
      <c r="N104" s="210" t="s">
        <v>39</v>
      </c>
      <c r="O104" s="7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14" t="s">
        <v>126</v>
      </c>
      <c r="AT104" s="14" t="s">
        <v>121</v>
      </c>
      <c r="AU104" s="14" t="s">
        <v>77</v>
      </c>
      <c r="AY104" s="14" t="s">
        <v>119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4" t="s">
        <v>75</v>
      </c>
      <c r="BK104" s="213">
        <f>ROUND(I104*H104,2)</f>
        <v>0</v>
      </c>
      <c r="BL104" s="14" t="s">
        <v>126</v>
      </c>
      <c r="BM104" s="14" t="s">
        <v>169</v>
      </c>
    </row>
    <row r="105" s="11" customFormat="1">
      <c r="B105" s="214"/>
      <c r="C105" s="215"/>
      <c r="D105" s="216" t="s">
        <v>128</v>
      </c>
      <c r="E105" s="215"/>
      <c r="F105" s="218" t="s">
        <v>170</v>
      </c>
      <c r="G105" s="215"/>
      <c r="H105" s="219">
        <v>2577.0500000000002</v>
      </c>
      <c r="I105" s="220"/>
      <c r="J105" s="215"/>
      <c r="K105" s="215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128</v>
      </c>
      <c r="AU105" s="225" t="s">
        <v>77</v>
      </c>
      <c r="AV105" s="11" t="s">
        <v>77</v>
      </c>
      <c r="AW105" s="11" t="s">
        <v>4</v>
      </c>
      <c r="AX105" s="11" t="s">
        <v>75</v>
      </c>
      <c r="AY105" s="225" t="s">
        <v>119</v>
      </c>
    </row>
    <row r="106" s="1" customFormat="1" ht="22.5" customHeight="1">
      <c r="B106" s="35"/>
      <c r="C106" s="202" t="s">
        <v>171</v>
      </c>
      <c r="D106" s="202" t="s">
        <v>121</v>
      </c>
      <c r="E106" s="203" t="s">
        <v>172</v>
      </c>
      <c r="F106" s="204" t="s">
        <v>173</v>
      </c>
      <c r="G106" s="205" t="s">
        <v>165</v>
      </c>
      <c r="H106" s="206">
        <v>73.629999999999995</v>
      </c>
      <c r="I106" s="207"/>
      <c r="J106" s="208">
        <f>ROUND(I106*H106,2)</f>
        <v>0</v>
      </c>
      <c r="K106" s="204" t="s">
        <v>125</v>
      </c>
      <c r="L106" s="40"/>
      <c r="M106" s="209" t="s">
        <v>1</v>
      </c>
      <c r="N106" s="210" t="s">
        <v>39</v>
      </c>
      <c r="O106" s="7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14" t="s">
        <v>126</v>
      </c>
      <c r="AT106" s="14" t="s">
        <v>121</v>
      </c>
      <c r="AU106" s="14" t="s">
        <v>77</v>
      </c>
      <c r="AY106" s="14" t="s">
        <v>119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4" t="s">
        <v>75</v>
      </c>
      <c r="BK106" s="213">
        <f>ROUND(I106*H106,2)</f>
        <v>0</v>
      </c>
      <c r="BL106" s="14" t="s">
        <v>126</v>
      </c>
      <c r="BM106" s="14" t="s">
        <v>174</v>
      </c>
    </row>
    <row r="107" s="10" customFormat="1" ht="22.8" customHeight="1">
      <c r="B107" s="186"/>
      <c r="C107" s="187"/>
      <c r="D107" s="188" t="s">
        <v>67</v>
      </c>
      <c r="E107" s="200" t="s">
        <v>175</v>
      </c>
      <c r="F107" s="200" t="s">
        <v>176</v>
      </c>
      <c r="G107" s="187"/>
      <c r="H107" s="187"/>
      <c r="I107" s="190"/>
      <c r="J107" s="201">
        <f>BK107</f>
        <v>0</v>
      </c>
      <c r="K107" s="187"/>
      <c r="L107" s="192"/>
      <c r="M107" s="193"/>
      <c r="N107" s="194"/>
      <c r="O107" s="194"/>
      <c r="P107" s="195">
        <f>P108</f>
        <v>0</v>
      </c>
      <c r="Q107" s="194"/>
      <c r="R107" s="195">
        <f>R108</f>
        <v>0</v>
      </c>
      <c r="S107" s="194"/>
      <c r="T107" s="196">
        <f>T108</f>
        <v>0</v>
      </c>
      <c r="AR107" s="197" t="s">
        <v>75</v>
      </c>
      <c r="AT107" s="198" t="s">
        <v>67</v>
      </c>
      <c r="AU107" s="198" t="s">
        <v>75</v>
      </c>
      <c r="AY107" s="197" t="s">
        <v>119</v>
      </c>
      <c r="BK107" s="199">
        <f>BK108</f>
        <v>0</v>
      </c>
    </row>
    <row r="108" s="1" customFormat="1" ht="22.5" customHeight="1">
      <c r="B108" s="35"/>
      <c r="C108" s="202" t="s">
        <v>87</v>
      </c>
      <c r="D108" s="202" t="s">
        <v>121</v>
      </c>
      <c r="E108" s="203" t="s">
        <v>177</v>
      </c>
      <c r="F108" s="204" t="s">
        <v>178</v>
      </c>
      <c r="G108" s="205" t="s">
        <v>165</v>
      </c>
      <c r="H108" s="206">
        <v>0.88400000000000001</v>
      </c>
      <c r="I108" s="207"/>
      <c r="J108" s="208">
        <f>ROUND(I108*H108,2)</f>
        <v>0</v>
      </c>
      <c r="K108" s="204" t="s">
        <v>125</v>
      </c>
      <c r="L108" s="40"/>
      <c r="M108" s="226" t="s">
        <v>1</v>
      </c>
      <c r="N108" s="227" t="s">
        <v>39</v>
      </c>
      <c r="O108" s="228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14" t="s">
        <v>126</v>
      </c>
      <c r="AT108" s="14" t="s">
        <v>121</v>
      </c>
      <c r="AU108" s="14" t="s">
        <v>77</v>
      </c>
      <c r="AY108" s="14" t="s">
        <v>119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4" t="s">
        <v>75</v>
      </c>
      <c r="BK108" s="213">
        <f>ROUND(I108*H108,2)</f>
        <v>0</v>
      </c>
      <c r="BL108" s="14" t="s">
        <v>126</v>
      </c>
      <c r="BM108" s="14" t="s">
        <v>179</v>
      </c>
    </row>
    <row r="109" s="1" customFormat="1" ht="6.96" customHeight="1">
      <c r="B109" s="54"/>
      <c r="C109" s="55"/>
      <c r="D109" s="55"/>
      <c r="E109" s="55"/>
      <c r="F109" s="55"/>
      <c r="G109" s="55"/>
      <c r="H109" s="55"/>
      <c r="I109" s="152"/>
      <c r="J109" s="55"/>
      <c r="K109" s="55"/>
      <c r="L109" s="40"/>
    </row>
  </sheetData>
  <sheetProtection sheet="1" autoFilter="0" formatColumns="0" formatRows="0" objects="1" scenarios="1" spinCount="100000" saltValue="x8OLKu4JOa8hApcqBh0CAWpxOe3loyIabYA9n/ARjR9KSovc3rBLVqjdPWubMmKdrtHXfcZQpvURZIyWgLy5Aw==" hashValue="jCmPA1O+hbOJwEsIPWnQR+WgiQuJvgnyLbi751sqrMBSZ9nokhxiTmlv43z73YRH0xnhFwTR1gfFWXQn44aZIg==" algorithmName="SHA-512" password="CC35"/>
  <autoFilter ref="C85:K10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90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Oprava místních komunikací ve Frenštátě pod Radhoštěm</v>
      </c>
      <c r="F7" s="126"/>
      <c r="G7" s="126"/>
      <c r="H7" s="126"/>
      <c r="L7" s="17"/>
    </row>
    <row r="8" s="1" customFormat="1" ht="12" customHeight="1">
      <c r="B8" s="40"/>
      <c r="D8" s="126" t="s">
        <v>91</v>
      </c>
      <c r="I8" s="128"/>
      <c r="L8" s="40"/>
    </row>
    <row r="9" s="1" customFormat="1" ht="36.96" customHeight="1">
      <c r="B9" s="40"/>
      <c r="E9" s="129" t="s">
        <v>180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30. 1. 2019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34</v>
      </c>
      <c r="I30" s="128"/>
      <c r="J30" s="137">
        <f>ROUND(J86,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36</v>
      </c>
      <c r="I32" s="139" t="s">
        <v>35</v>
      </c>
      <c r="J32" s="138" t="s">
        <v>37</v>
      </c>
      <c r="L32" s="40"/>
    </row>
    <row r="33" s="1" customFormat="1" ht="14.4" customHeight="1">
      <c r="B33" s="40"/>
      <c r="D33" s="126" t="s">
        <v>38</v>
      </c>
      <c r="E33" s="126" t="s">
        <v>39</v>
      </c>
      <c r="F33" s="140">
        <f>ROUND((SUM(BE86:BE108)),  2)</f>
        <v>0</v>
      </c>
      <c r="I33" s="141">
        <v>0.20999999999999999</v>
      </c>
      <c r="J33" s="140">
        <f>ROUND(((SUM(BE86:BE108))*I33),  2)</f>
        <v>0</v>
      </c>
      <c r="L33" s="40"/>
    </row>
    <row r="34" s="1" customFormat="1" ht="14.4" customHeight="1">
      <c r="B34" s="40"/>
      <c r="E34" s="126" t="s">
        <v>40</v>
      </c>
      <c r="F34" s="140">
        <f>ROUND((SUM(BF86:BF108)),  2)</f>
        <v>0</v>
      </c>
      <c r="I34" s="141">
        <v>0.14999999999999999</v>
      </c>
      <c r="J34" s="140">
        <f>ROUND(((SUM(BF86:BF108))*I34),  2)</f>
        <v>0</v>
      </c>
      <c r="L34" s="40"/>
    </row>
    <row r="35" hidden="1" s="1" customFormat="1" ht="14.4" customHeight="1">
      <c r="B35" s="40"/>
      <c r="E35" s="126" t="s">
        <v>41</v>
      </c>
      <c r="F35" s="140">
        <f>ROUND((SUM(BG86:BG108)),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42</v>
      </c>
      <c r="F36" s="140">
        <f>ROUND((SUM(BH86:BH108)),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43</v>
      </c>
      <c r="F37" s="140">
        <f>ROUND((SUM(BI86:BI108)),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44</v>
      </c>
      <c r="E39" s="144"/>
      <c r="F39" s="144"/>
      <c r="G39" s="145" t="s">
        <v>45</v>
      </c>
      <c r="H39" s="146" t="s">
        <v>46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92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Oprava místních komunikací ve Frenštátě pod Radhoštěm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91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02 - Oprava místní komunikace na ulici Poláškova, parc.č.4341/3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Frenštát pod Radhoštěm</v>
      </c>
      <c r="G52" s="36"/>
      <c r="H52" s="36"/>
      <c r="I52" s="130" t="s">
        <v>22</v>
      </c>
      <c r="J52" s="64" t="str">
        <f>IF(J12="","",J12)</f>
        <v>30. 1. 2019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93</v>
      </c>
      <c r="D57" s="158"/>
      <c r="E57" s="158"/>
      <c r="F57" s="158"/>
      <c r="G57" s="158"/>
      <c r="H57" s="158"/>
      <c r="I57" s="159"/>
      <c r="J57" s="160" t="s">
        <v>94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95</v>
      </c>
      <c r="D59" s="36"/>
      <c r="E59" s="36"/>
      <c r="F59" s="36"/>
      <c r="G59" s="36"/>
      <c r="H59" s="36"/>
      <c r="I59" s="128"/>
      <c r="J59" s="95">
        <f>J86</f>
        <v>0</v>
      </c>
      <c r="K59" s="36"/>
      <c r="L59" s="40"/>
      <c r="AU59" s="14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J87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J88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J91</f>
        <v>0</v>
      </c>
      <c r="K62" s="170"/>
      <c r="L62" s="175"/>
    </row>
    <row r="63" s="8" customFormat="1" ht="19.92" customHeight="1">
      <c r="B63" s="169"/>
      <c r="C63" s="170"/>
      <c r="D63" s="171" t="s">
        <v>100</v>
      </c>
      <c r="E63" s="172"/>
      <c r="F63" s="172"/>
      <c r="G63" s="172"/>
      <c r="H63" s="172"/>
      <c r="I63" s="173"/>
      <c r="J63" s="174">
        <f>J94</f>
        <v>0</v>
      </c>
      <c r="K63" s="170"/>
      <c r="L63" s="175"/>
    </row>
    <row r="64" s="8" customFormat="1" ht="19.92" customHeight="1">
      <c r="B64" s="169"/>
      <c r="C64" s="170"/>
      <c r="D64" s="171" t="s">
        <v>101</v>
      </c>
      <c r="E64" s="172"/>
      <c r="F64" s="172"/>
      <c r="G64" s="172"/>
      <c r="H64" s="172"/>
      <c r="I64" s="173"/>
      <c r="J64" s="174">
        <f>J97</f>
        <v>0</v>
      </c>
      <c r="K64" s="170"/>
      <c r="L64" s="175"/>
    </row>
    <row r="65" s="8" customFormat="1" ht="19.92" customHeight="1">
      <c r="B65" s="169"/>
      <c r="C65" s="170"/>
      <c r="D65" s="171" t="s">
        <v>102</v>
      </c>
      <c r="E65" s="172"/>
      <c r="F65" s="172"/>
      <c r="G65" s="172"/>
      <c r="H65" s="172"/>
      <c r="I65" s="173"/>
      <c r="J65" s="174">
        <f>J102</f>
        <v>0</v>
      </c>
      <c r="K65" s="170"/>
      <c r="L65" s="175"/>
    </row>
    <row r="66" s="8" customFormat="1" ht="19.92" customHeight="1">
      <c r="B66" s="169"/>
      <c r="C66" s="170"/>
      <c r="D66" s="171" t="s">
        <v>103</v>
      </c>
      <c r="E66" s="172"/>
      <c r="F66" s="172"/>
      <c r="G66" s="172"/>
      <c r="H66" s="172"/>
      <c r="I66" s="173"/>
      <c r="J66" s="174">
        <f>J107</f>
        <v>0</v>
      </c>
      <c r="K66" s="170"/>
      <c r="L66" s="175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8"/>
      <c r="J67" s="36"/>
      <c r="K67" s="36"/>
      <c r="L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52"/>
      <c r="J68" s="55"/>
      <c r="K68" s="55"/>
      <c r="L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55"/>
      <c r="J72" s="57"/>
      <c r="K72" s="57"/>
      <c r="L72" s="40"/>
    </row>
    <row r="73" s="1" customFormat="1" ht="24.96" customHeight="1">
      <c r="B73" s="35"/>
      <c r="C73" s="20" t="s">
        <v>104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2" customHeight="1">
      <c r="B75" s="35"/>
      <c r="C75" s="29" t="s">
        <v>16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6.5" customHeight="1">
      <c r="B76" s="35"/>
      <c r="C76" s="36"/>
      <c r="D76" s="36"/>
      <c r="E76" s="156" t="str">
        <f>E7</f>
        <v>Oprava místních komunikací ve Frenštátě pod Radhoštěm</v>
      </c>
      <c r="F76" s="29"/>
      <c r="G76" s="29"/>
      <c r="H76" s="29"/>
      <c r="I76" s="128"/>
      <c r="J76" s="36"/>
      <c r="K76" s="36"/>
      <c r="L76" s="40"/>
    </row>
    <row r="77" s="1" customFormat="1" ht="12" customHeight="1">
      <c r="B77" s="35"/>
      <c r="C77" s="29" t="s">
        <v>91</v>
      </c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6.5" customHeight="1">
      <c r="B78" s="35"/>
      <c r="C78" s="36"/>
      <c r="D78" s="36"/>
      <c r="E78" s="61" t="str">
        <f>E9</f>
        <v>02 - Oprava místní komunikace na ulici Poláškova, parc.č.4341/3</v>
      </c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20</v>
      </c>
      <c r="D80" s="36"/>
      <c r="E80" s="36"/>
      <c r="F80" s="24" t="str">
        <f>F12</f>
        <v>Frenštát pod Radhoštěm</v>
      </c>
      <c r="G80" s="36"/>
      <c r="H80" s="36"/>
      <c r="I80" s="130" t="s">
        <v>22</v>
      </c>
      <c r="J80" s="64" t="str">
        <f>IF(J12="","",J12)</f>
        <v>30. 1. 2019</v>
      </c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3.65" customHeight="1">
      <c r="B82" s="35"/>
      <c r="C82" s="29" t="s">
        <v>24</v>
      </c>
      <c r="D82" s="36"/>
      <c r="E82" s="36"/>
      <c r="F82" s="24" t="str">
        <f>E15</f>
        <v xml:space="preserve"> </v>
      </c>
      <c r="G82" s="36"/>
      <c r="H82" s="36"/>
      <c r="I82" s="130" t="s">
        <v>30</v>
      </c>
      <c r="J82" s="33" t="str">
        <f>E21</f>
        <v xml:space="preserve"> </v>
      </c>
      <c r="K82" s="36"/>
      <c r="L82" s="40"/>
    </row>
    <row r="83" s="1" customFormat="1" ht="13.65" customHeight="1">
      <c r="B83" s="35"/>
      <c r="C83" s="29" t="s">
        <v>28</v>
      </c>
      <c r="D83" s="36"/>
      <c r="E83" s="36"/>
      <c r="F83" s="24" t="str">
        <f>IF(E18="","",E18)</f>
        <v>Vyplň údaj</v>
      </c>
      <c r="G83" s="36"/>
      <c r="H83" s="36"/>
      <c r="I83" s="130" t="s">
        <v>32</v>
      </c>
      <c r="J83" s="33" t="str">
        <f>E24</f>
        <v xml:space="preserve"> </v>
      </c>
      <c r="K83" s="36"/>
      <c r="L83" s="40"/>
    </row>
    <row r="84" s="1" customFormat="1" ht="10.32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9" customFormat="1" ht="29.28" customHeight="1">
      <c r="B85" s="176"/>
      <c r="C85" s="177" t="s">
        <v>105</v>
      </c>
      <c r="D85" s="178" t="s">
        <v>53</v>
      </c>
      <c r="E85" s="178" t="s">
        <v>49</v>
      </c>
      <c r="F85" s="178" t="s">
        <v>50</v>
      </c>
      <c r="G85" s="178" t="s">
        <v>106</v>
      </c>
      <c r="H85" s="178" t="s">
        <v>107</v>
      </c>
      <c r="I85" s="179" t="s">
        <v>108</v>
      </c>
      <c r="J85" s="178" t="s">
        <v>94</v>
      </c>
      <c r="K85" s="180" t="s">
        <v>109</v>
      </c>
      <c r="L85" s="181"/>
      <c r="M85" s="85" t="s">
        <v>1</v>
      </c>
      <c r="N85" s="86" t="s">
        <v>38</v>
      </c>
      <c r="O85" s="86" t="s">
        <v>110</v>
      </c>
      <c r="P85" s="86" t="s">
        <v>111</v>
      </c>
      <c r="Q85" s="86" t="s">
        <v>112</v>
      </c>
      <c r="R85" s="86" t="s">
        <v>113</v>
      </c>
      <c r="S85" s="86" t="s">
        <v>114</v>
      </c>
      <c r="T85" s="87" t="s">
        <v>115</v>
      </c>
    </row>
    <row r="86" s="1" customFormat="1" ht="22.8" customHeight="1">
      <c r="B86" s="35"/>
      <c r="C86" s="92" t="s">
        <v>116</v>
      </c>
      <c r="D86" s="36"/>
      <c r="E86" s="36"/>
      <c r="F86" s="36"/>
      <c r="G86" s="36"/>
      <c r="H86" s="36"/>
      <c r="I86" s="128"/>
      <c r="J86" s="182">
        <f>BK86</f>
        <v>0</v>
      </c>
      <c r="K86" s="36"/>
      <c r="L86" s="40"/>
      <c r="M86" s="88"/>
      <c r="N86" s="89"/>
      <c r="O86" s="89"/>
      <c r="P86" s="183">
        <f>P87</f>
        <v>0</v>
      </c>
      <c r="Q86" s="89"/>
      <c r="R86" s="183">
        <f>R87</f>
        <v>0.89085999999999999</v>
      </c>
      <c r="S86" s="89"/>
      <c r="T86" s="184">
        <f>T87</f>
        <v>93.239999999999995</v>
      </c>
      <c r="AT86" s="14" t="s">
        <v>67</v>
      </c>
      <c r="AU86" s="14" t="s">
        <v>96</v>
      </c>
      <c r="BK86" s="185">
        <f>BK87</f>
        <v>0</v>
      </c>
    </row>
    <row r="87" s="10" customFormat="1" ht="25.92" customHeight="1">
      <c r="B87" s="186"/>
      <c r="C87" s="187"/>
      <c r="D87" s="188" t="s">
        <v>67</v>
      </c>
      <c r="E87" s="189" t="s">
        <v>117</v>
      </c>
      <c r="F87" s="189" t="s">
        <v>118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P88+P91+P94+P97+P102+P107</f>
        <v>0</v>
      </c>
      <c r="Q87" s="194"/>
      <c r="R87" s="195">
        <f>R88+R91+R94+R97+R102+R107</f>
        <v>0.89085999999999999</v>
      </c>
      <c r="S87" s="194"/>
      <c r="T87" s="196">
        <f>T88+T91+T94+T97+T102+T107</f>
        <v>93.239999999999995</v>
      </c>
      <c r="AR87" s="197" t="s">
        <v>75</v>
      </c>
      <c r="AT87" s="198" t="s">
        <v>67</v>
      </c>
      <c r="AU87" s="198" t="s">
        <v>68</v>
      </c>
      <c r="AY87" s="197" t="s">
        <v>119</v>
      </c>
      <c r="BK87" s="199">
        <f>BK88+BK91+BK94+BK97+BK102+BK107</f>
        <v>0</v>
      </c>
    </row>
    <row r="88" s="10" customFormat="1" ht="22.8" customHeight="1">
      <c r="B88" s="186"/>
      <c r="C88" s="187"/>
      <c r="D88" s="188" t="s">
        <v>67</v>
      </c>
      <c r="E88" s="200" t="s">
        <v>75</v>
      </c>
      <c r="F88" s="200" t="s">
        <v>120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SUM(P89:P90)</f>
        <v>0</v>
      </c>
      <c r="Q88" s="194"/>
      <c r="R88" s="195">
        <f>SUM(R89:R90)</f>
        <v>0.0315</v>
      </c>
      <c r="S88" s="194"/>
      <c r="T88" s="196">
        <f>SUM(T89:T90)</f>
        <v>80.640000000000001</v>
      </c>
      <c r="AR88" s="197" t="s">
        <v>75</v>
      </c>
      <c r="AT88" s="198" t="s">
        <v>67</v>
      </c>
      <c r="AU88" s="198" t="s">
        <v>75</v>
      </c>
      <c r="AY88" s="197" t="s">
        <v>119</v>
      </c>
      <c r="BK88" s="199">
        <f>SUM(BK89:BK90)</f>
        <v>0</v>
      </c>
    </row>
    <row r="89" s="1" customFormat="1" ht="22.5" customHeight="1">
      <c r="B89" s="35"/>
      <c r="C89" s="202" t="s">
        <v>75</v>
      </c>
      <c r="D89" s="202" t="s">
        <v>121</v>
      </c>
      <c r="E89" s="203" t="s">
        <v>181</v>
      </c>
      <c r="F89" s="204" t="s">
        <v>182</v>
      </c>
      <c r="G89" s="205" t="s">
        <v>124</v>
      </c>
      <c r="H89" s="206">
        <v>630</v>
      </c>
      <c r="I89" s="207"/>
      <c r="J89" s="208">
        <f>ROUND(I89*H89,2)</f>
        <v>0</v>
      </c>
      <c r="K89" s="204" t="s">
        <v>125</v>
      </c>
      <c r="L89" s="40"/>
      <c r="M89" s="209" t="s">
        <v>1</v>
      </c>
      <c r="N89" s="210" t="s">
        <v>39</v>
      </c>
      <c r="O89" s="76"/>
      <c r="P89" s="211">
        <f>O89*H89</f>
        <v>0</v>
      </c>
      <c r="Q89" s="211">
        <v>5.0000000000000002E-05</v>
      </c>
      <c r="R89" s="211">
        <f>Q89*H89</f>
        <v>0.0315</v>
      </c>
      <c r="S89" s="211">
        <v>0.128</v>
      </c>
      <c r="T89" s="212">
        <f>S89*H89</f>
        <v>80.640000000000001</v>
      </c>
      <c r="AR89" s="14" t="s">
        <v>126</v>
      </c>
      <c r="AT89" s="14" t="s">
        <v>121</v>
      </c>
      <c r="AU89" s="14" t="s">
        <v>77</v>
      </c>
      <c r="AY89" s="14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4" t="s">
        <v>75</v>
      </c>
      <c r="BK89" s="213">
        <f>ROUND(I89*H89,2)</f>
        <v>0</v>
      </c>
      <c r="BL89" s="14" t="s">
        <v>126</v>
      </c>
      <c r="BM89" s="14" t="s">
        <v>183</v>
      </c>
    </row>
    <row r="90" s="11" customFormat="1">
      <c r="B90" s="214"/>
      <c r="C90" s="215"/>
      <c r="D90" s="216" t="s">
        <v>128</v>
      </c>
      <c r="E90" s="217" t="s">
        <v>1</v>
      </c>
      <c r="F90" s="218" t="s">
        <v>184</v>
      </c>
      <c r="G90" s="215"/>
      <c r="H90" s="219">
        <v>630</v>
      </c>
      <c r="I90" s="220"/>
      <c r="J90" s="215"/>
      <c r="K90" s="215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128</v>
      </c>
      <c r="AU90" s="225" t="s">
        <v>77</v>
      </c>
      <c r="AV90" s="11" t="s">
        <v>77</v>
      </c>
      <c r="AW90" s="11" t="s">
        <v>31</v>
      </c>
      <c r="AX90" s="11" t="s">
        <v>75</v>
      </c>
      <c r="AY90" s="225" t="s">
        <v>119</v>
      </c>
    </row>
    <row r="91" s="10" customFormat="1" ht="22.8" customHeight="1">
      <c r="B91" s="186"/>
      <c r="C91" s="187"/>
      <c r="D91" s="188" t="s">
        <v>67</v>
      </c>
      <c r="E91" s="200" t="s">
        <v>130</v>
      </c>
      <c r="F91" s="200" t="s">
        <v>131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SUM(P92:P93)</f>
        <v>0</v>
      </c>
      <c r="Q91" s="194"/>
      <c r="R91" s="195">
        <f>SUM(R92:R93)</f>
        <v>0</v>
      </c>
      <c r="S91" s="194"/>
      <c r="T91" s="196">
        <f>SUM(T92:T93)</f>
        <v>0</v>
      </c>
      <c r="AR91" s="197" t="s">
        <v>75</v>
      </c>
      <c r="AT91" s="198" t="s">
        <v>67</v>
      </c>
      <c r="AU91" s="198" t="s">
        <v>75</v>
      </c>
      <c r="AY91" s="197" t="s">
        <v>119</v>
      </c>
      <c r="BK91" s="199">
        <f>SUM(BK92:BK93)</f>
        <v>0</v>
      </c>
    </row>
    <row r="92" s="1" customFormat="1" ht="16.5" customHeight="1">
      <c r="B92" s="35"/>
      <c r="C92" s="202" t="s">
        <v>77</v>
      </c>
      <c r="D92" s="202" t="s">
        <v>121</v>
      </c>
      <c r="E92" s="203" t="s">
        <v>132</v>
      </c>
      <c r="F92" s="204" t="s">
        <v>133</v>
      </c>
      <c r="G92" s="205" t="s">
        <v>124</v>
      </c>
      <c r="H92" s="206">
        <v>630</v>
      </c>
      <c r="I92" s="207"/>
      <c r="J92" s="208">
        <f>ROUND(I92*H92,2)</f>
        <v>0</v>
      </c>
      <c r="K92" s="204" t="s">
        <v>125</v>
      </c>
      <c r="L92" s="40"/>
      <c r="M92" s="209" t="s">
        <v>1</v>
      </c>
      <c r="N92" s="210" t="s">
        <v>39</v>
      </c>
      <c r="O92" s="7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14" t="s">
        <v>126</v>
      </c>
      <c r="AT92" s="14" t="s">
        <v>121</v>
      </c>
      <c r="AU92" s="14" t="s">
        <v>77</v>
      </c>
      <c r="AY92" s="14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75</v>
      </c>
      <c r="BK92" s="213">
        <f>ROUND(I92*H92,2)</f>
        <v>0</v>
      </c>
      <c r="BL92" s="14" t="s">
        <v>126</v>
      </c>
      <c r="BM92" s="14" t="s">
        <v>134</v>
      </c>
    </row>
    <row r="93" s="1" customFormat="1" ht="22.5" customHeight="1">
      <c r="B93" s="35"/>
      <c r="C93" s="202" t="s">
        <v>135</v>
      </c>
      <c r="D93" s="202" t="s">
        <v>121</v>
      </c>
      <c r="E93" s="203" t="s">
        <v>136</v>
      </c>
      <c r="F93" s="204" t="s">
        <v>137</v>
      </c>
      <c r="G93" s="205" t="s">
        <v>124</v>
      </c>
      <c r="H93" s="206">
        <v>630</v>
      </c>
      <c r="I93" s="207"/>
      <c r="J93" s="208">
        <f>ROUND(I93*H93,2)</f>
        <v>0</v>
      </c>
      <c r="K93" s="204" t="s">
        <v>125</v>
      </c>
      <c r="L93" s="40"/>
      <c r="M93" s="209" t="s">
        <v>1</v>
      </c>
      <c r="N93" s="210" t="s">
        <v>39</v>
      </c>
      <c r="O93" s="76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4" t="s">
        <v>126</v>
      </c>
      <c r="AT93" s="14" t="s">
        <v>121</v>
      </c>
      <c r="AU93" s="14" t="s">
        <v>77</v>
      </c>
      <c r="AY93" s="14" t="s">
        <v>119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4" t="s">
        <v>75</v>
      </c>
      <c r="BK93" s="213">
        <f>ROUND(I93*H93,2)</f>
        <v>0</v>
      </c>
      <c r="BL93" s="14" t="s">
        <v>126</v>
      </c>
      <c r="BM93" s="14" t="s">
        <v>138</v>
      </c>
    </row>
    <row r="94" s="10" customFormat="1" ht="22.8" customHeight="1">
      <c r="B94" s="186"/>
      <c r="C94" s="187"/>
      <c r="D94" s="188" t="s">
        <v>67</v>
      </c>
      <c r="E94" s="200" t="s">
        <v>139</v>
      </c>
      <c r="F94" s="200" t="s">
        <v>140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SUM(P95:P96)</f>
        <v>0</v>
      </c>
      <c r="Q94" s="194"/>
      <c r="R94" s="195">
        <f>SUM(R95:R96)</f>
        <v>0.84736</v>
      </c>
      <c r="S94" s="194"/>
      <c r="T94" s="196">
        <f>SUM(T95:T96)</f>
        <v>0</v>
      </c>
      <c r="AR94" s="197" t="s">
        <v>75</v>
      </c>
      <c r="AT94" s="198" t="s">
        <v>67</v>
      </c>
      <c r="AU94" s="198" t="s">
        <v>75</v>
      </c>
      <c r="AY94" s="197" t="s">
        <v>119</v>
      </c>
      <c r="BK94" s="199">
        <f>SUM(BK95:BK96)</f>
        <v>0</v>
      </c>
    </row>
    <row r="95" s="1" customFormat="1" ht="16.5" customHeight="1">
      <c r="B95" s="35"/>
      <c r="C95" s="202" t="s">
        <v>126</v>
      </c>
      <c r="D95" s="202" t="s">
        <v>121</v>
      </c>
      <c r="E95" s="203" t="s">
        <v>141</v>
      </c>
      <c r="F95" s="204" t="s">
        <v>142</v>
      </c>
      <c r="G95" s="205" t="s">
        <v>143</v>
      </c>
      <c r="H95" s="206">
        <v>2</v>
      </c>
      <c r="I95" s="207"/>
      <c r="J95" s="208">
        <f>ROUND(I95*H95,2)</f>
        <v>0</v>
      </c>
      <c r="K95" s="204" t="s">
        <v>125</v>
      </c>
      <c r="L95" s="40"/>
      <c r="M95" s="209" t="s">
        <v>1</v>
      </c>
      <c r="N95" s="210" t="s">
        <v>39</v>
      </c>
      <c r="O95" s="76"/>
      <c r="P95" s="211">
        <f>O95*H95</f>
        <v>0</v>
      </c>
      <c r="Q95" s="211">
        <v>0.42368</v>
      </c>
      <c r="R95" s="211">
        <f>Q95*H95</f>
        <v>0.84736</v>
      </c>
      <c r="S95" s="211">
        <v>0</v>
      </c>
      <c r="T95" s="212">
        <f>S95*H95</f>
        <v>0</v>
      </c>
      <c r="AR95" s="14" t="s">
        <v>126</v>
      </c>
      <c r="AT95" s="14" t="s">
        <v>121</v>
      </c>
      <c r="AU95" s="14" t="s">
        <v>77</v>
      </c>
      <c r="AY95" s="14" t="s">
        <v>119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75</v>
      </c>
      <c r="BK95" s="213">
        <f>ROUND(I95*H95,2)</f>
        <v>0</v>
      </c>
      <c r="BL95" s="14" t="s">
        <v>126</v>
      </c>
      <c r="BM95" s="14" t="s">
        <v>144</v>
      </c>
    </row>
    <row r="96" s="11" customFormat="1">
      <c r="B96" s="214"/>
      <c r="C96" s="215"/>
      <c r="D96" s="216" t="s">
        <v>128</v>
      </c>
      <c r="E96" s="217" t="s">
        <v>1</v>
      </c>
      <c r="F96" s="218" t="s">
        <v>145</v>
      </c>
      <c r="G96" s="215"/>
      <c r="H96" s="219">
        <v>2</v>
      </c>
      <c r="I96" s="220"/>
      <c r="J96" s="215"/>
      <c r="K96" s="215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128</v>
      </c>
      <c r="AU96" s="225" t="s">
        <v>77</v>
      </c>
      <c r="AV96" s="11" t="s">
        <v>77</v>
      </c>
      <c r="AW96" s="11" t="s">
        <v>31</v>
      </c>
      <c r="AX96" s="11" t="s">
        <v>75</v>
      </c>
      <c r="AY96" s="225" t="s">
        <v>119</v>
      </c>
    </row>
    <row r="97" s="10" customFormat="1" ht="22.8" customHeight="1">
      <c r="B97" s="186"/>
      <c r="C97" s="187"/>
      <c r="D97" s="188" t="s">
        <v>67</v>
      </c>
      <c r="E97" s="200" t="s">
        <v>146</v>
      </c>
      <c r="F97" s="200" t="s">
        <v>147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SUM(P98:P101)</f>
        <v>0</v>
      </c>
      <c r="Q97" s="194"/>
      <c r="R97" s="195">
        <f>SUM(R98:R101)</f>
        <v>0.011999999999999999</v>
      </c>
      <c r="S97" s="194"/>
      <c r="T97" s="196">
        <f>SUM(T98:T101)</f>
        <v>12.6</v>
      </c>
      <c r="AR97" s="197" t="s">
        <v>75</v>
      </c>
      <c r="AT97" s="198" t="s">
        <v>67</v>
      </c>
      <c r="AU97" s="198" t="s">
        <v>75</v>
      </c>
      <c r="AY97" s="197" t="s">
        <v>119</v>
      </c>
      <c r="BK97" s="199">
        <f>SUM(BK98:BK101)</f>
        <v>0</v>
      </c>
    </row>
    <row r="98" s="1" customFormat="1" ht="22.5" customHeight="1">
      <c r="B98" s="35"/>
      <c r="C98" s="202" t="s">
        <v>130</v>
      </c>
      <c r="D98" s="202" t="s">
        <v>121</v>
      </c>
      <c r="E98" s="203" t="s">
        <v>148</v>
      </c>
      <c r="F98" s="204" t="s">
        <v>149</v>
      </c>
      <c r="G98" s="205" t="s">
        <v>150</v>
      </c>
      <c r="H98" s="206">
        <v>20</v>
      </c>
      <c r="I98" s="207"/>
      <c r="J98" s="208">
        <f>ROUND(I98*H98,2)</f>
        <v>0</v>
      </c>
      <c r="K98" s="204" t="s">
        <v>125</v>
      </c>
      <c r="L98" s="40"/>
      <c r="M98" s="209" t="s">
        <v>1</v>
      </c>
      <c r="N98" s="210" t="s">
        <v>39</v>
      </c>
      <c r="O98" s="76"/>
      <c r="P98" s="211">
        <f>O98*H98</f>
        <v>0</v>
      </c>
      <c r="Q98" s="211">
        <v>0.00059999999999999995</v>
      </c>
      <c r="R98" s="211">
        <f>Q98*H98</f>
        <v>0.011999999999999999</v>
      </c>
      <c r="S98" s="211">
        <v>0</v>
      </c>
      <c r="T98" s="212">
        <f>S98*H98</f>
        <v>0</v>
      </c>
      <c r="AR98" s="14" t="s">
        <v>126</v>
      </c>
      <c r="AT98" s="14" t="s">
        <v>121</v>
      </c>
      <c r="AU98" s="14" t="s">
        <v>77</v>
      </c>
      <c r="AY98" s="14" t="s">
        <v>119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75</v>
      </c>
      <c r="BK98" s="213">
        <f>ROUND(I98*H98,2)</f>
        <v>0</v>
      </c>
      <c r="BL98" s="14" t="s">
        <v>126</v>
      </c>
      <c r="BM98" s="14" t="s">
        <v>151</v>
      </c>
    </row>
    <row r="99" s="1" customFormat="1" ht="16.5" customHeight="1">
      <c r="B99" s="35"/>
      <c r="C99" s="202" t="s">
        <v>152</v>
      </c>
      <c r="D99" s="202" t="s">
        <v>121</v>
      </c>
      <c r="E99" s="203" t="s">
        <v>153</v>
      </c>
      <c r="F99" s="204" t="s">
        <v>154</v>
      </c>
      <c r="G99" s="205" t="s">
        <v>150</v>
      </c>
      <c r="H99" s="206">
        <v>20</v>
      </c>
      <c r="I99" s="207"/>
      <c r="J99" s="208">
        <f>ROUND(I99*H99,2)</f>
        <v>0</v>
      </c>
      <c r="K99" s="204" t="s">
        <v>125</v>
      </c>
      <c r="L99" s="40"/>
      <c r="M99" s="209" t="s">
        <v>1</v>
      </c>
      <c r="N99" s="210" t="s">
        <v>39</v>
      </c>
      <c r="O99" s="7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14" t="s">
        <v>126</v>
      </c>
      <c r="AT99" s="14" t="s">
        <v>121</v>
      </c>
      <c r="AU99" s="14" t="s">
        <v>77</v>
      </c>
      <c r="AY99" s="14" t="s">
        <v>119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4" t="s">
        <v>75</v>
      </c>
      <c r="BK99" s="213">
        <f>ROUND(I99*H99,2)</f>
        <v>0</v>
      </c>
      <c r="BL99" s="14" t="s">
        <v>126</v>
      </c>
      <c r="BM99" s="14" t="s">
        <v>155</v>
      </c>
    </row>
    <row r="100" s="11" customFormat="1">
      <c r="B100" s="214"/>
      <c r="C100" s="215"/>
      <c r="D100" s="216" t="s">
        <v>128</v>
      </c>
      <c r="E100" s="217" t="s">
        <v>1</v>
      </c>
      <c r="F100" s="218" t="s">
        <v>156</v>
      </c>
      <c r="G100" s="215"/>
      <c r="H100" s="219">
        <v>20</v>
      </c>
      <c r="I100" s="220"/>
      <c r="J100" s="215"/>
      <c r="K100" s="215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128</v>
      </c>
      <c r="AU100" s="225" t="s">
        <v>77</v>
      </c>
      <c r="AV100" s="11" t="s">
        <v>77</v>
      </c>
      <c r="AW100" s="11" t="s">
        <v>31</v>
      </c>
      <c r="AX100" s="11" t="s">
        <v>75</v>
      </c>
      <c r="AY100" s="225" t="s">
        <v>119</v>
      </c>
    </row>
    <row r="101" s="1" customFormat="1" ht="16.5" customHeight="1">
      <c r="B101" s="35"/>
      <c r="C101" s="202" t="s">
        <v>157</v>
      </c>
      <c r="D101" s="202" t="s">
        <v>121</v>
      </c>
      <c r="E101" s="203" t="s">
        <v>158</v>
      </c>
      <c r="F101" s="204" t="s">
        <v>159</v>
      </c>
      <c r="G101" s="205" t="s">
        <v>124</v>
      </c>
      <c r="H101" s="206">
        <v>630</v>
      </c>
      <c r="I101" s="207"/>
      <c r="J101" s="208">
        <f>ROUND(I101*H101,2)</f>
        <v>0</v>
      </c>
      <c r="K101" s="204" t="s">
        <v>125</v>
      </c>
      <c r="L101" s="40"/>
      <c r="M101" s="209" t="s">
        <v>1</v>
      </c>
      <c r="N101" s="210" t="s">
        <v>39</v>
      </c>
      <c r="O101" s="76"/>
      <c r="P101" s="211">
        <f>O101*H101</f>
        <v>0</v>
      </c>
      <c r="Q101" s="211">
        <v>0</v>
      </c>
      <c r="R101" s="211">
        <f>Q101*H101</f>
        <v>0</v>
      </c>
      <c r="S101" s="211">
        <v>0.02</v>
      </c>
      <c r="T101" s="212">
        <f>S101*H101</f>
        <v>12.6</v>
      </c>
      <c r="AR101" s="14" t="s">
        <v>126</v>
      </c>
      <c r="AT101" s="14" t="s">
        <v>121</v>
      </c>
      <c r="AU101" s="14" t="s">
        <v>77</v>
      </c>
      <c r="AY101" s="14" t="s">
        <v>119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4" t="s">
        <v>75</v>
      </c>
      <c r="BK101" s="213">
        <f>ROUND(I101*H101,2)</f>
        <v>0</v>
      </c>
      <c r="BL101" s="14" t="s">
        <v>126</v>
      </c>
      <c r="BM101" s="14" t="s">
        <v>160</v>
      </c>
    </row>
    <row r="102" s="10" customFormat="1" ht="22.8" customHeight="1">
      <c r="B102" s="186"/>
      <c r="C102" s="187"/>
      <c r="D102" s="188" t="s">
        <v>67</v>
      </c>
      <c r="E102" s="200" t="s">
        <v>161</v>
      </c>
      <c r="F102" s="200" t="s">
        <v>162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SUM(P103:P106)</f>
        <v>0</v>
      </c>
      <c r="Q102" s="194"/>
      <c r="R102" s="195">
        <f>SUM(R103:R106)</f>
        <v>0</v>
      </c>
      <c r="S102" s="194"/>
      <c r="T102" s="196">
        <f>SUM(T103:T106)</f>
        <v>0</v>
      </c>
      <c r="AR102" s="197" t="s">
        <v>75</v>
      </c>
      <c r="AT102" s="198" t="s">
        <v>67</v>
      </c>
      <c r="AU102" s="198" t="s">
        <v>75</v>
      </c>
      <c r="AY102" s="197" t="s">
        <v>119</v>
      </c>
      <c r="BK102" s="199">
        <f>SUM(BK103:BK106)</f>
        <v>0</v>
      </c>
    </row>
    <row r="103" s="1" customFormat="1" ht="16.5" customHeight="1">
      <c r="B103" s="35"/>
      <c r="C103" s="202" t="s">
        <v>139</v>
      </c>
      <c r="D103" s="202" t="s">
        <v>121</v>
      </c>
      <c r="E103" s="203" t="s">
        <v>163</v>
      </c>
      <c r="F103" s="204" t="s">
        <v>164</v>
      </c>
      <c r="G103" s="205" t="s">
        <v>165</v>
      </c>
      <c r="H103" s="206">
        <v>93.239999999999995</v>
      </c>
      <c r="I103" s="207"/>
      <c r="J103" s="208">
        <f>ROUND(I103*H103,2)</f>
        <v>0</v>
      </c>
      <c r="K103" s="204" t="s">
        <v>125</v>
      </c>
      <c r="L103" s="40"/>
      <c r="M103" s="209" t="s">
        <v>1</v>
      </c>
      <c r="N103" s="210" t="s">
        <v>39</v>
      </c>
      <c r="O103" s="7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4" t="s">
        <v>126</v>
      </c>
      <c r="AT103" s="14" t="s">
        <v>121</v>
      </c>
      <c r="AU103" s="14" t="s">
        <v>77</v>
      </c>
      <c r="AY103" s="14" t="s">
        <v>119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4" t="s">
        <v>75</v>
      </c>
      <c r="BK103" s="213">
        <f>ROUND(I103*H103,2)</f>
        <v>0</v>
      </c>
      <c r="BL103" s="14" t="s">
        <v>126</v>
      </c>
      <c r="BM103" s="14" t="s">
        <v>166</v>
      </c>
    </row>
    <row r="104" s="1" customFormat="1" ht="22.5" customHeight="1">
      <c r="B104" s="35"/>
      <c r="C104" s="202" t="s">
        <v>146</v>
      </c>
      <c r="D104" s="202" t="s">
        <v>121</v>
      </c>
      <c r="E104" s="203" t="s">
        <v>167</v>
      </c>
      <c r="F104" s="204" t="s">
        <v>168</v>
      </c>
      <c r="G104" s="205" t="s">
        <v>165</v>
      </c>
      <c r="H104" s="206">
        <v>3263.4000000000001</v>
      </c>
      <c r="I104" s="207"/>
      <c r="J104" s="208">
        <f>ROUND(I104*H104,2)</f>
        <v>0</v>
      </c>
      <c r="K104" s="204" t="s">
        <v>125</v>
      </c>
      <c r="L104" s="40"/>
      <c r="M104" s="209" t="s">
        <v>1</v>
      </c>
      <c r="N104" s="210" t="s">
        <v>39</v>
      </c>
      <c r="O104" s="7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14" t="s">
        <v>126</v>
      </c>
      <c r="AT104" s="14" t="s">
        <v>121</v>
      </c>
      <c r="AU104" s="14" t="s">
        <v>77</v>
      </c>
      <c r="AY104" s="14" t="s">
        <v>119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4" t="s">
        <v>75</v>
      </c>
      <c r="BK104" s="213">
        <f>ROUND(I104*H104,2)</f>
        <v>0</v>
      </c>
      <c r="BL104" s="14" t="s">
        <v>126</v>
      </c>
      <c r="BM104" s="14" t="s">
        <v>169</v>
      </c>
    </row>
    <row r="105" s="11" customFormat="1">
      <c r="B105" s="214"/>
      <c r="C105" s="215"/>
      <c r="D105" s="216" t="s">
        <v>128</v>
      </c>
      <c r="E105" s="215"/>
      <c r="F105" s="218" t="s">
        <v>185</v>
      </c>
      <c r="G105" s="215"/>
      <c r="H105" s="219">
        <v>3263.4000000000001</v>
      </c>
      <c r="I105" s="220"/>
      <c r="J105" s="215"/>
      <c r="K105" s="215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128</v>
      </c>
      <c r="AU105" s="225" t="s">
        <v>77</v>
      </c>
      <c r="AV105" s="11" t="s">
        <v>77</v>
      </c>
      <c r="AW105" s="11" t="s">
        <v>4</v>
      </c>
      <c r="AX105" s="11" t="s">
        <v>75</v>
      </c>
      <c r="AY105" s="225" t="s">
        <v>119</v>
      </c>
    </row>
    <row r="106" s="1" customFormat="1" ht="22.5" customHeight="1">
      <c r="B106" s="35"/>
      <c r="C106" s="202" t="s">
        <v>171</v>
      </c>
      <c r="D106" s="202" t="s">
        <v>121</v>
      </c>
      <c r="E106" s="203" t="s">
        <v>172</v>
      </c>
      <c r="F106" s="204" t="s">
        <v>173</v>
      </c>
      <c r="G106" s="205" t="s">
        <v>165</v>
      </c>
      <c r="H106" s="206">
        <v>93.239999999999995</v>
      </c>
      <c r="I106" s="207"/>
      <c r="J106" s="208">
        <f>ROUND(I106*H106,2)</f>
        <v>0</v>
      </c>
      <c r="K106" s="204" t="s">
        <v>125</v>
      </c>
      <c r="L106" s="40"/>
      <c r="M106" s="209" t="s">
        <v>1</v>
      </c>
      <c r="N106" s="210" t="s">
        <v>39</v>
      </c>
      <c r="O106" s="7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14" t="s">
        <v>126</v>
      </c>
      <c r="AT106" s="14" t="s">
        <v>121</v>
      </c>
      <c r="AU106" s="14" t="s">
        <v>77</v>
      </c>
      <c r="AY106" s="14" t="s">
        <v>119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4" t="s">
        <v>75</v>
      </c>
      <c r="BK106" s="213">
        <f>ROUND(I106*H106,2)</f>
        <v>0</v>
      </c>
      <c r="BL106" s="14" t="s">
        <v>126</v>
      </c>
      <c r="BM106" s="14" t="s">
        <v>174</v>
      </c>
    </row>
    <row r="107" s="10" customFormat="1" ht="22.8" customHeight="1">
      <c r="B107" s="186"/>
      <c r="C107" s="187"/>
      <c r="D107" s="188" t="s">
        <v>67</v>
      </c>
      <c r="E107" s="200" t="s">
        <v>175</v>
      </c>
      <c r="F107" s="200" t="s">
        <v>176</v>
      </c>
      <c r="G107" s="187"/>
      <c r="H107" s="187"/>
      <c r="I107" s="190"/>
      <c r="J107" s="201">
        <f>BK107</f>
        <v>0</v>
      </c>
      <c r="K107" s="187"/>
      <c r="L107" s="192"/>
      <c r="M107" s="193"/>
      <c r="N107" s="194"/>
      <c r="O107" s="194"/>
      <c r="P107" s="195">
        <f>P108</f>
        <v>0</v>
      </c>
      <c r="Q107" s="194"/>
      <c r="R107" s="195">
        <f>R108</f>
        <v>0</v>
      </c>
      <c r="S107" s="194"/>
      <c r="T107" s="196">
        <f>T108</f>
        <v>0</v>
      </c>
      <c r="AR107" s="197" t="s">
        <v>75</v>
      </c>
      <c r="AT107" s="198" t="s">
        <v>67</v>
      </c>
      <c r="AU107" s="198" t="s">
        <v>75</v>
      </c>
      <c r="AY107" s="197" t="s">
        <v>119</v>
      </c>
      <c r="BK107" s="199">
        <f>BK108</f>
        <v>0</v>
      </c>
    </row>
    <row r="108" s="1" customFormat="1" ht="22.5" customHeight="1">
      <c r="B108" s="35"/>
      <c r="C108" s="202" t="s">
        <v>87</v>
      </c>
      <c r="D108" s="202" t="s">
        <v>121</v>
      </c>
      <c r="E108" s="203" t="s">
        <v>177</v>
      </c>
      <c r="F108" s="204" t="s">
        <v>178</v>
      </c>
      <c r="G108" s="205" t="s">
        <v>165</v>
      </c>
      <c r="H108" s="206">
        <v>0.89100000000000001</v>
      </c>
      <c r="I108" s="207"/>
      <c r="J108" s="208">
        <f>ROUND(I108*H108,2)</f>
        <v>0</v>
      </c>
      <c r="K108" s="204" t="s">
        <v>125</v>
      </c>
      <c r="L108" s="40"/>
      <c r="M108" s="226" t="s">
        <v>1</v>
      </c>
      <c r="N108" s="227" t="s">
        <v>39</v>
      </c>
      <c r="O108" s="228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14" t="s">
        <v>126</v>
      </c>
      <c r="AT108" s="14" t="s">
        <v>121</v>
      </c>
      <c r="AU108" s="14" t="s">
        <v>77</v>
      </c>
      <c r="AY108" s="14" t="s">
        <v>119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4" t="s">
        <v>75</v>
      </c>
      <c r="BK108" s="213">
        <f>ROUND(I108*H108,2)</f>
        <v>0</v>
      </c>
      <c r="BL108" s="14" t="s">
        <v>126</v>
      </c>
      <c r="BM108" s="14" t="s">
        <v>179</v>
      </c>
    </row>
    <row r="109" s="1" customFormat="1" ht="6.96" customHeight="1">
      <c r="B109" s="54"/>
      <c r="C109" s="55"/>
      <c r="D109" s="55"/>
      <c r="E109" s="55"/>
      <c r="F109" s="55"/>
      <c r="G109" s="55"/>
      <c r="H109" s="55"/>
      <c r="I109" s="152"/>
      <c r="J109" s="55"/>
      <c r="K109" s="55"/>
      <c r="L109" s="40"/>
    </row>
  </sheetData>
  <sheetProtection sheet="1" autoFilter="0" formatColumns="0" formatRows="0" objects="1" scenarios="1" spinCount="100000" saltValue="/8FtcdQey+giJ+5LB7sYOyIi+sMcs6OB6z/9cd9TVsGb3qzFnPFk+kzzQxqyE+gfkIJmhVoJZ/gBCwvTEEnK3g==" hashValue="s1rnUV/WCybQ0uk2jOWN1Nz2ddvsRj/EX1OZrKLC2cAKdy/XhnMXXhBRRB7wFmNi8nbbAO24Qftc590VWw2LLA==" algorithmName="SHA-512" password="CC35"/>
  <autoFilter ref="C85:K10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83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90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Oprava místních komunikací ve Frenštátě pod Radhoštěm</v>
      </c>
      <c r="F7" s="126"/>
      <c r="G7" s="126"/>
      <c r="H7" s="126"/>
      <c r="L7" s="17"/>
    </row>
    <row r="8" s="1" customFormat="1" ht="12" customHeight="1">
      <c r="B8" s="40"/>
      <c r="D8" s="126" t="s">
        <v>91</v>
      </c>
      <c r="I8" s="128"/>
      <c r="L8" s="40"/>
    </row>
    <row r="9" s="1" customFormat="1" ht="36.96" customHeight="1">
      <c r="B9" s="40"/>
      <c r="E9" s="129" t="s">
        <v>186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30. 1. 2019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34</v>
      </c>
      <c r="I30" s="128"/>
      <c r="J30" s="137">
        <f>ROUND(J85,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36</v>
      </c>
      <c r="I32" s="139" t="s">
        <v>35</v>
      </c>
      <c r="J32" s="138" t="s">
        <v>37</v>
      </c>
      <c r="L32" s="40"/>
    </row>
    <row r="33" s="1" customFormat="1" ht="14.4" customHeight="1">
      <c r="B33" s="40"/>
      <c r="D33" s="126" t="s">
        <v>38</v>
      </c>
      <c r="E33" s="126" t="s">
        <v>39</v>
      </c>
      <c r="F33" s="140">
        <f>ROUND((SUM(BE85:BE122)),  2)</f>
        <v>0</v>
      </c>
      <c r="I33" s="141">
        <v>0.20999999999999999</v>
      </c>
      <c r="J33" s="140">
        <f>ROUND(((SUM(BE85:BE122))*I33),  2)</f>
        <v>0</v>
      </c>
      <c r="L33" s="40"/>
    </row>
    <row r="34" s="1" customFormat="1" ht="14.4" customHeight="1">
      <c r="B34" s="40"/>
      <c r="E34" s="126" t="s">
        <v>40</v>
      </c>
      <c r="F34" s="140">
        <f>ROUND((SUM(BF85:BF122)),  2)</f>
        <v>0</v>
      </c>
      <c r="I34" s="141">
        <v>0.14999999999999999</v>
      </c>
      <c r="J34" s="140">
        <f>ROUND(((SUM(BF85:BF122))*I34),  2)</f>
        <v>0</v>
      </c>
      <c r="L34" s="40"/>
    </row>
    <row r="35" hidden="1" s="1" customFormat="1" ht="14.4" customHeight="1">
      <c r="B35" s="40"/>
      <c r="E35" s="126" t="s">
        <v>41</v>
      </c>
      <c r="F35" s="140">
        <f>ROUND((SUM(BG85:BG122)),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42</v>
      </c>
      <c r="F36" s="140">
        <f>ROUND((SUM(BH85:BH122)),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43</v>
      </c>
      <c r="F37" s="140">
        <f>ROUND((SUM(BI85:BI122)),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44</v>
      </c>
      <c r="E39" s="144"/>
      <c r="F39" s="144"/>
      <c r="G39" s="145" t="s">
        <v>45</v>
      </c>
      <c r="H39" s="146" t="s">
        <v>46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92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Oprava místních komunikací ve Frenštátě pod Radhoštěm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91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03 - Oprava místní komunikace na ulici Markova, parc.č.4371/2 - úsek ke kapličce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Frenštát pod Radhoštěm</v>
      </c>
      <c r="G52" s="36"/>
      <c r="H52" s="36"/>
      <c r="I52" s="130" t="s">
        <v>22</v>
      </c>
      <c r="J52" s="64" t="str">
        <f>IF(J12="","",J12)</f>
        <v>30. 1. 2019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93</v>
      </c>
      <c r="D57" s="158"/>
      <c r="E57" s="158"/>
      <c r="F57" s="158"/>
      <c r="G57" s="158"/>
      <c r="H57" s="158"/>
      <c r="I57" s="159"/>
      <c r="J57" s="160" t="s">
        <v>94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95</v>
      </c>
      <c r="D59" s="36"/>
      <c r="E59" s="36"/>
      <c r="F59" s="36"/>
      <c r="G59" s="36"/>
      <c r="H59" s="36"/>
      <c r="I59" s="128"/>
      <c r="J59" s="95">
        <f>J85</f>
        <v>0</v>
      </c>
      <c r="K59" s="36"/>
      <c r="L59" s="40"/>
      <c r="AU59" s="14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J86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J87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J96</f>
        <v>0</v>
      </c>
      <c r="K62" s="170"/>
      <c r="L62" s="175"/>
    </row>
    <row r="63" s="8" customFormat="1" ht="19.92" customHeight="1">
      <c r="B63" s="169"/>
      <c r="C63" s="170"/>
      <c r="D63" s="171" t="s">
        <v>101</v>
      </c>
      <c r="E63" s="172"/>
      <c r="F63" s="172"/>
      <c r="G63" s="172"/>
      <c r="H63" s="172"/>
      <c r="I63" s="173"/>
      <c r="J63" s="174">
        <f>J108</f>
        <v>0</v>
      </c>
      <c r="K63" s="170"/>
      <c r="L63" s="175"/>
    </row>
    <row r="64" s="8" customFormat="1" ht="19.92" customHeight="1">
      <c r="B64" s="169"/>
      <c r="C64" s="170"/>
      <c r="D64" s="171" t="s">
        <v>102</v>
      </c>
      <c r="E64" s="172"/>
      <c r="F64" s="172"/>
      <c r="G64" s="172"/>
      <c r="H64" s="172"/>
      <c r="I64" s="173"/>
      <c r="J64" s="174">
        <f>J115</f>
        <v>0</v>
      </c>
      <c r="K64" s="170"/>
      <c r="L64" s="175"/>
    </row>
    <row r="65" s="8" customFormat="1" ht="19.92" customHeight="1">
      <c r="B65" s="169"/>
      <c r="C65" s="170"/>
      <c r="D65" s="171" t="s">
        <v>103</v>
      </c>
      <c r="E65" s="172"/>
      <c r="F65" s="172"/>
      <c r="G65" s="172"/>
      <c r="H65" s="172"/>
      <c r="I65" s="173"/>
      <c r="J65" s="174">
        <f>J120</f>
        <v>0</v>
      </c>
      <c r="K65" s="170"/>
      <c r="L65" s="175"/>
    </row>
    <row r="66" s="1" customFormat="1" ht="21.84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52"/>
      <c r="J67" s="55"/>
      <c r="K67" s="55"/>
      <c r="L67" s="40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5"/>
      <c r="J71" s="57"/>
      <c r="K71" s="57"/>
      <c r="L71" s="40"/>
    </row>
    <row r="72" s="1" customFormat="1" ht="24.96" customHeight="1">
      <c r="B72" s="35"/>
      <c r="C72" s="20" t="s">
        <v>104</v>
      </c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2" customHeight="1">
      <c r="B74" s="35"/>
      <c r="C74" s="29" t="s">
        <v>16</v>
      </c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6.5" customHeight="1">
      <c r="B75" s="35"/>
      <c r="C75" s="36"/>
      <c r="D75" s="36"/>
      <c r="E75" s="156" t="str">
        <f>E7</f>
        <v>Oprava místních komunikací ve Frenštátě pod Radhoštěm</v>
      </c>
      <c r="F75" s="29"/>
      <c r="G75" s="29"/>
      <c r="H75" s="29"/>
      <c r="I75" s="128"/>
      <c r="J75" s="36"/>
      <c r="K75" s="36"/>
      <c r="L75" s="40"/>
    </row>
    <row r="76" s="1" customFormat="1" ht="12" customHeight="1">
      <c r="B76" s="35"/>
      <c r="C76" s="29" t="s">
        <v>91</v>
      </c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16.5" customHeight="1">
      <c r="B77" s="35"/>
      <c r="C77" s="36"/>
      <c r="D77" s="36"/>
      <c r="E77" s="61" t="str">
        <f>E9</f>
        <v>03 - Oprava místní komunikace na ulici Markova, parc.č.4371/2 - úsek ke kapličce</v>
      </c>
      <c r="F77" s="36"/>
      <c r="G77" s="36"/>
      <c r="H77" s="36"/>
      <c r="I77" s="128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12" customHeight="1">
      <c r="B79" s="35"/>
      <c r="C79" s="29" t="s">
        <v>20</v>
      </c>
      <c r="D79" s="36"/>
      <c r="E79" s="36"/>
      <c r="F79" s="24" t="str">
        <f>F12</f>
        <v>Frenštát pod Radhoštěm</v>
      </c>
      <c r="G79" s="36"/>
      <c r="H79" s="36"/>
      <c r="I79" s="130" t="s">
        <v>22</v>
      </c>
      <c r="J79" s="64" t="str">
        <f>IF(J12="","",J12)</f>
        <v>30. 1. 2019</v>
      </c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3.65" customHeight="1">
      <c r="B81" s="35"/>
      <c r="C81" s="29" t="s">
        <v>24</v>
      </c>
      <c r="D81" s="36"/>
      <c r="E81" s="36"/>
      <c r="F81" s="24" t="str">
        <f>E15</f>
        <v xml:space="preserve"> </v>
      </c>
      <c r="G81" s="36"/>
      <c r="H81" s="36"/>
      <c r="I81" s="130" t="s">
        <v>30</v>
      </c>
      <c r="J81" s="33" t="str">
        <f>E21</f>
        <v xml:space="preserve"> </v>
      </c>
      <c r="K81" s="36"/>
      <c r="L81" s="40"/>
    </row>
    <row r="82" s="1" customFormat="1" ht="13.65" customHeight="1">
      <c r="B82" s="35"/>
      <c r="C82" s="29" t="s">
        <v>28</v>
      </c>
      <c r="D82" s="36"/>
      <c r="E82" s="36"/>
      <c r="F82" s="24" t="str">
        <f>IF(E18="","",E18)</f>
        <v>Vyplň údaj</v>
      </c>
      <c r="G82" s="36"/>
      <c r="H82" s="36"/>
      <c r="I82" s="130" t="s">
        <v>32</v>
      </c>
      <c r="J82" s="33" t="str">
        <f>E24</f>
        <v xml:space="preserve"> </v>
      </c>
      <c r="K82" s="36"/>
      <c r="L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8"/>
      <c r="J83" s="36"/>
      <c r="K83" s="36"/>
      <c r="L83" s="40"/>
    </row>
    <row r="84" s="9" customFormat="1" ht="29.28" customHeight="1">
      <c r="B84" s="176"/>
      <c r="C84" s="177" t="s">
        <v>105</v>
      </c>
      <c r="D84" s="178" t="s">
        <v>53</v>
      </c>
      <c r="E84" s="178" t="s">
        <v>49</v>
      </c>
      <c r="F84" s="178" t="s">
        <v>50</v>
      </c>
      <c r="G84" s="178" t="s">
        <v>106</v>
      </c>
      <c r="H84" s="178" t="s">
        <v>107</v>
      </c>
      <c r="I84" s="179" t="s">
        <v>108</v>
      </c>
      <c r="J84" s="178" t="s">
        <v>94</v>
      </c>
      <c r="K84" s="180" t="s">
        <v>109</v>
      </c>
      <c r="L84" s="181"/>
      <c r="M84" s="85" t="s">
        <v>1</v>
      </c>
      <c r="N84" s="86" t="s">
        <v>38</v>
      </c>
      <c r="O84" s="86" t="s">
        <v>110</v>
      </c>
      <c r="P84" s="86" t="s">
        <v>111</v>
      </c>
      <c r="Q84" s="86" t="s">
        <v>112</v>
      </c>
      <c r="R84" s="86" t="s">
        <v>113</v>
      </c>
      <c r="S84" s="86" t="s">
        <v>114</v>
      </c>
      <c r="T84" s="87" t="s">
        <v>115</v>
      </c>
    </row>
    <row r="85" s="1" customFormat="1" ht="22.8" customHeight="1">
      <c r="B85" s="35"/>
      <c r="C85" s="92" t="s">
        <v>116</v>
      </c>
      <c r="D85" s="36"/>
      <c r="E85" s="36"/>
      <c r="F85" s="36"/>
      <c r="G85" s="36"/>
      <c r="H85" s="36"/>
      <c r="I85" s="128"/>
      <c r="J85" s="182">
        <f>BK85</f>
        <v>0</v>
      </c>
      <c r="K85" s="36"/>
      <c r="L85" s="40"/>
      <c r="M85" s="88"/>
      <c r="N85" s="89"/>
      <c r="O85" s="89"/>
      <c r="P85" s="183">
        <f>P86</f>
        <v>0</v>
      </c>
      <c r="Q85" s="89"/>
      <c r="R85" s="183">
        <f>R86</f>
        <v>118.65688000000002</v>
      </c>
      <c r="S85" s="89"/>
      <c r="T85" s="184">
        <f>T86</f>
        <v>248.93680000000001</v>
      </c>
      <c r="AT85" s="14" t="s">
        <v>67</v>
      </c>
      <c r="AU85" s="14" t="s">
        <v>96</v>
      </c>
      <c r="BK85" s="185">
        <f>BK86</f>
        <v>0</v>
      </c>
    </row>
    <row r="86" s="10" customFormat="1" ht="25.92" customHeight="1">
      <c r="B86" s="186"/>
      <c r="C86" s="187"/>
      <c r="D86" s="188" t="s">
        <v>67</v>
      </c>
      <c r="E86" s="189" t="s">
        <v>117</v>
      </c>
      <c r="F86" s="189" t="s">
        <v>118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P87+P96+P108+P115+P120</f>
        <v>0</v>
      </c>
      <c r="Q86" s="194"/>
      <c r="R86" s="195">
        <f>R87+R96+R108+R115+R120</f>
        <v>118.65688000000002</v>
      </c>
      <c r="S86" s="194"/>
      <c r="T86" s="196">
        <f>T87+T96+T108+T115+T120</f>
        <v>248.93680000000001</v>
      </c>
      <c r="AR86" s="197" t="s">
        <v>75</v>
      </c>
      <c r="AT86" s="198" t="s">
        <v>67</v>
      </c>
      <c r="AU86" s="198" t="s">
        <v>68</v>
      </c>
      <c r="AY86" s="197" t="s">
        <v>119</v>
      </c>
      <c r="BK86" s="199">
        <f>BK87+BK96+BK108+BK115+BK120</f>
        <v>0</v>
      </c>
    </row>
    <row r="87" s="10" customFormat="1" ht="22.8" customHeight="1">
      <c r="B87" s="186"/>
      <c r="C87" s="187"/>
      <c r="D87" s="188" t="s">
        <v>67</v>
      </c>
      <c r="E87" s="200" t="s">
        <v>75</v>
      </c>
      <c r="F87" s="200" t="s">
        <v>120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SUM(P88:P95)</f>
        <v>0</v>
      </c>
      <c r="Q87" s="194"/>
      <c r="R87" s="195">
        <f>SUM(R88:R95)</f>
        <v>0.10779999999999999</v>
      </c>
      <c r="S87" s="194"/>
      <c r="T87" s="196">
        <f>SUM(T88:T95)</f>
        <v>197.12000000000001</v>
      </c>
      <c r="AR87" s="197" t="s">
        <v>75</v>
      </c>
      <c r="AT87" s="198" t="s">
        <v>67</v>
      </c>
      <c r="AU87" s="198" t="s">
        <v>75</v>
      </c>
      <c r="AY87" s="197" t="s">
        <v>119</v>
      </c>
      <c r="BK87" s="199">
        <f>SUM(BK88:BK95)</f>
        <v>0</v>
      </c>
    </row>
    <row r="88" s="1" customFormat="1" ht="22.5" customHeight="1">
      <c r="B88" s="35"/>
      <c r="C88" s="202" t="s">
        <v>75</v>
      </c>
      <c r="D88" s="202" t="s">
        <v>121</v>
      </c>
      <c r="E88" s="203" t="s">
        <v>187</v>
      </c>
      <c r="F88" s="204" t="s">
        <v>188</v>
      </c>
      <c r="G88" s="205" t="s">
        <v>124</v>
      </c>
      <c r="H88" s="206">
        <v>12</v>
      </c>
      <c r="I88" s="207"/>
      <c r="J88" s="208">
        <f>ROUND(I88*H88,2)</f>
        <v>0</v>
      </c>
      <c r="K88" s="204" t="s">
        <v>125</v>
      </c>
      <c r="L88" s="40"/>
      <c r="M88" s="209" t="s">
        <v>1</v>
      </c>
      <c r="N88" s="210" t="s">
        <v>39</v>
      </c>
      <c r="O88" s="76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14" t="s">
        <v>126</v>
      </c>
      <c r="AT88" s="14" t="s">
        <v>121</v>
      </c>
      <c r="AU88" s="14" t="s">
        <v>77</v>
      </c>
      <c r="AY88" s="14" t="s">
        <v>119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4" t="s">
        <v>75</v>
      </c>
      <c r="BK88" s="213">
        <f>ROUND(I88*H88,2)</f>
        <v>0</v>
      </c>
      <c r="BL88" s="14" t="s">
        <v>126</v>
      </c>
      <c r="BM88" s="14" t="s">
        <v>189</v>
      </c>
    </row>
    <row r="89" s="11" customFormat="1">
      <c r="B89" s="214"/>
      <c r="C89" s="215"/>
      <c r="D89" s="216" t="s">
        <v>128</v>
      </c>
      <c r="E89" s="217" t="s">
        <v>1</v>
      </c>
      <c r="F89" s="218" t="s">
        <v>190</v>
      </c>
      <c r="G89" s="215"/>
      <c r="H89" s="219">
        <v>12</v>
      </c>
      <c r="I89" s="220"/>
      <c r="J89" s="215"/>
      <c r="K89" s="215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128</v>
      </c>
      <c r="AU89" s="225" t="s">
        <v>77</v>
      </c>
      <c r="AV89" s="11" t="s">
        <v>77</v>
      </c>
      <c r="AW89" s="11" t="s">
        <v>31</v>
      </c>
      <c r="AX89" s="11" t="s">
        <v>75</v>
      </c>
      <c r="AY89" s="225" t="s">
        <v>119</v>
      </c>
    </row>
    <row r="90" s="1" customFormat="1" ht="22.5" customHeight="1">
      <c r="B90" s="35"/>
      <c r="C90" s="202" t="s">
        <v>77</v>
      </c>
      <c r="D90" s="202" t="s">
        <v>121</v>
      </c>
      <c r="E90" s="203" t="s">
        <v>191</v>
      </c>
      <c r="F90" s="204" t="s">
        <v>192</v>
      </c>
      <c r="G90" s="205" t="s">
        <v>124</v>
      </c>
      <c r="H90" s="206">
        <v>1540</v>
      </c>
      <c r="I90" s="207"/>
      <c r="J90" s="208">
        <f>ROUND(I90*H90,2)</f>
        <v>0</v>
      </c>
      <c r="K90" s="204" t="s">
        <v>125</v>
      </c>
      <c r="L90" s="40"/>
      <c r="M90" s="209" t="s">
        <v>1</v>
      </c>
      <c r="N90" s="210" t="s">
        <v>39</v>
      </c>
      <c r="O90" s="76"/>
      <c r="P90" s="211">
        <f>O90*H90</f>
        <v>0</v>
      </c>
      <c r="Q90" s="211">
        <v>6.9999999999999994E-05</v>
      </c>
      <c r="R90" s="211">
        <f>Q90*H90</f>
        <v>0.10779999999999999</v>
      </c>
      <c r="S90" s="211">
        <v>0.128</v>
      </c>
      <c r="T90" s="212">
        <f>S90*H90</f>
        <v>197.12000000000001</v>
      </c>
      <c r="AR90" s="14" t="s">
        <v>126</v>
      </c>
      <c r="AT90" s="14" t="s">
        <v>121</v>
      </c>
      <c r="AU90" s="14" t="s">
        <v>77</v>
      </c>
      <c r="AY90" s="14" t="s">
        <v>119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4" t="s">
        <v>75</v>
      </c>
      <c r="BK90" s="213">
        <f>ROUND(I90*H90,2)</f>
        <v>0</v>
      </c>
      <c r="BL90" s="14" t="s">
        <v>126</v>
      </c>
      <c r="BM90" s="14" t="s">
        <v>193</v>
      </c>
    </row>
    <row r="91" s="11" customFormat="1">
      <c r="B91" s="214"/>
      <c r="C91" s="215"/>
      <c r="D91" s="216" t="s">
        <v>128</v>
      </c>
      <c r="E91" s="217" t="s">
        <v>1</v>
      </c>
      <c r="F91" s="218" t="s">
        <v>194</v>
      </c>
      <c r="G91" s="215"/>
      <c r="H91" s="219">
        <v>1540</v>
      </c>
      <c r="I91" s="220"/>
      <c r="J91" s="215"/>
      <c r="K91" s="215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128</v>
      </c>
      <c r="AU91" s="225" t="s">
        <v>77</v>
      </c>
      <c r="AV91" s="11" t="s">
        <v>77</v>
      </c>
      <c r="AW91" s="11" t="s">
        <v>31</v>
      </c>
      <c r="AX91" s="11" t="s">
        <v>75</v>
      </c>
      <c r="AY91" s="225" t="s">
        <v>119</v>
      </c>
    </row>
    <row r="92" s="1" customFormat="1" ht="16.5" customHeight="1">
      <c r="B92" s="35"/>
      <c r="C92" s="202" t="s">
        <v>135</v>
      </c>
      <c r="D92" s="202" t="s">
        <v>121</v>
      </c>
      <c r="E92" s="203" t="s">
        <v>195</v>
      </c>
      <c r="F92" s="204" t="s">
        <v>196</v>
      </c>
      <c r="G92" s="205" t="s">
        <v>124</v>
      </c>
      <c r="H92" s="206">
        <v>1552</v>
      </c>
      <c r="I92" s="207"/>
      <c r="J92" s="208">
        <f>ROUND(I92*H92,2)</f>
        <v>0</v>
      </c>
      <c r="K92" s="204" t="s">
        <v>125</v>
      </c>
      <c r="L92" s="40"/>
      <c r="M92" s="209" t="s">
        <v>1</v>
      </c>
      <c r="N92" s="210" t="s">
        <v>39</v>
      </c>
      <c r="O92" s="76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14" t="s">
        <v>126</v>
      </c>
      <c r="AT92" s="14" t="s">
        <v>121</v>
      </c>
      <c r="AU92" s="14" t="s">
        <v>77</v>
      </c>
      <c r="AY92" s="14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75</v>
      </c>
      <c r="BK92" s="213">
        <f>ROUND(I92*H92,2)</f>
        <v>0</v>
      </c>
      <c r="BL92" s="14" t="s">
        <v>126</v>
      </c>
      <c r="BM92" s="14" t="s">
        <v>197</v>
      </c>
    </row>
    <row r="93" s="11" customFormat="1">
      <c r="B93" s="214"/>
      <c r="C93" s="215"/>
      <c r="D93" s="216" t="s">
        <v>128</v>
      </c>
      <c r="E93" s="217" t="s">
        <v>1</v>
      </c>
      <c r="F93" s="218" t="s">
        <v>198</v>
      </c>
      <c r="G93" s="215"/>
      <c r="H93" s="219">
        <v>1540</v>
      </c>
      <c r="I93" s="220"/>
      <c r="J93" s="215"/>
      <c r="K93" s="215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128</v>
      </c>
      <c r="AU93" s="225" t="s">
        <v>77</v>
      </c>
      <c r="AV93" s="11" t="s">
        <v>77</v>
      </c>
      <c r="AW93" s="11" t="s">
        <v>31</v>
      </c>
      <c r="AX93" s="11" t="s">
        <v>68</v>
      </c>
      <c r="AY93" s="225" t="s">
        <v>119</v>
      </c>
    </row>
    <row r="94" s="11" customFormat="1">
      <c r="B94" s="214"/>
      <c r="C94" s="215"/>
      <c r="D94" s="216" t="s">
        <v>128</v>
      </c>
      <c r="E94" s="217" t="s">
        <v>1</v>
      </c>
      <c r="F94" s="218" t="s">
        <v>199</v>
      </c>
      <c r="G94" s="215"/>
      <c r="H94" s="219">
        <v>12</v>
      </c>
      <c r="I94" s="220"/>
      <c r="J94" s="215"/>
      <c r="K94" s="215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128</v>
      </c>
      <c r="AU94" s="225" t="s">
        <v>77</v>
      </c>
      <c r="AV94" s="11" t="s">
        <v>77</v>
      </c>
      <c r="AW94" s="11" t="s">
        <v>31</v>
      </c>
      <c r="AX94" s="11" t="s">
        <v>68</v>
      </c>
      <c r="AY94" s="225" t="s">
        <v>119</v>
      </c>
    </row>
    <row r="95" s="12" customFormat="1">
      <c r="B95" s="231"/>
      <c r="C95" s="232"/>
      <c r="D95" s="216" t="s">
        <v>128</v>
      </c>
      <c r="E95" s="233" t="s">
        <v>1</v>
      </c>
      <c r="F95" s="234" t="s">
        <v>200</v>
      </c>
      <c r="G95" s="232"/>
      <c r="H95" s="235">
        <v>1552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128</v>
      </c>
      <c r="AU95" s="241" t="s">
        <v>77</v>
      </c>
      <c r="AV95" s="12" t="s">
        <v>126</v>
      </c>
      <c r="AW95" s="12" t="s">
        <v>31</v>
      </c>
      <c r="AX95" s="12" t="s">
        <v>75</v>
      </c>
      <c r="AY95" s="241" t="s">
        <v>119</v>
      </c>
    </row>
    <row r="96" s="10" customFormat="1" ht="22.8" customHeight="1">
      <c r="B96" s="186"/>
      <c r="C96" s="187"/>
      <c r="D96" s="188" t="s">
        <v>67</v>
      </c>
      <c r="E96" s="200" t="s">
        <v>130</v>
      </c>
      <c r="F96" s="200" t="s">
        <v>131</v>
      </c>
      <c r="G96" s="187"/>
      <c r="H96" s="187"/>
      <c r="I96" s="190"/>
      <c r="J96" s="201">
        <f>BK96</f>
        <v>0</v>
      </c>
      <c r="K96" s="187"/>
      <c r="L96" s="192"/>
      <c r="M96" s="193"/>
      <c r="N96" s="194"/>
      <c r="O96" s="194"/>
      <c r="P96" s="195">
        <f>SUM(P97:P107)</f>
        <v>0</v>
      </c>
      <c r="Q96" s="194"/>
      <c r="R96" s="195">
        <f>SUM(R97:R107)</f>
        <v>118.54338000000001</v>
      </c>
      <c r="S96" s="194"/>
      <c r="T96" s="196">
        <f>SUM(T97:T107)</f>
        <v>0</v>
      </c>
      <c r="AR96" s="197" t="s">
        <v>75</v>
      </c>
      <c r="AT96" s="198" t="s">
        <v>67</v>
      </c>
      <c r="AU96" s="198" t="s">
        <v>75</v>
      </c>
      <c r="AY96" s="197" t="s">
        <v>119</v>
      </c>
      <c r="BK96" s="199">
        <f>SUM(BK97:BK107)</f>
        <v>0</v>
      </c>
    </row>
    <row r="97" s="1" customFormat="1" ht="16.5" customHeight="1">
      <c r="B97" s="35"/>
      <c r="C97" s="202" t="s">
        <v>126</v>
      </c>
      <c r="D97" s="202" t="s">
        <v>121</v>
      </c>
      <c r="E97" s="203" t="s">
        <v>201</v>
      </c>
      <c r="F97" s="204" t="s">
        <v>202</v>
      </c>
      <c r="G97" s="205" t="s">
        <v>124</v>
      </c>
      <c r="H97" s="206">
        <v>166.80000000000001</v>
      </c>
      <c r="I97" s="207"/>
      <c r="J97" s="208">
        <f>ROUND(I97*H97,2)</f>
        <v>0</v>
      </c>
      <c r="K97" s="204" t="s">
        <v>125</v>
      </c>
      <c r="L97" s="40"/>
      <c r="M97" s="209" t="s">
        <v>1</v>
      </c>
      <c r="N97" s="210" t="s">
        <v>39</v>
      </c>
      <c r="O97" s="76"/>
      <c r="P97" s="211">
        <f>O97*H97</f>
        <v>0</v>
      </c>
      <c r="Q97" s="211">
        <v>0.216</v>
      </c>
      <c r="R97" s="211">
        <f>Q97*H97</f>
        <v>36.028800000000004</v>
      </c>
      <c r="S97" s="211">
        <v>0</v>
      </c>
      <c r="T97" s="212">
        <f>S97*H97</f>
        <v>0</v>
      </c>
      <c r="AR97" s="14" t="s">
        <v>126</v>
      </c>
      <c r="AT97" s="14" t="s">
        <v>121</v>
      </c>
      <c r="AU97" s="14" t="s">
        <v>77</v>
      </c>
      <c r="AY97" s="14" t="s">
        <v>119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4" t="s">
        <v>75</v>
      </c>
      <c r="BK97" s="213">
        <f>ROUND(I97*H97,2)</f>
        <v>0</v>
      </c>
      <c r="BL97" s="14" t="s">
        <v>126</v>
      </c>
      <c r="BM97" s="14" t="s">
        <v>203</v>
      </c>
    </row>
    <row r="98" s="11" customFormat="1">
      <c r="B98" s="214"/>
      <c r="C98" s="215"/>
      <c r="D98" s="216" t="s">
        <v>128</v>
      </c>
      <c r="E98" s="217" t="s">
        <v>1</v>
      </c>
      <c r="F98" s="218" t="s">
        <v>204</v>
      </c>
      <c r="G98" s="215"/>
      <c r="H98" s="219">
        <v>166.80000000000001</v>
      </c>
      <c r="I98" s="220"/>
      <c r="J98" s="215"/>
      <c r="K98" s="215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128</v>
      </c>
      <c r="AU98" s="225" t="s">
        <v>77</v>
      </c>
      <c r="AV98" s="11" t="s">
        <v>77</v>
      </c>
      <c r="AW98" s="11" t="s">
        <v>31</v>
      </c>
      <c r="AX98" s="11" t="s">
        <v>75</v>
      </c>
      <c r="AY98" s="225" t="s">
        <v>119</v>
      </c>
    </row>
    <row r="99" s="1" customFormat="1" ht="22.5" customHeight="1">
      <c r="B99" s="35"/>
      <c r="C99" s="202" t="s">
        <v>130</v>
      </c>
      <c r="D99" s="202" t="s">
        <v>121</v>
      </c>
      <c r="E99" s="203" t="s">
        <v>205</v>
      </c>
      <c r="F99" s="204" t="s">
        <v>206</v>
      </c>
      <c r="G99" s="205" t="s">
        <v>124</v>
      </c>
      <c r="H99" s="206">
        <v>462</v>
      </c>
      <c r="I99" s="207"/>
      <c r="J99" s="208">
        <f>ROUND(I99*H99,2)</f>
        <v>0</v>
      </c>
      <c r="K99" s="204" t="s">
        <v>125</v>
      </c>
      <c r="L99" s="40"/>
      <c r="M99" s="209" t="s">
        <v>1</v>
      </c>
      <c r="N99" s="210" t="s">
        <v>39</v>
      </c>
      <c r="O99" s="76"/>
      <c r="P99" s="211">
        <f>O99*H99</f>
        <v>0</v>
      </c>
      <c r="Q99" s="211">
        <v>0.16794999999999999</v>
      </c>
      <c r="R99" s="211">
        <f>Q99*H99</f>
        <v>77.5929</v>
      </c>
      <c r="S99" s="211">
        <v>0</v>
      </c>
      <c r="T99" s="212">
        <f>S99*H99</f>
        <v>0</v>
      </c>
      <c r="AR99" s="14" t="s">
        <v>126</v>
      </c>
      <c r="AT99" s="14" t="s">
        <v>121</v>
      </c>
      <c r="AU99" s="14" t="s">
        <v>77</v>
      </c>
      <c r="AY99" s="14" t="s">
        <v>119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4" t="s">
        <v>75</v>
      </c>
      <c r="BK99" s="213">
        <f>ROUND(I99*H99,2)</f>
        <v>0</v>
      </c>
      <c r="BL99" s="14" t="s">
        <v>126</v>
      </c>
      <c r="BM99" s="14" t="s">
        <v>207</v>
      </c>
    </row>
    <row r="100" s="11" customFormat="1">
      <c r="B100" s="214"/>
      <c r="C100" s="215"/>
      <c r="D100" s="216" t="s">
        <v>128</v>
      </c>
      <c r="E100" s="217" t="s">
        <v>1</v>
      </c>
      <c r="F100" s="218" t="s">
        <v>208</v>
      </c>
      <c r="G100" s="215"/>
      <c r="H100" s="219">
        <v>462</v>
      </c>
      <c r="I100" s="220"/>
      <c r="J100" s="215"/>
      <c r="K100" s="215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128</v>
      </c>
      <c r="AU100" s="225" t="s">
        <v>77</v>
      </c>
      <c r="AV100" s="11" t="s">
        <v>77</v>
      </c>
      <c r="AW100" s="11" t="s">
        <v>31</v>
      </c>
      <c r="AX100" s="11" t="s">
        <v>75</v>
      </c>
      <c r="AY100" s="225" t="s">
        <v>119</v>
      </c>
    </row>
    <row r="101" s="1" customFormat="1" ht="16.5" customHeight="1">
      <c r="B101" s="35"/>
      <c r="C101" s="202" t="s">
        <v>152</v>
      </c>
      <c r="D101" s="202" t="s">
        <v>121</v>
      </c>
      <c r="E101" s="203" t="s">
        <v>132</v>
      </c>
      <c r="F101" s="204" t="s">
        <v>133</v>
      </c>
      <c r="G101" s="205" t="s">
        <v>124</v>
      </c>
      <c r="H101" s="206">
        <v>1540</v>
      </c>
      <c r="I101" s="207"/>
      <c r="J101" s="208">
        <f>ROUND(I101*H101,2)</f>
        <v>0</v>
      </c>
      <c r="K101" s="204" t="s">
        <v>125</v>
      </c>
      <c r="L101" s="40"/>
      <c r="M101" s="209" t="s">
        <v>1</v>
      </c>
      <c r="N101" s="210" t="s">
        <v>39</v>
      </c>
      <c r="O101" s="7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14" t="s">
        <v>126</v>
      </c>
      <c r="AT101" s="14" t="s">
        <v>121</v>
      </c>
      <c r="AU101" s="14" t="s">
        <v>77</v>
      </c>
      <c r="AY101" s="14" t="s">
        <v>119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4" t="s">
        <v>75</v>
      </c>
      <c r="BK101" s="213">
        <f>ROUND(I101*H101,2)</f>
        <v>0</v>
      </c>
      <c r="BL101" s="14" t="s">
        <v>126</v>
      </c>
      <c r="BM101" s="14" t="s">
        <v>209</v>
      </c>
    </row>
    <row r="102" s="1" customFormat="1" ht="22.5" customHeight="1">
      <c r="B102" s="35"/>
      <c r="C102" s="202" t="s">
        <v>157</v>
      </c>
      <c r="D102" s="202" t="s">
        <v>121</v>
      </c>
      <c r="E102" s="203" t="s">
        <v>210</v>
      </c>
      <c r="F102" s="204" t="s">
        <v>211</v>
      </c>
      <c r="G102" s="205" t="s">
        <v>124</v>
      </c>
      <c r="H102" s="206">
        <v>1540</v>
      </c>
      <c r="I102" s="207"/>
      <c r="J102" s="208">
        <f>ROUND(I102*H102,2)</f>
        <v>0</v>
      </c>
      <c r="K102" s="204" t="s">
        <v>125</v>
      </c>
      <c r="L102" s="40"/>
      <c r="M102" s="209" t="s">
        <v>1</v>
      </c>
      <c r="N102" s="210" t="s">
        <v>39</v>
      </c>
      <c r="O102" s="76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14" t="s">
        <v>126</v>
      </c>
      <c r="AT102" s="14" t="s">
        <v>121</v>
      </c>
      <c r="AU102" s="14" t="s">
        <v>77</v>
      </c>
      <c r="AY102" s="14" t="s">
        <v>119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4" t="s">
        <v>75</v>
      </c>
      <c r="BK102" s="213">
        <f>ROUND(I102*H102,2)</f>
        <v>0</v>
      </c>
      <c r="BL102" s="14" t="s">
        <v>126</v>
      </c>
      <c r="BM102" s="14" t="s">
        <v>212</v>
      </c>
    </row>
    <row r="103" s="1" customFormat="1" ht="16.5" customHeight="1">
      <c r="B103" s="35"/>
      <c r="C103" s="202" t="s">
        <v>139</v>
      </c>
      <c r="D103" s="202" t="s">
        <v>121</v>
      </c>
      <c r="E103" s="203" t="s">
        <v>213</v>
      </c>
      <c r="F103" s="204" t="s">
        <v>214</v>
      </c>
      <c r="G103" s="205" t="s">
        <v>150</v>
      </c>
      <c r="H103" s="206">
        <v>34</v>
      </c>
      <c r="I103" s="207"/>
      <c r="J103" s="208">
        <f>ROUND(I103*H103,2)</f>
        <v>0</v>
      </c>
      <c r="K103" s="204" t="s">
        <v>1</v>
      </c>
      <c r="L103" s="40"/>
      <c r="M103" s="209" t="s">
        <v>1</v>
      </c>
      <c r="N103" s="210" t="s">
        <v>39</v>
      </c>
      <c r="O103" s="7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4" t="s">
        <v>126</v>
      </c>
      <c r="AT103" s="14" t="s">
        <v>121</v>
      </c>
      <c r="AU103" s="14" t="s">
        <v>77</v>
      </c>
      <c r="AY103" s="14" t="s">
        <v>119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4" t="s">
        <v>75</v>
      </c>
      <c r="BK103" s="213">
        <f>ROUND(I103*H103,2)</f>
        <v>0</v>
      </c>
      <c r="BL103" s="14" t="s">
        <v>126</v>
      </c>
      <c r="BM103" s="14" t="s">
        <v>215</v>
      </c>
    </row>
    <row r="104" s="11" customFormat="1">
      <c r="B104" s="214"/>
      <c r="C104" s="215"/>
      <c r="D104" s="216" t="s">
        <v>128</v>
      </c>
      <c r="E104" s="217" t="s">
        <v>1</v>
      </c>
      <c r="F104" s="218" t="s">
        <v>216</v>
      </c>
      <c r="G104" s="215"/>
      <c r="H104" s="219">
        <v>34</v>
      </c>
      <c r="I104" s="220"/>
      <c r="J104" s="215"/>
      <c r="K104" s="215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128</v>
      </c>
      <c r="AU104" s="225" t="s">
        <v>77</v>
      </c>
      <c r="AV104" s="11" t="s">
        <v>77</v>
      </c>
      <c r="AW104" s="11" t="s">
        <v>31</v>
      </c>
      <c r="AX104" s="11" t="s">
        <v>75</v>
      </c>
      <c r="AY104" s="225" t="s">
        <v>119</v>
      </c>
    </row>
    <row r="105" s="1" customFormat="1" ht="22.5" customHeight="1">
      <c r="B105" s="35"/>
      <c r="C105" s="202" t="s">
        <v>146</v>
      </c>
      <c r="D105" s="202" t="s">
        <v>121</v>
      </c>
      <c r="E105" s="203" t="s">
        <v>217</v>
      </c>
      <c r="F105" s="204" t="s">
        <v>218</v>
      </c>
      <c r="G105" s="205" t="s">
        <v>124</v>
      </c>
      <c r="H105" s="206">
        <v>12</v>
      </c>
      <c r="I105" s="207"/>
      <c r="J105" s="208">
        <f>ROUND(I105*H105,2)</f>
        <v>0</v>
      </c>
      <c r="K105" s="204" t="s">
        <v>125</v>
      </c>
      <c r="L105" s="40"/>
      <c r="M105" s="209" t="s">
        <v>1</v>
      </c>
      <c r="N105" s="210" t="s">
        <v>39</v>
      </c>
      <c r="O105" s="76"/>
      <c r="P105" s="211">
        <f>O105*H105</f>
        <v>0</v>
      </c>
      <c r="Q105" s="211">
        <v>0.1837</v>
      </c>
      <c r="R105" s="211">
        <f>Q105*H105</f>
        <v>2.2044000000000001</v>
      </c>
      <c r="S105" s="211">
        <v>0</v>
      </c>
      <c r="T105" s="212">
        <f>S105*H105</f>
        <v>0</v>
      </c>
      <c r="AR105" s="14" t="s">
        <v>126</v>
      </c>
      <c r="AT105" s="14" t="s">
        <v>121</v>
      </c>
      <c r="AU105" s="14" t="s">
        <v>77</v>
      </c>
      <c r="AY105" s="14" t="s">
        <v>119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4" t="s">
        <v>75</v>
      </c>
      <c r="BK105" s="213">
        <f>ROUND(I105*H105,2)</f>
        <v>0</v>
      </c>
      <c r="BL105" s="14" t="s">
        <v>126</v>
      </c>
      <c r="BM105" s="14" t="s">
        <v>219</v>
      </c>
    </row>
    <row r="106" s="1" customFormat="1" ht="16.5" customHeight="1">
      <c r="B106" s="35"/>
      <c r="C106" s="242" t="s">
        <v>171</v>
      </c>
      <c r="D106" s="242" t="s">
        <v>220</v>
      </c>
      <c r="E106" s="243" t="s">
        <v>221</v>
      </c>
      <c r="F106" s="244" t="s">
        <v>222</v>
      </c>
      <c r="G106" s="245" t="s">
        <v>124</v>
      </c>
      <c r="H106" s="246">
        <v>12.24</v>
      </c>
      <c r="I106" s="247"/>
      <c r="J106" s="248">
        <f>ROUND(I106*H106,2)</f>
        <v>0</v>
      </c>
      <c r="K106" s="244" t="s">
        <v>125</v>
      </c>
      <c r="L106" s="249"/>
      <c r="M106" s="250" t="s">
        <v>1</v>
      </c>
      <c r="N106" s="251" t="s">
        <v>39</v>
      </c>
      <c r="O106" s="76"/>
      <c r="P106" s="211">
        <f>O106*H106</f>
        <v>0</v>
      </c>
      <c r="Q106" s="211">
        <v>0.222</v>
      </c>
      <c r="R106" s="211">
        <f>Q106*H106</f>
        <v>2.7172800000000001</v>
      </c>
      <c r="S106" s="211">
        <v>0</v>
      </c>
      <c r="T106" s="212">
        <f>S106*H106</f>
        <v>0</v>
      </c>
      <c r="AR106" s="14" t="s">
        <v>139</v>
      </c>
      <c r="AT106" s="14" t="s">
        <v>220</v>
      </c>
      <c r="AU106" s="14" t="s">
        <v>77</v>
      </c>
      <c r="AY106" s="14" t="s">
        <v>119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4" t="s">
        <v>75</v>
      </c>
      <c r="BK106" s="213">
        <f>ROUND(I106*H106,2)</f>
        <v>0</v>
      </c>
      <c r="BL106" s="14" t="s">
        <v>126</v>
      </c>
      <c r="BM106" s="14" t="s">
        <v>223</v>
      </c>
    </row>
    <row r="107" s="11" customFormat="1">
      <c r="B107" s="214"/>
      <c r="C107" s="215"/>
      <c r="D107" s="216" t="s">
        <v>128</v>
      </c>
      <c r="E107" s="215"/>
      <c r="F107" s="218" t="s">
        <v>224</v>
      </c>
      <c r="G107" s="215"/>
      <c r="H107" s="219">
        <v>12.24</v>
      </c>
      <c r="I107" s="220"/>
      <c r="J107" s="215"/>
      <c r="K107" s="215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128</v>
      </c>
      <c r="AU107" s="225" t="s">
        <v>77</v>
      </c>
      <c r="AV107" s="11" t="s">
        <v>77</v>
      </c>
      <c r="AW107" s="11" t="s">
        <v>4</v>
      </c>
      <c r="AX107" s="11" t="s">
        <v>75</v>
      </c>
      <c r="AY107" s="225" t="s">
        <v>119</v>
      </c>
    </row>
    <row r="108" s="10" customFormat="1" ht="22.8" customHeight="1">
      <c r="B108" s="186"/>
      <c r="C108" s="187"/>
      <c r="D108" s="188" t="s">
        <v>67</v>
      </c>
      <c r="E108" s="200" t="s">
        <v>146</v>
      </c>
      <c r="F108" s="200" t="s">
        <v>147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SUM(P109:P114)</f>
        <v>0</v>
      </c>
      <c r="Q108" s="194"/>
      <c r="R108" s="195">
        <f>SUM(R109:R114)</f>
        <v>0.0056999999999999993</v>
      </c>
      <c r="S108" s="194"/>
      <c r="T108" s="196">
        <f>SUM(T109:T114)</f>
        <v>51.816800000000001</v>
      </c>
      <c r="AR108" s="197" t="s">
        <v>75</v>
      </c>
      <c r="AT108" s="198" t="s">
        <v>67</v>
      </c>
      <c r="AU108" s="198" t="s">
        <v>75</v>
      </c>
      <c r="AY108" s="197" t="s">
        <v>119</v>
      </c>
      <c r="BK108" s="199">
        <f>SUM(BK109:BK114)</f>
        <v>0</v>
      </c>
    </row>
    <row r="109" s="1" customFormat="1" ht="22.5" customHeight="1">
      <c r="B109" s="35"/>
      <c r="C109" s="202" t="s">
        <v>87</v>
      </c>
      <c r="D109" s="202" t="s">
        <v>121</v>
      </c>
      <c r="E109" s="203" t="s">
        <v>148</v>
      </c>
      <c r="F109" s="204" t="s">
        <v>149</v>
      </c>
      <c r="G109" s="205" t="s">
        <v>150</v>
      </c>
      <c r="H109" s="206">
        <v>9.5</v>
      </c>
      <c r="I109" s="207"/>
      <c r="J109" s="208">
        <f>ROUND(I109*H109,2)</f>
        <v>0</v>
      </c>
      <c r="K109" s="204" t="s">
        <v>125</v>
      </c>
      <c r="L109" s="40"/>
      <c r="M109" s="209" t="s">
        <v>1</v>
      </c>
      <c r="N109" s="210" t="s">
        <v>39</v>
      </c>
      <c r="O109" s="76"/>
      <c r="P109" s="211">
        <f>O109*H109</f>
        <v>0</v>
      </c>
      <c r="Q109" s="211">
        <v>0.00059999999999999995</v>
      </c>
      <c r="R109" s="211">
        <f>Q109*H109</f>
        <v>0.0056999999999999993</v>
      </c>
      <c r="S109" s="211">
        <v>0</v>
      </c>
      <c r="T109" s="212">
        <f>S109*H109</f>
        <v>0</v>
      </c>
      <c r="AR109" s="14" t="s">
        <v>126</v>
      </c>
      <c r="AT109" s="14" t="s">
        <v>121</v>
      </c>
      <c r="AU109" s="14" t="s">
        <v>77</v>
      </c>
      <c r="AY109" s="14" t="s">
        <v>119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4" t="s">
        <v>75</v>
      </c>
      <c r="BK109" s="213">
        <f>ROUND(I109*H109,2)</f>
        <v>0</v>
      </c>
      <c r="BL109" s="14" t="s">
        <v>126</v>
      </c>
      <c r="BM109" s="14" t="s">
        <v>225</v>
      </c>
    </row>
    <row r="110" s="1" customFormat="1" ht="16.5" customHeight="1">
      <c r="B110" s="35"/>
      <c r="C110" s="202" t="s">
        <v>226</v>
      </c>
      <c r="D110" s="202" t="s">
        <v>121</v>
      </c>
      <c r="E110" s="203" t="s">
        <v>153</v>
      </c>
      <c r="F110" s="204" t="s">
        <v>154</v>
      </c>
      <c r="G110" s="205" t="s">
        <v>150</v>
      </c>
      <c r="H110" s="206">
        <v>9.5</v>
      </c>
      <c r="I110" s="207"/>
      <c r="J110" s="208">
        <f>ROUND(I110*H110,2)</f>
        <v>0</v>
      </c>
      <c r="K110" s="204" t="s">
        <v>125</v>
      </c>
      <c r="L110" s="40"/>
      <c r="M110" s="209" t="s">
        <v>1</v>
      </c>
      <c r="N110" s="210" t="s">
        <v>39</v>
      </c>
      <c r="O110" s="7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14" t="s">
        <v>126</v>
      </c>
      <c r="AT110" s="14" t="s">
        <v>121</v>
      </c>
      <c r="AU110" s="14" t="s">
        <v>77</v>
      </c>
      <c r="AY110" s="14" t="s">
        <v>119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4" t="s">
        <v>75</v>
      </c>
      <c r="BK110" s="213">
        <f>ROUND(I110*H110,2)</f>
        <v>0</v>
      </c>
      <c r="BL110" s="14" t="s">
        <v>126</v>
      </c>
      <c r="BM110" s="14" t="s">
        <v>227</v>
      </c>
    </row>
    <row r="111" s="11" customFormat="1">
      <c r="B111" s="214"/>
      <c r="C111" s="215"/>
      <c r="D111" s="216" t="s">
        <v>128</v>
      </c>
      <c r="E111" s="217" t="s">
        <v>1</v>
      </c>
      <c r="F111" s="218" t="s">
        <v>228</v>
      </c>
      <c r="G111" s="215"/>
      <c r="H111" s="219">
        <v>9.5</v>
      </c>
      <c r="I111" s="220"/>
      <c r="J111" s="215"/>
      <c r="K111" s="215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128</v>
      </c>
      <c r="AU111" s="225" t="s">
        <v>77</v>
      </c>
      <c r="AV111" s="11" t="s">
        <v>77</v>
      </c>
      <c r="AW111" s="11" t="s">
        <v>31</v>
      </c>
      <c r="AX111" s="11" t="s">
        <v>75</v>
      </c>
      <c r="AY111" s="225" t="s">
        <v>119</v>
      </c>
    </row>
    <row r="112" s="1" customFormat="1" ht="16.5" customHeight="1">
      <c r="B112" s="35"/>
      <c r="C112" s="202" t="s">
        <v>229</v>
      </c>
      <c r="D112" s="202" t="s">
        <v>121</v>
      </c>
      <c r="E112" s="203" t="s">
        <v>158</v>
      </c>
      <c r="F112" s="204" t="s">
        <v>159</v>
      </c>
      <c r="G112" s="205" t="s">
        <v>124</v>
      </c>
      <c r="H112" s="206">
        <v>1540</v>
      </c>
      <c r="I112" s="207"/>
      <c r="J112" s="208">
        <f>ROUND(I112*H112,2)</f>
        <v>0</v>
      </c>
      <c r="K112" s="204" t="s">
        <v>125</v>
      </c>
      <c r="L112" s="40"/>
      <c r="M112" s="209" t="s">
        <v>1</v>
      </c>
      <c r="N112" s="210" t="s">
        <v>39</v>
      </c>
      <c r="O112" s="76"/>
      <c r="P112" s="211">
        <f>O112*H112</f>
        <v>0</v>
      </c>
      <c r="Q112" s="211">
        <v>0</v>
      </c>
      <c r="R112" s="211">
        <f>Q112*H112</f>
        <v>0</v>
      </c>
      <c r="S112" s="211">
        <v>0.02</v>
      </c>
      <c r="T112" s="212">
        <f>S112*H112</f>
        <v>30.800000000000001</v>
      </c>
      <c r="AR112" s="14" t="s">
        <v>126</v>
      </c>
      <c r="AT112" s="14" t="s">
        <v>121</v>
      </c>
      <c r="AU112" s="14" t="s">
        <v>77</v>
      </c>
      <c r="AY112" s="14" t="s">
        <v>119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4" t="s">
        <v>75</v>
      </c>
      <c r="BK112" s="213">
        <f>ROUND(I112*H112,2)</f>
        <v>0</v>
      </c>
      <c r="BL112" s="14" t="s">
        <v>126</v>
      </c>
      <c r="BM112" s="14" t="s">
        <v>230</v>
      </c>
    </row>
    <row r="113" s="1" customFormat="1" ht="22.5" customHeight="1">
      <c r="B113" s="35"/>
      <c r="C113" s="202" t="s">
        <v>231</v>
      </c>
      <c r="D113" s="202" t="s">
        <v>121</v>
      </c>
      <c r="E113" s="203" t="s">
        <v>232</v>
      </c>
      <c r="F113" s="204" t="s">
        <v>233</v>
      </c>
      <c r="G113" s="205" t="s">
        <v>124</v>
      </c>
      <c r="H113" s="206">
        <v>166.80000000000001</v>
      </c>
      <c r="I113" s="207"/>
      <c r="J113" s="208">
        <f>ROUND(I113*H113,2)</f>
        <v>0</v>
      </c>
      <c r="K113" s="204" t="s">
        <v>125</v>
      </c>
      <c r="L113" s="40"/>
      <c r="M113" s="209" t="s">
        <v>1</v>
      </c>
      <c r="N113" s="210" t="s">
        <v>39</v>
      </c>
      <c r="O113" s="76"/>
      <c r="P113" s="211">
        <f>O113*H113</f>
        <v>0</v>
      </c>
      <c r="Q113" s="211">
        <v>0</v>
      </c>
      <c r="R113" s="211">
        <f>Q113*H113</f>
        <v>0</v>
      </c>
      <c r="S113" s="211">
        <v>0.126</v>
      </c>
      <c r="T113" s="212">
        <f>S113*H113</f>
        <v>21.0168</v>
      </c>
      <c r="AR113" s="14" t="s">
        <v>126</v>
      </c>
      <c r="AT113" s="14" t="s">
        <v>121</v>
      </c>
      <c r="AU113" s="14" t="s">
        <v>77</v>
      </c>
      <c r="AY113" s="14" t="s">
        <v>119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4" t="s">
        <v>75</v>
      </c>
      <c r="BK113" s="213">
        <f>ROUND(I113*H113,2)</f>
        <v>0</v>
      </c>
      <c r="BL113" s="14" t="s">
        <v>126</v>
      </c>
      <c r="BM113" s="14" t="s">
        <v>234</v>
      </c>
    </row>
    <row r="114" s="11" customFormat="1">
      <c r="B114" s="214"/>
      <c r="C114" s="215"/>
      <c r="D114" s="216" t="s">
        <v>128</v>
      </c>
      <c r="E114" s="217" t="s">
        <v>1</v>
      </c>
      <c r="F114" s="218" t="s">
        <v>204</v>
      </c>
      <c r="G114" s="215"/>
      <c r="H114" s="219">
        <v>166.80000000000001</v>
      </c>
      <c r="I114" s="220"/>
      <c r="J114" s="215"/>
      <c r="K114" s="215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128</v>
      </c>
      <c r="AU114" s="225" t="s">
        <v>77</v>
      </c>
      <c r="AV114" s="11" t="s">
        <v>77</v>
      </c>
      <c r="AW114" s="11" t="s">
        <v>31</v>
      </c>
      <c r="AX114" s="11" t="s">
        <v>75</v>
      </c>
      <c r="AY114" s="225" t="s">
        <v>119</v>
      </c>
    </row>
    <row r="115" s="10" customFormat="1" ht="22.8" customHeight="1">
      <c r="B115" s="186"/>
      <c r="C115" s="187"/>
      <c r="D115" s="188" t="s">
        <v>67</v>
      </c>
      <c r="E115" s="200" t="s">
        <v>161</v>
      </c>
      <c r="F115" s="200" t="s">
        <v>162</v>
      </c>
      <c r="G115" s="187"/>
      <c r="H115" s="187"/>
      <c r="I115" s="190"/>
      <c r="J115" s="201">
        <f>BK115</f>
        <v>0</v>
      </c>
      <c r="K115" s="187"/>
      <c r="L115" s="192"/>
      <c r="M115" s="193"/>
      <c r="N115" s="194"/>
      <c r="O115" s="194"/>
      <c r="P115" s="195">
        <f>SUM(P116:P119)</f>
        <v>0</v>
      </c>
      <c r="Q115" s="194"/>
      <c r="R115" s="195">
        <f>SUM(R116:R119)</f>
        <v>0</v>
      </c>
      <c r="S115" s="194"/>
      <c r="T115" s="196">
        <f>SUM(T116:T119)</f>
        <v>0</v>
      </c>
      <c r="AR115" s="197" t="s">
        <v>75</v>
      </c>
      <c r="AT115" s="198" t="s">
        <v>67</v>
      </c>
      <c r="AU115" s="198" t="s">
        <v>75</v>
      </c>
      <c r="AY115" s="197" t="s">
        <v>119</v>
      </c>
      <c r="BK115" s="199">
        <f>SUM(BK116:BK119)</f>
        <v>0</v>
      </c>
    </row>
    <row r="116" s="1" customFormat="1" ht="16.5" customHeight="1">
      <c r="B116" s="35"/>
      <c r="C116" s="202" t="s">
        <v>8</v>
      </c>
      <c r="D116" s="202" t="s">
        <v>121</v>
      </c>
      <c r="E116" s="203" t="s">
        <v>163</v>
      </c>
      <c r="F116" s="204" t="s">
        <v>164</v>
      </c>
      <c r="G116" s="205" t="s">
        <v>165</v>
      </c>
      <c r="H116" s="206">
        <v>248.93700000000001</v>
      </c>
      <c r="I116" s="207"/>
      <c r="J116" s="208">
        <f>ROUND(I116*H116,2)</f>
        <v>0</v>
      </c>
      <c r="K116" s="204" t="s">
        <v>125</v>
      </c>
      <c r="L116" s="40"/>
      <c r="M116" s="209" t="s">
        <v>1</v>
      </c>
      <c r="N116" s="210" t="s">
        <v>39</v>
      </c>
      <c r="O116" s="7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14" t="s">
        <v>126</v>
      </c>
      <c r="AT116" s="14" t="s">
        <v>121</v>
      </c>
      <c r="AU116" s="14" t="s">
        <v>77</v>
      </c>
      <c r="AY116" s="14" t="s">
        <v>119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4" t="s">
        <v>75</v>
      </c>
      <c r="BK116" s="213">
        <f>ROUND(I116*H116,2)</f>
        <v>0</v>
      </c>
      <c r="BL116" s="14" t="s">
        <v>126</v>
      </c>
      <c r="BM116" s="14" t="s">
        <v>235</v>
      </c>
    </row>
    <row r="117" s="1" customFormat="1" ht="22.5" customHeight="1">
      <c r="B117" s="35"/>
      <c r="C117" s="202" t="s">
        <v>236</v>
      </c>
      <c r="D117" s="202" t="s">
        <v>121</v>
      </c>
      <c r="E117" s="203" t="s">
        <v>167</v>
      </c>
      <c r="F117" s="204" t="s">
        <v>168</v>
      </c>
      <c r="G117" s="205" t="s">
        <v>165</v>
      </c>
      <c r="H117" s="206">
        <v>8712.7950000000001</v>
      </c>
      <c r="I117" s="207"/>
      <c r="J117" s="208">
        <f>ROUND(I117*H117,2)</f>
        <v>0</v>
      </c>
      <c r="K117" s="204" t="s">
        <v>125</v>
      </c>
      <c r="L117" s="40"/>
      <c r="M117" s="209" t="s">
        <v>1</v>
      </c>
      <c r="N117" s="210" t="s">
        <v>39</v>
      </c>
      <c r="O117" s="7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14" t="s">
        <v>126</v>
      </c>
      <c r="AT117" s="14" t="s">
        <v>121</v>
      </c>
      <c r="AU117" s="14" t="s">
        <v>77</v>
      </c>
      <c r="AY117" s="14" t="s">
        <v>119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4" t="s">
        <v>75</v>
      </c>
      <c r="BK117" s="213">
        <f>ROUND(I117*H117,2)</f>
        <v>0</v>
      </c>
      <c r="BL117" s="14" t="s">
        <v>126</v>
      </c>
      <c r="BM117" s="14" t="s">
        <v>237</v>
      </c>
    </row>
    <row r="118" s="11" customFormat="1">
      <c r="B118" s="214"/>
      <c r="C118" s="215"/>
      <c r="D118" s="216" t="s">
        <v>128</v>
      </c>
      <c r="E118" s="215"/>
      <c r="F118" s="218" t="s">
        <v>238</v>
      </c>
      <c r="G118" s="215"/>
      <c r="H118" s="219">
        <v>8712.7950000000001</v>
      </c>
      <c r="I118" s="220"/>
      <c r="J118" s="215"/>
      <c r="K118" s="215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128</v>
      </c>
      <c r="AU118" s="225" t="s">
        <v>77</v>
      </c>
      <c r="AV118" s="11" t="s">
        <v>77</v>
      </c>
      <c r="AW118" s="11" t="s">
        <v>4</v>
      </c>
      <c r="AX118" s="11" t="s">
        <v>75</v>
      </c>
      <c r="AY118" s="225" t="s">
        <v>119</v>
      </c>
    </row>
    <row r="119" s="1" customFormat="1" ht="22.5" customHeight="1">
      <c r="B119" s="35"/>
      <c r="C119" s="202" t="s">
        <v>239</v>
      </c>
      <c r="D119" s="202" t="s">
        <v>121</v>
      </c>
      <c r="E119" s="203" t="s">
        <v>172</v>
      </c>
      <c r="F119" s="204" t="s">
        <v>173</v>
      </c>
      <c r="G119" s="205" t="s">
        <v>165</v>
      </c>
      <c r="H119" s="206">
        <v>248.93700000000001</v>
      </c>
      <c r="I119" s="207"/>
      <c r="J119" s="208">
        <f>ROUND(I119*H119,2)</f>
        <v>0</v>
      </c>
      <c r="K119" s="204" t="s">
        <v>125</v>
      </c>
      <c r="L119" s="40"/>
      <c r="M119" s="209" t="s">
        <v>1</v>
      </c>
      <c r="N119" s="210" t="s">
        <v>39</v>
      </c>
      <c r="O119" s="76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14" t="s">
        <v>126</v>
      </c>
      <c r="AT119" s="14" t="s">
        <v>121</v>
      </c>
      <c r="AU119" s="14" t="s">
        <v>77</v>
      </c>
      <c r="AY119" s="14" t="s">
        <v>119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4" t="s">
        <v>75</v>
      </c>
      <c r="BK119" s="213">
        <f>ROUND(I119*H119,2)</f>
        <v>0</v>
      </c>
      <c r="BL119" s="14" t="s">
        <v>126</v>
      </c>
      <c r="BM119" s="14" t="s">
        <v>240</v>
      </c>
    </row>
    <row r="120" s="10" customFormat="1" ht="22.8" customHeight="1">
      <c r="B120" s="186"/>
      <c r="C120" s="187"/>
      <c r="D120" s="188" t="s">
        <v>67</v>
      </c>
      <c r="E120" s="200" t="s">
        <v>175</v>
      </c>
      <c r="F120" s="200" t="s">
        <v>176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SUM(P121:P122)</f>
        <v>0</v>
      </c>
      <c r="Q120" s="194"/>
      <c r="R120" s="195">
        <f>SUM(R121:R122)</f>
        <v>0</v>
      </c>
      <c r="S120" s="194"/>
      <c r="T120" s="196">
        <f>SUM(T121:T122)</f>
        <v>0</v>
      </c>
      <c r="AR120" s="197" t="s">
        <v>75</v>
      </c>
      <c r="AT120" s="198" t="s">
        <v>67</v>
      </c>
      <c r="AU120" s="198" t="s">
        <v>75</v>
      </c>
      <c r="AY120" s="197" t="s">
        <v>119</v>
      </c>
      <c r="BK120" s="199">
        <f>SUM(BK121:BK122)</f>
        <v>0</v>
      </c>
    </row>
    <row r="121" s="1" customFormat="1" ht="22.5" customHeight="1">
      <c r="B121" s="35"/>
      <c r="C121" s="202" t="s">
        <v>241</v>
      </c>
      <c r="D121" s="202" t="s">
        <v>121</v>
      </c>
      <c r="E121" s="203" t="s">
        <v>177</v>
      </c>
      <c r="F121" s="204" t="s">
        <v>178</v>
      </c>
      <c r="G121" s="205" t="s">
        <v>165</v>
      </c>
      <c r="H121" s="206">
        <v>118.657</v>
      </c>
      <c r="I121" s="207"/>
      <c r="J121" s="208">
        <f>ROUND(I121*H121,2)</f>
        <v>0</v>
      </c>
      <c r="K121" s="204" t="s">
        <v>125</v>
      </c>
      <c r="L121" s="40"/>
      <c r="M121" s="209" t="s">
        <v>1</v>
      </c>
      <c r="N121" s="210" t="s">
        <v>39</v>
      </c>
      <c r="O121" s="76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14" t="s">
        <v>126</v>
      </c>
      <c r="AT121" s="14" t="s">
        <v>121</v>
      </c>
      <c r="AU121" s="14" t="s">
        <v>77</v>
      </c>
      <c r="AY121" s="14" t="s">
        <v>119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4" t="s">
        <v>75</v>
      </c>
      <c r="BK121" s="213">
        <f>ROUND(I121*H121,2)</f>
        <v>0</v>
      </c>
      <c r="BL121" s="14" t="s">
        <v>126</v>
      </c>
      <c r="BM121" s="14" t="s">
        <v>242</v>
      </c>
    </row>
    <row r="122" s="1" customFormat="1" ht="22.5" customHeight="1">
      <c r="B122" s="35"/>
      <c r="C122" s="202" t="s">
        <v>243</v>
      </c>
      <c r="D122" s="202" t="s">
        <v>121</v>
      </c>
      <c r="E122" s="203" t="s">
        <v>244</v>
      </c>
      <c r="F122" s="204" t="s">
        <v>245</v>
      </c>
      <c r="G122" s="205" t="s">
        <v>165</v>
      </c>
      <c r="H122" s="206">
        <v>118.657</v>
      </c>
      <c r="I122" s="207"/>
      <c r="J122" s="208">
        <f>ROUND(I122*H122,2)</f>
        <v>0</v>
      </c>
      <c r="K122" s="204" t="s">
        <v>125</v>
      </c>
      <c r="L122" s="40"/>
      <c r="M122" s="226" t="s">
        <v>1</v>
      </c>
      <c r="N122" s="227" t="s">
        <v>39</v>
      </c>
      <c r="O122" s="228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14" t="s">
        <v>126</v>
      </c>
      <c r="AT122" s="14" t="s">
        <v>121</v>
      </c>
      <c r="AU122" s="14" t="s">
        <v>77</v>
      </c>
      <c r="AY122" s="14" t="s">
        <v>119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4" t="s">
        <v>75</v>
      </c>
      <c r="BK122" s="213">
        <f>ROUND(I122*H122,2)</f>
        <v>0</v>
      </c>
      <c r="BL122" s="14" t="s">
        <v>126</v>
      </c>
      <c r="BM122" s="14" t="s">
        <v>246</v>
      </c>
    </row>
    <row r="123" s="1" customFormat="1" ht="6.96" customHeight="1">
      <c r="B123" s="54"/>
      <c r="C123" s="55"/>
      <c r="D123" s="55"/>
      <c r="E123" s="55"/>
      <c r="F123" s="55"/>
      <c r="G123" s="55"/>
      <c r="H123" s="55"/>
      <c r="I123" s="152"/>
      <c r="J123" s="55"/>
      <c r="K123" s="55"/>
      <c r="L123" s="40"/>
    </row>
  </sheetData>
  <sheetProtection sheet="1" autoFilter="0" formatColumns="0" formatRows="0" objects="1" scenarios="1" spinCount="100000" saltValue="PDZQixjlG6kaLQxScWhBU5HG/7JFILgXgOmpt2SQiebhjcPNw1qW9mSgVwPAUL/nGWCGfK5uL3SyL+1zizEFBg==" hashValue="ehQ1M71mdLWjYIIKAPK1jO649sfiN1hNpoGXk+Z735G9CnkYZNwpLNEiwrT9FW2sF7cZb6ePrwnF735EWKFbRQ==" algorithmName="SHA-512" password="CC35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86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90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Oprava místních komunikací ve Frenštátě pod Radhoštěm</v>
      </c>
      <c r="F7" s="126"/>
      <c r="G7" s="126"/>
      <c r="H7" s="126"/>
      <c r="L7" s="17"/>
    </row>
    <row r="8" s="1" customFormat="1" ht="12" customHeight="1">
      <c r="B8" s="40"/>
      <c r="D8" s="126" t="s">
        <v>91</v>
      </c>
      <c r="I8" s="128"/>
      <c r="L8" s="40"/>
    </row>
    <row r="9" s="1" customFormat="1" ht="36.96" customHeight="1">
      <c r="B9" s="40"/>
      <c r="E9" s="129" t="s">
        <v>247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30. 1. 2019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34</v>
      </c>
      <c r="I30" s="128"/>
      <c r="J30" s="137">
        <f>ROUND(J86,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36</v>
      </c>
      <c r="I32" s="139" t="s">
        <v>35</v>
      </c>
      <c r="J32" s="138" t="s">
        <v>37</v>
      </c>
      <c r="L32" s="40"/>
    </row>
    <row r="33" s="1" customFormat="1" ht="14.4" customHeight="1">
      <c r="B33" s="40"/>
      <c r="D33" s="126" t="s">
        <v>38</v>
      </c>
      <c r="E33" s="126" t="s">
        <v>39</v>
      </c>
      <c r="F33" s="140">
        <f>ROUND((SUM(BE86:BE112)),  2)</f>
        <v>0</v>
      </c>
      <c r="I33" s="141">
        <v>0.20999999999999999</v>
      </c>
      <c r="J33" s="140">
        <f>ROUND(((SUM(BE86:BE112))*I33),  2)</f>
        <v>0</v>
      </c>
      <c r="L33" s="40"/>
    </row>
    <row r="34" s="1" customFormat="1" ht="14.4" customHeight="1">
      <c r="B34" s="40"/>
      <c r="E34" s="126" t="s">
        <v>40</v>
      </c>
      <c r="F34" s="140">
        <f>ROUND((SUM(BF86:BF112)),  2)</f>
        <v>0</v>
      </c>
      <c r="I34" s="141">
        <v>0.14999999999999999</v>
      </c>
      <c r="J34" s="140">
        <f>ROUND(((SUM(BF86:BF112))*I34),  2)</f>
        <v>0</v>
      </c>
      <c r="L34" s="40"/>
    </row>
    <row r="35" hidden="1" s="1" customFormat="1" ht="14.4" customHeight="1">
      <c r="B35" s="40"/>
      <c r="E35" s="126" t="s">
        <v>41</v>
      </c>
      <c r="F35" s="140">
        <f>ROUND((SUM(BG86:BG112)),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42</v>
      </c>
      <c r="F36" s="140">
        <f>ROUND((SUM(BH86:BH112)),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43</v>
      </c>
      <c r="F37" s="140">
        <f>ROUND((SUM(BI86:BI112)),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44</v>
      </c>
      <c r="E39" s="144"/>
      <c r="F39" s="144"/>
      <c r="G39" s="145" t="s">
        <v>45</v>
      </c>
      <c r="H39" s="146" t="s">
        <v>46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92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Oprava místních komunikací ve Frenštátě pod Radhoštěm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91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08 - Oprava místní komunikace na ulici Dolní - příjezd k MŠ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Frenštát pod Radhoštěm</v>
      </c>
      <c r="G52" s="36"/>
      <c r="H52" s="36"/>
      <c r="I52" s="130" t="s">
        <v>22</v>
      </c>
      <c r="J52" s="64" t="str">
        <f>IF(J12="","",J12)</f>
        <v>30. 1. 2019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93</v>
      </c>
      <c r="D57" s="158"/>
      <c r="E57" s="158"/>
      <c r="F57" s="158"/>
      <c r="G57" s="158"/>
      <c r="H57" s="158"/>
      <c r="I57" s="159"/>
      <c r="J57" s="160" t="s">
        <v>94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95</v>
      </c>
      <c r="D59" s="36"/>
      <c r="E59" s="36"/>
      <c r="F59" s="36"/>
      <c r="G59" s="36"/>
      <c r="H59" s="36"/>
      <c r="I59" s="128"/>
      <c r="J59" s="95">
        <f>J86</f>
        <v>0</v>
      </c>
      <c r="K59" s="36"/>
      <c r="L59" s="40"/>
      <c r="AU59" s="14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J87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J88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J91</f>
        <v>0</v>
      </c>
      <c r="K62" s="170"/>
      <c r="L62" s="175"/>
    </row>
    <row r="63" s="8" customFormat="1" ht="19.92" customHeight="1">
      <c r="B63" s="169"/>
      <c r="C63" s="170"/>
      <c r="D63" s="171" t="s">
        <v>100</v>
      </c>
      <c r="E63" s="172"/>
      <c r="F63" s="172"/>
      <c r="G63" s="172"/>
      <c r="H63" s="172"/>
      <c r="I63" s="173"/>
      <c r="J63" s="174">
        <f>J96</f>
        <v>0</v>
      </c>
      <c r="K63" s="170"/>
      <c r="L63" s="175"/>
    </row>
    <row r="64" s="8" customFormat="1" ht="19.92" customHeight="1">
      <c r="B64" s="169"/>
      <c r="C64" s="170"/>
      <c r="D64" s="171" t="s">
        <v>101</v>
      </c>
      <c r="E64" s="172"/>
      <c r="F64" s="172"/>
      <c r="G64" s="172"/>
      <c r="H64" s="172"/>
      <c r="I64" s="173"/>
      <c r="J64" s="174">
        <f>J101</f>
        <v>0</v>
      </c>
      <c r="K64" s="170"/>
      <c r="L64" s="175"/>
    </row>
    <row r="65" s="8" customFormat="1" ht="19.92" customHeight="1">
      <c r="B65" s="169"/>
      <c r="C65" s="170"/>
      <c r="D65" s="171" t="s">
        <v>102</v>
      </c>
      <c r="E65" s="172"/>
      <c r="F65" s="172"/>
      <c r="G65" s="172"/>
      <c r="H65" s="172"/>
      <c r="I65" s="173"/>
      <c r="J65" s="174">
        <f>J106</f>
        <v>0</v>
      </c>
      <c r="K65" s="170"/>
      <c r="L65" s="175"/>
    </row>
    <row r="66" s="8" customFormat="1" ht="19.92" customHeight="1">
      <c r="B66" s="169"/>
      <c r="C66" s="170"/>
      <c r="D66" s="171" t="s">
        <v>103</v>
      </c>
      <c r="E66" s="172"/>
      <c r="F66" s="172"/>
      <c r="G66" s="172"/>
      <c r="H66" s="172"/>
      <c r="I66" s="173"/>
      <c r="J66" s="174">
        <f>J111</f>
        <v>0</v>
      </c>
      <c r="K66" s="170"/>
      <c r="L66" s="175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8"/>
      <c r="J67" s="36"/>
      <c r="K67" s="36"/>
      <c r="L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52"/>
      <c r="J68" s="55"/>
      <c r="K68" s="55"/>
      <c r="L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55"/>
      <c r="J72" s="57"/>
      <c r="K72" s="57"/>
      <c r="L72" s="40"/>
    </row>
    <row r="73" s="1" customFormat="1" ht="24.96" customHeight="1">
      <c r="B73" s="35"/>
      <c r="C73" s="20" t="s">
        <v>104</v>
      </c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2" customHeight="1">
      <c r="B75" s="35"/>
      <c r="C75" s="29" t="s">
        <v>16</v>
      </c>
      <c r="D75" s="36"/>
      <c r="E75" s="36"/>
      <c r="F75" s="36"/>
      <c r="G75" s="36"/>
      <c r="H75" s="36"/>
      <c r="I75" s="128"/>
      <c r="J75" s="36"/>
      <c r="K75" s="36"/>
      <c r="L75" s="40"/>
    </row>
    <row r="76" s="1" customFormat="1" ht="16.5" customHeight="1">
      <c r="B76" s="35"/>
      <c r="C76" s="36"/>
      <c r="D76" s="36"/>
      <c r="E76" s="156" t="str">
        <f>E7</f>
        <v>Oprava místních komunikací ve Frenštátě pod Radhoštěm</v>
      </c>
      <c r="F76" s="29"/>
      <c r="G76" s="29"/>
      <c r="H76" s="29"/>
      <c r="I76" s="128"/>
      <c r="J76" s="36"/>
      <c r="K76" s="36"/>
      <c r="L76" s="40"/>
    </row>
    <row r="77" s="1" customFormat="1" ht="12" customHeight="1">
      <c r="B77" s="35"/>
      <c r="C77" s="29" t="s">
        <v>91</v>
      </c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6.5" customHeight="1">
      <c r="B78" s="35"/>
      <c r="C78" s="36"/>
      <c r="D78" s="36"/>
      <c r="E78" s="61" t="str">
        <f>E9</f>
        <v>08 - Oprava místní komunikace na ulici Dolní - příjezd k MŠ</v>
      </c>
      <c r="F78" s="36"/>
      <c r="G78" s="36"/>
      <c r="H78" s="36"/>
      <c r="I78" s="128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8"/>
      <c r="J79" s="36"/>
      <c r="K79" s="36"/>
      <c r="L79" s="40"/>
    </row>
    <row r="80" s="1" customFormat="1" ht="12" customHeight="1">
      <c r="B80" s="35"/>
      <c r="C80" s="29" t="s">
        <v>20</v>
      </c>
      <c r="D80" s="36"/>
      <c r="E80" s="36"/>
      <c r="F80" s="24" t="str">
        <f>F12</f>
        <v>Frenštát pod Radhoštěm</v>
      </c>
      <c r="G80" s="36"/>
      <c r="H80" s="36"/>
      <c r="I80" s="130" t="s">
        <v>22</v>
      </c>
      <c r="J80" s="64" t="str">
        <f>IF(J12="","",J12)</f>
        <v>30. 1. 2019</v>
      </c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1" customFormat="1" ht="13.65" customHeight="1">
      <c r="B82" s="35"/>
      <c r="C82" s="29" t="s">
        <v>24</v>
      </c>
      <c r="D82" s="36"/>
      <c r="E82" s="36"/>
      <c r="F82" s="24" t="str">
        <f>E15</f>
        <v xml:space="preserve"> </v>
      </c>
      <c r="G82" s="36"/>
      <c r="H82" s="36"/>
      <c r="I82" s="130" t="s">
        <v>30</v>
      </c>
      <c r="J82" s="33" t="str">
        <f>E21</f>
        <v xml:space="preserve"> </v>
      </c>
      <c r="K82" s="36"/>
      <c r="L82" s="40"/>
    </row>
    <row r="83" s="1" customFormat="1" ht="13.65" customHeight="1">
      <c r="B83" s="35"/>
      <c r="C83" s="29" t="s">
        <v>28</v>
      </c>
      <c r="D83" s="36"/>
      <c r="E83" s="36"/>
      <c r="F83" s="24" t="str">
        <f>IF(E18="","",E18)</f>
        <v>Vyplň údaj</v>
      </c>
      <c r="G83" s="36"/>
      <c r="H83" s="36"/>
      <c r="I83" s="130" t="s">
        <v>32</v>
      </c>
      <c r="J83" s="33" t="str">
        <f>E24</f>
        <v xml:space="preserve"> </v>
      </c>
      <c r="K83" s="36"/>
      <c r="L83" s="40"/>
    </row>
    <row r="84" s="1" customFormat="1" ht="10.32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9" customFormat="1" ht="29.28" customHeight="1">
      <c r="B85" s="176"/>
      <c r="C85" s="177" t="s">
        <v>105</v>
      </c>
      <c r="D85" s="178" t="s">
        <v>53</v>
      </c>
      <c r="E85" s="178" t="s">
        <v>49</v>
      </c>
      <c r="F85" s="178" t="s">
        <v>50</v>
      </c>
      <c r="G85" s="178" t="s">
        <v>106</v>
      </c>
      <c r="H85" s="178" t="s">
        <v>107</v>
      </c>
      <c r="I85" s="179" t="s">
        <v>108</v>
      </c>
      <c r="J85" s="178" t="s">
        <v>94</v>
      </c>
      <c r="K85" s="180" t="s">
        <v>109</v>
      </c>
      <c r="L85" s="181"/>
      <c r="M85" s="85" t="s">
        <v>1</v>
      </c>
      <c r="N85" s="86" t="s">
        <v>38</v>
      </c>
      <c r="O85" s="86" t="s">
        <v>110</v>
      </c>
      <c r="P85" s="86" t="s">
        <v>111</v>
      </c>
      <c r="Q85" s="86" t="s">
        <v>112</v>
      </c>
      <c r="R85" s="86" t="s">
        <v>113</v>
      </c>
      <c r="S85" s="86" t="s">
        <v>114</v>
      </c>
      <c r="T85" s="87" t="s">
        <v>115</v>
      </c>
    </row>
    <row r="86" s="1" customFormat="1" ht="22.8" customHeight="1">
      <c r="B86" s="35"/>
      <c r="C86" s="92" t="s">
        <v>116</v>
      </c>
      <c r="D86" s="36"/>
      <c r="E86" s="36"/>
      <c r="F86" s="36"/>
      <c r="G86" s="36"/>
      <c r="H86" s="36"/>
      <c r="I86" s="128"/>
      <c r="J86" s="182">
        <f>BK86</f>
        <v>0</v>
      </c>
      <c r="K86" s="36"/>
      <c r="L86" s="40"/>
      <c r="M86" s="88"/>
      <c r="N86" s="89"/>
      <c r="O86" s="89"/>
      <c r="P86" s="183">
        <f>P87</f>
        <v>0</v>
      </c>
      <c r="Q86" s="89"/>
      <c r="R86" s="183">
        <f>R87</f>
        <v>26.108840000000001</v>
      </c>
      <c r="S86" s="89"/>
      <c r="T86" s="184">
        <f>T87</f>
        <v>71.039999999999992</v>
      </c>
      <c r="AT86" s="14" t="s">
        <v>67</v>
      </c>
      <c r="AU86" s="14" t="s">
        <v>96</v>
      </c>
      <c r="BK86" s="185">
        <f>BK87</f>
        <v>0</v>
      </c>
    </row>
    <row r="87" s="10" customFormat="1" ht="25.92" customHeight="1">
      <c r="B87" s="186"/>
      <c r="C87" s="187"/>
      <c r="D87" s="188" t="s">
        <v>67</v>
      </c>
      <c r="E87" s="189" t="s">
        <v>117</v>
      </c>
      <c r="F87" s="189" t="s">
        <v>118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P88+P91+P96+P101+P106+P111</f>
        <v>0</v>
      </c>
      <c r="Q87" s="194"/>
      <c r="R87" s="195">
        <f>R88+R91+R96+R101+R106+R111</f>
        <v>26.108840000000001</v>
      </c>
      <c r="S87" s="194"/>
      <c r="T87" s="196">
        <f>T88+T91+T96+T101+T106+T111</f>
        <v>71.039999999999992</v>
      </c>
      <c r="AR87" s="197" t="s">
        <v>75</v>
      </c>
      <c r="AT87" s="198" t="s">
        <v>67</v>
      </c>
      <c r="AU87" s="198" t="s">
        <v>68</v>
      </c>
      <c r="AY87" s="197" t="s">
        <v>119</v>
      </c>
      <c r="BK87" s="199">
        <f>BK88+BK91+BK96+BK101+BK106+BK111</f>
        <v>0</v>
      </c>
    </row>
    <row r="88" s="10" customFormat="1" ht="22.8" customHeight="1">
      <c r="B88" s="186"/>
      <c r="C88" s="187"/>
      <c r="D88" s="188" t="s">
        <v>67</v>
      </c>
      <c r="E88" s="200" t="s">
        <v>75</v>
      </c>
      <c r="F88" s="200" t="s">
        <v>120</v>
      </c>
      <c r="G88" s="187"/>
      <c r="H88" s="187"/>
      <c r="I88" s="190"/>
      <c r="J88" s="201">
        <f>BK88</f>
        <v>0</v>
      </c>
      <c r="K88" s="187"/>
      <c r="L88" s="192"/>
      <c r="M88" s="193"/>
      <c r="N88" s="194"/>
      <c r="O88" s="194"/>
      <c r="P88" s="195">
        <f>SUM(P89:P90)</f>
        <v>0</v>
      </c>
      <c r="Q88" s="194"/>
      <c r="R88" s="195">
        <f>SUM(R89:R90)</f>
        <v>0.024</v>
      </c>
      <c r="S88" s="194"/>
      <c r="T88" s="196">
        <f>SUM(T89:T90)</f>
        <v>61.439999999999998</v>
      </c>
      <c r="AR88" s="197" t="s">
        <v>75</v>
      </c>
      <c r="AT88" s="198" t="s">
        <v>67</v>
      </c>
      <c r="AU88" s="198" t="s">
        <v>75</v>
      </c>
      <c r="AY88" s="197" t="s">
        <v>119</v>
      </c>
      <c r="BK88" s="199">
        <f>SUM(BK89:BK90)</f>
        <v>0</v>
      </c>
    </row>
    <row r="89" s="1" customFormat="1" ht="22.5" customHeight="1">
      <c r="B89" s="35"/>
      <c r="C89" s="202" t="s">
        <v>75</v>
      </c>
      <c r="D89" s="202" t="s">
        <v>121</v>
      </c>
      <c r="E89" s="203" t="s">
        <v>122</v>
      </c>
      <c r="F89" s="204" t="s">
        <v>123</v>
      </c>
      <c r="G89" s="205" t="s">
        <v>124</v>
      </c>
      <c r="H89" s="206">
        <v>480</v>
      </c>
      <c r="I89" s="207"/>
      <c r="J89" s="208">
        <f>ROUND(I89*H89,2)</f>
        <v>0</v>
      </c>
      <c r="K89" s="204" t="s">
        <v>125</v>
      </c>
      <c r="L89" s="40"/>
      <c r="M89" s="209" t="s">
        <v>1</v>
      </c>
      <c r="N89" s="210" t="s">
        <v>39</v>
      </c>
      <c r="O89" s="76"/>
      <c r="P89" s="211">
        <f>O89*H89</f>
        <v>0</v>
      </c>
      <c r="Q89" s="211">
        <v>5.0000000000000002E-05</v>
      </c>
      <c r="R89" s="211">
        <f>Q89*H89</f>
        <v>0.024</v>
      </c>
      <c r="S89" s="211">
        <v>0.128</v>
      </c>
      <c r="T89" s="212">
        <f>S89*H89</f>
        <v>61.439999999999998</v>
      </c>
      <c r="AR89" s="14" t="s">
        <v>126</v>
      </c>
      <c r="AT89" s="14" t="s">
        <v>121</v>
      </c>
      <c r="AU89" s="14" t="s">
        <v>77</v>
      </c>
      <c r="AY89" s="14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4" t="s">
        <v>75</v>
      </c>
      <c r="BK89" s="213">
        <f>ROUND(I89*H89,2)</f>
        <v>0</v>
      </c>
      <c r="BL89" s="14" t="s">
        <v>126</v>
      </c>
      <c r="BM89" s="14" t="s">
        <v>248</v>
      </c>
    </row>
    <row r="90" s="11" customFormat="1">
      <c r="B90" s="214"/>
      <c r="C90" s="215"/>
      <c r="D90" s="216" t="s">
        <v>128</v>
      </c>
      <c r="E90" s="217" t="s">
        <v>1</v>
      </c>
      <c r="F90" s="218" t="s">
        <v>249</v>
      </c>
      <c r="G90" s="215"/>
      <c r="H90" s="219">
        <v>480</v>
      </c>
      <c r="I90" s="220"/>
      <c r="J90" s="215"/>
      <c r="K90" s="215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128</v>
      </c>
      <c r="AU90" s="225" t="s">
        <v>77</v>
      </c>
      <c r="AV90" s="11" t="s">
        <v>77</v>
      </c>
      <c r="AW90" s="11" t="s">
        <v>31</v>
      </c>
      <c r="AX90" s="11" t="s">
        <v>75</v>
      </c>
      <c r="AY90" s="225" t="s">
        <v>119</v>
      </c>
    </row>
    <row r="91" s="10" customFormat="1" ht="22.8" customHeight="1">
      <c r="B91" s="186"/>
      <c r="C91" s="187"/>
      <c r="D91" s="188" t="s">
        <v>67</v>
      </c>
      <c r="E91" s="200" t="s">
        <v>130</v>
      </c>
      <c r="F91" s="200" t="s">
        <v>131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SUM(P92:P95)</f>
        <v>0</v>
      </c>
      <c r="Q91" s="194"/>
      <c r="R91" s="195">
        <f>SUM(R92:R95)</f>
        <v>24.184799999999999</v>
      </c>
      <c r="S91" s="194"/>
      <c r="T91" s="196">
        <f>SUM(T92:T95)</f>
        <v>0</v>
      </c>
      <c r="AR91" s="197" t="s">
        <v>75</v>
      </c>
      <c r="AT91" s="198" t="s">
        <v>67</v>
      </c>
      <c r="AU91" s="198" t="s">
        <v>75</v>
      </c>
      <c r="AY91" s="197" t="s">
        <v>119</v>
      </c>
      <c r="BK91" s="199">
        <f>SUM(BK92:BK95)</f>
        <v>0</v>
      </c>
    </row>
    <row r="92" s="1" customFormat="1" ht="22.5" customHeight="1">
      <c r="B92" s="35"/>
      <c r="C92" s="202" t="s">
        <v>77</v>
      </c>
      <c r="D92" s="202" t="s">
        <v>121</v>
      </c>
      <c r="E92" s="203" t="s">
        <v>205</v>
      </c>
      <c r="F92" s="204" t="s">
        <v>206</v>
      </c>
      <c r="G92" s="205" t="s">
        <v>124</v>
      </c>
      <c r="H92" s="206">
        <v>144</v>
      </c>
      <c r="I92" s="207"/>
      <c r="J92" s="208">
        <f>ROUND(I92*H92,2)</f>
        <v>0</v>
      </c>
      <c r="K92" s="204" t="s">
        <v>125</v>
      </c>
      <c r="L92" s="40"/>
      <c r="M92" s="209" t="s">
        <v>1</v>
      </c>
      <c r="N92" s="210" t="s">
        <v>39</v>
      </c>
      <c r="O92" s="76"/>
      <c r="P92" s="211">
        <f>O92*H92</f>
        <v>0</v>
      </c>
      <c r="Q92" s="211">
        <v>0.16794999999999999</v>
      </c>
      <c r="R92" s="211">
        <f>Q92*H92</f>
        <v>24.184799999999999</v>
      </c>
      <c r="S92" s="211">
        <v>0</v>
      </c>
      <c r="T92" s="212">
        <f>S92*H92</f>
        <v>0</v>
      </c>
      <c r="AR92" s="14" t="s">
        <v>126</v>
      </c>
      <c r="AT92" s="14" t="s">
        <v>121</v>
      </c>
      <c r="AU92" s="14" t="s">
        <v>77</v>
      </c>
      <c r="AY92" s="14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75</v>
      </c>
      <c r="BK92" s="213">
        <f>ROUND(I92*H92,2)</f>
        <v>0</v>
      </c>
      <c r="BL92" s="14" t="s">
        <v>126</v>
      </c>
      <c r="BM92" s="14" t="s">
        <v>250</v>
      </c>
    </row>
    <row r="93" s="11" customFormat="1">
      <c r="B93" s="214"/>
      <c r="C93" s="215"/>
      <c r="D93" s="216" t="s">
        <v>128</v>
      </c>
      <c r="E93" s="217" t="s">
        <v>1</v>
      </c>
      <c r="F93" s="218" t="s">
        <v>251</v>
      </c>
      <c r="G93" s="215"/>
      <c r="H93" s="219">
        <v>144</v>
      </c>
      <c r="I93" s="220"/>
      <c r="J93" s="215"/>
      <c r="K93" s="215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128</v>
      </c>
      <c r="AU93" s="225" t="s">
        <v>77</v>
      </c>
      <c r="AV93" s="11" t="s">
        <v>77</v>
      </c>
      <c r="AW93" s="11" t="s">
        <v>31</v>
      </c>
      <c r="AX93" s="11" t="s">
        <v>75</v>
      </c>
      <c r="AY93" s="225" t="s">
        <v>119</v>
      </c>
    </row>
    <row r="94" s="1" customFormat="1" ht="16.5" customHeight="1">
      <c r="B94" s="35"/>
      <c r="C94" s="202" t="s">
        <v>135</v>
      </c>
      <c r="D94" s="202" t="s">
        <v>121</v>
      </c>
      <c r="E94" s="203" t="s">
        <v>132</v>
      </c>
      <c r="F94" s="204" t="s">
        <v>133</v>
      </c>
      <c r="G94" s="205" t="s">
        <v>124</v>
      </c>
      <c r="H94" s="206">
        <v>480</v>
      </c>
      <c r="I94" s="207"/>
      <c r="J94" s="208">
        <f>ROUND(I94*H94,2)</f>
        <v>0</v>
      </c>
      <c r="K94" s="204" t="s">
        <v>125</v>
      </c>
      <c r="L94" s="40"/>
      <c r="M94" s="209" t="s">
        <v>1</v>
      </c>
      <c r="N94" s="210" t="s">
        <v>39</v>
      </c>
      <c r="O94" s="7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14" t="s">
        <v>126</v>
      </c>
      <c r="AT94" s="14" t="s">
        <v>121</v>
      </c>
      <c r="AU94" s="14" t="s">
        <v>77</v>
      </c>
      <c r="AY94" s="14" t="s">
        <v>119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4" t="s">
        <v>75</v>
      </c>
      <c r="BK94" s="213">
        <f>ROUND(I94*H94,2)</f>
        <v>0</v>
      </c>
      <c r="BL94" s="14" t="s">
        <v>126</v>
      </c>
      <c r="BM94" s="14" t="s">
        <v>134</v>
      </c>
    </row>
    <row r="95" s="1" customFormat="1" ht="22.5" customHeight="1">
      <c r="B95" s="35"/>
      <c r="C95" s="202" t="s">
        <v>126</v>
      </c>
      <c r="D95" s="202" t="s">
        <v>121</v>
      </c>
      <c r="E95" s="203" t="s">
        <v>136</v>
      </c>
      <c r="F95" s="204" t="s">
        <v>137</v>
      </c>
      <c r="G95" s="205" t="s">
        <v>124</v>
      </c>
      <c r="H95" s="206">
        <v>480</v>
      </c>
      <c r="I95" s="207"/>
      <c r="J95" s="208">
        <f>ROUND(I95*H95,2)</f>
        <v>0</v>
      </c>
      <c r="K95" s="204" t="s">
        <v>125</v>
      </c>
      <c r="L95" s="40"/>
      <c r="M95" s="209" t="s">
        <v>1</v>
      </c>
      <c r="N95" s="210" t="s">
        <v>39</v>
      </c>
      <c r="O95" s="7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14" t="s">
        <v>126</v>
      </c>
      <c r="AT95" s="14" t="s">
        <v>121</v>
      </c>
      <c r="AU95" s="14" t="s">
        <v>77</v>
      </c>
      <c r="AY95" s="14" t="s">
        <v>119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75</v>
      </c>
      <c r="BK95" s="213">
        <f>ROUND(I95*H95,2)</f>
        <v>0</v>
      </c>
      <c r="BL95" s="14" t="s">
        <v>126</v>
      </c>
      <c r="BM95" s="14" t="s">
        <v>138</v>
      </c>
    </row>
    <row r="96" s="10" customFormat="1" ht="22.8" customHeight="1">
      <c r="B96" s="186"/>
      <c r="C96" s="187"/>
      <c r="D96" s="188" t="s">
        <v>67</v>
      </c>
      <c r="E96" s="200" t="s">
        <v>139</v>
      </c>
      <c r="F96" s="200" t="s">
        <v>140</v>
      </c>
      <c r="G96" s="187"/>
      <c r="H96" s="187"/>
      <c r="I96" s="190"/>
      <c r="J96" s="201">
        <f>BK96</f>
        <v>0</v>
      </c>
      <c r="K96" s="187"/>
      <c r="L96" s="192"/>
      <c r="M96" s="193"/>
      <c r="N96" s="194"/>
      <c r="O96" s="194"/>
      <c r="P96" s="195">
        <f>SUM(P97:P100)</f>
        <v>0</v>
      </c>
      <c r="Q96" s="194"/>
      <c r="R96" s="195">
        <f>SUM(R97:R100)</f>
        <v>1.8040400000000001</v>
      </c>
      <c r="S96" s="194"/>
      <c r="T96" s="196">
        <f>SUM(T97:T100)</f>
        <v>0</v>
      </c>
      <c r="AR96" s="197" t="s">
        <v>75</v>
      </c>
      <c r="AT96" s="198" t="s">
        <v>67</v>
      </c>
      <c r="AU96" s="198" t="s">
        <v>75</v>
      </c>
      <c r="AY96" s="197" t="s">
        <v>119</v>
      </c>
      <c r="BK96" s="199">
        <f>SUM(BK97:BK100)</f>
        <v>0</v>
      </c>
    </row>
    <row r="97" s="1" customFormat="1" ht="16.5" customHeight="1">
      <c r="B97" s="35"/>
      <c r="C97" s="202" t="s">
        <v>130</v>
      </c>
      <c r="D97" s="202" t="s">
        <v>121</v>
      </c>
      <c r="E97" s="203" t="s">
        <v>252</v>
      </c>
      <c r="F97" s="204" t="s">
        <v>253</v>
      </c>
      <c r="G97" s="205" t="s">
        <v>143</v>
      </c>
      <c r="H97" s="206">
        <v>2</v>
      </c>
      <c r="I97" s="207"/>
      <c r="J97" s="208">
        <f>ROUND(I97*H97,2)</f>
        <v>0</v>
      </c>
      <c r="K97" s="204" t="s">
        <v>125</v>
      </c>
      <c r="L97" s="40"/>
      <c r="M97" s="209" t="s">
        <v>1</v>
      </c>
      <c r="N97" s="210" t="s">
        <v>39</v>
      </c>
      <c r="O97" s="76"/>
      <c r="P97" s="211">
        <f>O97*H97</f>
        <v>0</v>
      </c>
      <c r="Q97" s="211">
        <v>0.21734000000000001</v>
      </c>
      <c r="R97" s="211">
        <f>Q97*H97</f>
        <v>0.43468000000000001</v>
      </c>
      <c r="S97" s="211">
        <v>0</v>
      </c>
      <c r="T97" s="212">
        <f>S97*H97</f>
        <v>0</v>
      </c>
      <c r="AR97" s="14" t="s">
        <v>126</v>
      </c>
      <c r="AT97" s="14" t="s">
        <v>121</v>
      </c>
      <c r="AU97" s="14" t="s">
        <v>77</v>
      </c>
      <c r="AY97" s="14" t="s">
        <v>119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4" t="s">
        <v>75</v>
      </c>
      <c r="BK97" s="213">
        <f>ROUND(I97*H97,2)</f>
        <v>0</v>
      </c>
      <c r="BL97" s="14" t="s">
        <v>126</v>
      </c>
      <c r="BM97" s="14" t="s">
        <v>254</v>
      </c>
    </row>
    <row r="98" s="1" customFormat="1" ht="16.5" customHeight="1">
      <c r="B98" s="35"/>
      <c r="C98" s="242" t="s">
        <v>152</v>
      </c>
      <c r="D98" s="242" t="s">
        <v>220</v>
      </c>
      <c r="E98" s="243" t="s">
        <v>255</v>
      </c>
      <c r="F98" s="244" t="s">
        <v>256</v>
      </c>
      <c r="G98" s="245" t="s">
        <v>143</v>
      </c>
      <c r="H98" s="246">
        <v>2</v>
      </c>
      <c r="I98" s="247"/>
      <c r="J98" s="248">
        <f>ROUND(I98*H98,2)</f>
        <v>0</v>
      </c>
      <c r="K98" s="244" t="s">
        <v>125</v>
      </c>
      <c r="L98" s="249"/>
      <c r="M98" s="250" t="s">
        <v>1</v>
      </c>
      <c r="N98" s="251" t="s">
        <v>39</v>
      </c>
      <c r="O98" s="76"/>
      <c r="P98" s="211">
        <f>O98*H98</f>
        <v>0</v>
      </c>
      <c r="Q98" s="211">
        <v>0.050599999999999999</v>
      </c>
      <c r="R98" s="211">
        <f>Q98*H98</f>
        <v>0.1012</v>
      </c>
      <c r="S98" s="211">
        <v>0</v>
      </c>
      <c r="T98" s="212">
        <f>S98*H98</f>
        <v>0</v>
      </c>
      <c r="AR98" s="14" t="s">
        <v>139</v>
      </c>
      <c r="AT98" s="14" t="s">
        <v>220</v>
      </c>
      <c r="AU98" s="14" t="s">
        <v>77</v>
      </c>
      <c r="AY98" s="14" t="s">
        <v>119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75</v>
      </c>
      <c r="BK98" s="213">
        <f>ROUND(I98*H98,2)</f>
        <v>0</v>
      </c>
      <c r="BL98" s="14" t="s">
        <v>126</v>
      </c>
      <c r="BM98" s="14" t="s">
        <v>257</v>
      </c>
    </row>
    <row r="99" s="1" customFormat="1" ht="16.5" customHeight="1">
      <c r="B99" s="35"/>
      <c r="C99" s="202" t="s">
        <v>157</v>
      </c>
      <c r="D99" s="202" t="s">
        <v>121</v>
      </c>
      <c r="E99" s="203" t="s">
        <v>141</v>
      </c>
      <c r="F99" s="204" t="s">
        <v>142</v>
      </c>
      <c r="G99" s="205" t="s">
        <v>143</v>
      </c>
      <c r="H99" s="206">
        <v>2</v>
      </c>
      <c r="I99" s="207"/>
      <c r="J99" s="208">
        <f>ROUND(I99*H99,2)</f>
        <v>0</v>
      </c>
      <c r="K99" s="204" t="s">
        <v>125</v>
      </c>
      <c r="L99" s="40"/>
      <c r="M99" s="209" t="s">
        <v>1</v>
      </c>
      <c r="N99" s="210" t="s">
        <v>39</v>
      </c>
      <c r="O99" s="76"/>
      <c r="P99" s="211">
        <f>O99*H99</f>
        <v>0</v>
      </c>
      <c r="Q99" s="211">
        <v>0.42368</v>
      </c>
      <c r="R99" s="211">
        <f>Q99*H99</f>
        <v>0.84736</v>
      </c>
      <c r="S99" s="211">
        <v>0</v>
      </c>
      <c r="T99" s="212">
        <f>S99*H99</f>
        <v>0</v>
      </c>
      <c r="AR99" s="14" t="s">
        <v>126</v>
      </c>
      <c r="AT99" s="14" t="s">
        <v>121</v>
      </c>
      <c r="AU99" s="14" t="s">
        <v>77</v>
      </c>
      <c r="AY99" s="14" t="s">
        <v>119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4" t="s">
        <v>75</v>
      </c>
      <c r="BK99" s="213">
        <f>ROUND(I99*H99,2)</f>
        <v>0</v>
      </c>
      <c r="BL99" s="14" t="s">
        <v>126</v>
      </c>
      <c r="BM99" s="14" t="s">
        <v>258</v>
      </c>
    </row>
    <row r="100" s="1" customFormat="1" ht="16.5" customHeight="1">
      <c r="B100" s="35"/>
      <c r="C100" s="202" t="s">
        <v>139</v>
      </c>
      <c r="D100" s="202" t="s">
        <v>121</v>
      </c>
      <c r="E100" s="203" t="s">
        <v>259</v>
      </c>
      <c r="F100" s="204" t="s">
        <v>260</v>
      </c>
      <c r="G100" s="205" t="s">
        <v>143</v>
      </c>
      <c r="H100" s="206">
        <v>1</v>
      </c>
      <c r="I100" s="207"/>
      <c r="J100" s="208">
        <f>ROUND(I100*H100,2)</f>
        <v>0</v>
      </c>
      <c r="K100" s="204" t="s">
        <v>125</v>
      </c>
      <c r="L100" s="40"/>
      <c r="M100" s="209" t="s">
        <v>1</v>
      </c>
      <c r="N100" s="210" t="s">
        <v>39</v>
      </c>
      <c r="O100" s="76"/>
      <c r="P100" s="211">
        <f>O100*H100</f>
        <v>0</v>
      </c>
      <c r="Q100" s="211">
        <v>0.42080000000000001</v>
      </c>
      <c r="R100" s="211">
        <f>Q100*H100</f>
        <v>0.42080000000000001</v>
      </c>
      <c r="S100" s="211">
        <v>0</v>
      </c>
      <c r="T100" s="212">
        <f>S100*H100</f>
        <v>0</v>
      </c>
      <c r="AR100" s="14" t="s">
        <v>126</v>
      </c>
      <c r="AT100" s="14" t="s">
        <v>121</v>
      </c>
      <c r="AU100" s="14" t="s">
        <v>77</v>
      </c>
      <c r="AY100" s="14" t="s">
        <v>119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4" t="s">
        <v>75</v>
      </c>
      <c r="BK100" s="213">
        <f>ROUND(I100*H100,2)</f>
        <v>0</v>
      </c>
      <c r="BL100" s="14" t="s">
        <v>126</v>
      </c>
      <c r="BM100" s="14" t="s">
        <v>261</v>
      </c>
    </row>
    <row r="101" s="10" customFormat="1" ht="22.8" customHeight="1">
      <c r="B101" s="186"/>
      <c r="C101" s="187"/>
      <c r="D101" s="188" t="s">
        <v>67</v>
      </c>
      <c r="E101" s="200" t="s">
        <v>146</v>
      </c>
      <c r="F101" s="200" t="s">
        <v>147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SUM(P102:P105)</f>
        <v>0</v>
      </c>
      <c r="Q101" s="194"/>
      <c r="R101" s="195">
        <f>SUM(R102:R105)</f>
        <v>0.095999999999999988</v>
      </c>
      <c r="S101" s="194"/>
      <c r="T101" s="196">
        <f>SUM(T102:T105)</f>
        <v>9.5999999999999996</v>
      </c>
      <c r="AR101" s="197" t="s">
        <v>75</v>
      </c>
      <c r="AT101" s="198" t="s">
        <v>67</v>
      </c>
      <c r="AU101" s="198" t="s">
        <v>75</v>
      </c>
      <c r="AY101" s="197" t="s">
        <v>119</v>
      </c>
      <c r="BK101" s="199">
        <f>SUM(BK102:BK105)</f>
        <v>0</v>
      </c>
    </row>
    <row r="102" s="1" customFormat="1" ht="22.5" customHeight="1">
      <c r="B102" s="35"/>
      <c r="C102" s="202" t="s">
        <v>146</v>
      </c>
      <c r="D102" s="202" t="s">
        <v>121</v>
      </c>
      <c r="E102" s="203" t="s">
        <v>148</v>
      </c>
      <c r="F102" s="204" t="s">
        <v>149</v>
      </c>
      <c r="G102" s="205" t="s">
        <v>150</v>
      </c>
      <c r="H102" s="206">
        <v>160</v>
      </c>
      <c r="I102" s="207"/>
      <c r="J102" s="208">
        <f>ROUND(I102*H102,2)</f>
        <v>0</v>
      </c>
      <c r="K102" s="204" t="s">
        <v>125</v>
      </c>
      <c r="L102" s="40"/>
      <c r="M102" s="209" t="s">
        <v>1</v>
      </c>
      <c r="N102" s="210" t="s">
        <v>39</v>
      </c>
      <c r="O102" s="76"/>
      <c r="P102" s="211">
        <f>O102*H102</f>
        <v>0</v>
      </c>
      <c r="Q102" s="211">
        <v>0.00059999999999999995</v>
      </c>
      <c r="R102" s="211">
        <f>Q102*H102</f>
        <v>0.095999999999999988</v>
      </c>
      <c r="S102" s="211">
        <v>0</v>
      </c>
      <c r="T102" s="212">
        <f>S102*H102</f>
        <v>0</v>
      </c>
      <c r="AR102" s="14" t="s">
        <v>126</v>
      </c>
      <c r="AT102" s="14" t="s">
        <v>121</v>
      </c>
      <c r="AU102" s="14" t="s">
        <v>77</v>
      </c>
      <c r="AY102" s="14" t="s">
        <v>119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4" t="s">
        <v>75</v>
      </c>
      <c r="BK102" s="213">
        <f>ROUND(I102*H102,2)</f>
        <v>0</v>
      </c>
      <c r="BL102" s="14" t="s">
        <v>126</v>
      </c>
      <c r="BM102" s="14" t="s">
        <v>151</v>
      </c>
    </row>
    <row r="103" s="1" customFormat="1" ht="16.5" customHeight="1">
      <c r="B103" s="35"/>
      <c r="C103" s="202" t="s">
        <v>171</v>
      </c>
      <c r="D103" s="202" t="s">
        <v>121</v>
      </c>
      <c r="E103" s="203" t="s">
        <v>153</v>
      </c>
      <c r="F103" s="204" t="s">
        <v>154</v>
      </c>
      <c r="G103" s="205" t="s">
        <v>150</v>
      </c>
      <c r="H103" s="206">
        <v>160</v>
      </c>
      <c r="I103" s="207"/>
      <c r="J103" s="208">
        <f>ROUND(I103*H103,2)</f>
        <v>0</v>
      </c>
      <c r="K103" s="204" t="s">
        <v>125</v>
      </c>
      <c r="L103" s="40"/>
      <c r="M103" s="209" t="s">
        <v>1</v>
      </c>
      <c r="N103" s="210" t="s">
        <v>39</v>
      </c>
      <c r="O103" s="76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14" t="s">
        <v>126</v>
      </c>
      <c r="AT103" s="14" t="s">
        <v>121</v>
      </c>
      <c r="AU103" s="14" t="s">
        <v>77</v>
      </c>
      <c r="AY103" s="14" t="s">
        <v>119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4" t="s">
        <v>75</v>
      </c>
      <c r="BK103" s="213">
        <f>ROUND(I103*H103,2)</f>
        <v>0</v>
      </c>
      <c r="BL103" s="14" t="s">
        <v>126</v>
      </c>
      <c r="BM103" s="14" t="s">
        <v>155</v>
      </c>
    </row>
    <row r="104" s="11" customFormat="1">
      <c r="B104" s="214"/>
      <c r="C104" s="215"/>
      <c r="D104" s="216" t="s">
        <v>128</v>
      </c>
      <c r="E104" s="217" t="s">
        <v>1</v>
      </c>
      <c r="F104" s="218" t="s">
        <v>262</v>
      </c>
      <c r="G104" s="215"/>
      <c r="H104" s="219">
        <v>160</v>
      </c>
      <c r="I104" s="220"/>
      <c r="J104" s="215"/>
      <c r="K104" s="215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128</v>
      </c>
      <c r="AU104" s="225" t="s">
        <v>77</v>
      </c>
      <c r="AV104" s="11" t="s">
        <v>77</v>
      </c>
      <c r="AW104" s="11" t="s">
        <v>31</v>
      </c>
      <c r="AX104" s="11" t="s">
        <v>75</v>
      </c>
      <c r="AY104" s="225" t="s">
        <v>119</v>
      </c>
    </row>
    <row r="105" s="1" customFormat="1" ht="16.5" customHeight="1">
      <c r="B105" s="35"/>
      <c r="C105" s="202" t="s">
        <v>87</v>
      </c>
      <c r="D105" s="202" t="s">
        <v>121</v>
      </c>
      <c r="E105" s="203" t="s">
        <v>158</v>
      </c>
      <c r="F105" s="204" t="s">
        <v>159</v>
      </c>
      <c r="G105" s="205" t="s">
        <v>124</v>
      </c>
      <c r="H105" s="206">
        <v>480</v>
      </c>
      <c r="I105" s="207"/>
      <c r="J105" s="208">
        <f>ROUND(I105*H105,2)</f>
        <v>0</v>
      </c>
      <c r="K105" s="204" t="s">
        <v>125</v>
      </c>
      <c r="L105" s="40"/>
      <c r="M105" s="209" t="s">
        <v>1</v>
      </c>
      <c r="N105" s="210" t="s">
        <v>39</v>
      </c>
      <c r="O105" s="76"/>
      <c r="P105" s="211">
        <f>O105*H105</f>
        <v>0</v>
      </c>
      <c r="Q105" s="211">
        <v>0</v>
      </c>
      <c r="R105" s="211">
        <f>Q105*H105</f>
        <v>0</v>
      </c>
      <c r="S105" s="211">
        <v>0.02</v>
      </c>
      <c r="T105" s="212">
        <f>S105*H105</f>
        <v>9.5999999999999996</v>
      </c>
      <c r="AR105" s="14" t="s">
        <v>126</v>
      </c>
      <c r="AT105" s="14" t="s">
        <v>121</v>
      </c>
      <c r="AU105" s="14" t="s">
        <v>77</v>
      </c>
      <c r="AY105" s="14" t="s">
        <v>119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4" t="s">
        <v>75</v>
      </c>
      <c r="BK105" s="213">
        <f>ROUND(I105*H105,2)</f>
        <v>0</v>
      </c>
      <c r="BL105" s="14" t="s">
        <v>126</v>
      </c>
      <c r="BM105" s="14" t="s">
        <v>160</v>
      </c>
    </row>
    <row r="106" s="10" customFormat="1" ht="22.8" customHeight="1">
      <c r="B106" s="186"/>
      <c r="C106" s="187"/>
      <c r="D106" s="188" t="s">
        <v>67</v>
      </c>
      <c r="E106" s="200" t="s">
        <v>161</v>
      </c>
      <c r="F106" s="200" t="s">
        <v>162</v>
      </c>
      <c r="G106" s="187"/>
      <c r="H106" s="187"/>
      <c r="I106" s="190"/>
      <c r="J106" s="201">
        <f>BK106</f>
        <v>0</v>
      </c>
      <c r="K106" s="187"/>
      <c r="L106" s="192"/>
      <c r="M106" s="193"/>
      <c r="N106" s="194"/>
      <c r="O106" s="194"/>
      <c r="P106" s="195">
        <f>SUM(P107:P110)</f>
        <v>0</v>
      </c>
      <c r="Q106" s="194"/>
      <c r="R106" s="195">
        <f>SUM(R107:R110)</f>
        <v>0</v>
      </c>
      <c r="S106" s="194"/>
      <c r="T106" s="196">
        <f>SUM(T107:T110)</f>
        <v>0</v>
      </c>
      <c r="AR106" s="197" t="s">
        <v>75</v>
      </c>
      <c r="AT106" s="198" t="s">
        <v>67</v>
      </c>
      <c r="AU106" s="198" t="s">
        <v>75</v>
      </c>
      <c r="AY106" s="197" t="s">
        <v>119</v>
      </c>
      <c r="BK106" s="199">
        <f>SUM(BK107:BK110)</f>
        <v>0</v>
      </c>
    </row>
    <row r="107" s="1" customFormat="1" ht="16.5" customHeight="1">
      <c r="B107" s="35"/>
      <c r="C107" s="202" t="s">
        <v>226</v>
      </c>
      <c r="D107" s="202" t="s">
        <v>121</v>
      </c>
      <c r="E107" s="203" t="s">
        <v>163</v>
      </c>
      <c r="F107" s="204" t="s">
        <v>164</v>
      </c>
      <c r="G107" s="205" t="s">
        <v>165</v>
      </c>
      <c r="H107" s="206">
        <v>71.040000000000006</v>
      </c>
      <c r="I107" s="207"/>
      <c r="J107" s="208">
        <f>ROUND(I107*H107,2)</f>
        <v>0</v>
      </c>
      <c r="K107" s="204" t="s">
        <v>125</v>
      </c>
      <c r="L107" s="40"/>
      <c r="M107" s="209" t="s">
        <v>1</v>
      </c>
      <c r="N107" s="210" t="s">
        <v>39</v>
      </c>
      <c r="O107" s="7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14" t="s">
        <v>126</v>
      </c>
      <c r="AT107" s="14" t="s">
        <v>121</v>
      </c>
      <c r="AU107" s="14" t="s">
        <v>77</v>
      </c>
      <c r="AY107" s="14" t="s">
        <v>119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4" t="s">
        <v>75</v>
      </c>
      <c r="BK107" s="213">
        <f>ROUND(I107*H107,2)</f>
        <v>0</v>
      </c>
      <c r="BL107" s="14" t="s">
        <v>126</v>
      </c>
      <c r="BM107" s="14" t="s">
        <v>166</v>
      </c>
    </row>
    <row r="108" s="1" customFormat="1" ht="22.5" customHeight="1">
      <c r="B108" s="35"/>
      <c r="C108" s="202" t="s">
        <v>229</v>
      </c>
      <c r="D108" s="202" t="s">
        <v>121</v>
      </c>
      <c r="E108" s="203" t="s">
        <v>167</v>
      </c>
      <c r="F108" s="204" t="s">
        <v>168</v>
      </c>
      <c r="G108" s="205" t="s">
        <v>165</v>
      </c>
      <c r="H108" s="206">
        <v>2486.4000000000001</v>
      </c>
      <c r="I108" s="207"/>
      <c r="J108" s="208">
        <f>ROUND(I108*H108,2)</f>
        <v>0</v>
      </c>
      <c r="K108" s="204" t="s">
        <v>125</v>
      </c>
      <c r="L108" s="40"/>
      <c r="M108" s="209" t="s">
        <v>1</v>
      </c>
      <c r="N108" s="210" t="s">
        <v>39</v>
      </c>
      <c r="O108" s="76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14" t="s">
        <v>126</v>
      </c>
      <c r="AT108" s="14" t="s">
        <v>121</v>
      </c>
      <c r="AU108" s="14" t="s">
        <v>77</v>
      </c>
      <c r="AY108" s="14" t="s">
        <v>119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4" t="s">
        <v>75</v>
      </c>
      <c r="BK108" s="213">
        <f>ROUND(I108*H108,2)</f>
        <v>0</v>
      </c>
      <c r="BL108" s="14" t="s">
        <v>126</v>
      </c>
      <c r="BM108" s="14" t="s">
        <v>169</v>
      </c>
    </row>
    <row r="109" s="11" customFormat="1">
      <c r="B109" s="214"/>
      <c r="C109" s="215"/>
      <c r="D109" s="216" t="s">
        <v>128</v>
      </c>
      <c r="E109" s="215"/>
      <c r="F109" s="218" t="s">
        <v>263</v>
      </c>
      <c r="G109" s="215"/>
      <c r="H109" s="219">
        <v>2486.4000000000001</v>
      </c>
      <c r="I109" s="220"/>
      <c r="J109" s="215"/>
      <c r="K109" s="215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128</v>
      </c>
      <c r="AU109" s="225" t="s">
        <v>77</v>
      </c>
      <c r="AV109" s="11" t="s">
        <v>77</v>
      </c>
      <c r="AW109" s="11" t="s">
        <v>4</v>
      </c>
      <c r="AX109" s="11" t="s">
        <v>75</v>
      </c>
      <c r="AY109" s="225" t="s">
        <v>119</v>
      </c>
    </row>
    <row r="110" s="1" customFormat="1" ht="22.5" customHeight="1">
      <c r="B110" s="35"/>
      <c r="C110" s="202" t="s">
        <v>231</v>
      </c>
      <c r="D110" s="202" t="s">
        <v>121</v>
      </c>
      <c r="E110" s="203" t="s">
        <v>172</v>
      </c>
      <c r="F110" s="204" t="s">
        <v>173</v>
      </c>
      <c r="G110" s="205" t="s">
        <v>165</v>
      </c>
      <c r="H110" s="206">
        <v>71.040000000000006</v>
      </c>
      <c r="I110" s="207"/>
      <c r="J110" s="208">
        <f>ROUND(I110*H110,2)</f>
        <v>0</v>
      </c>
      <c r="K110" s="204" t="s">
        <v>125</v>
      </c>
      <c r="L110" s="40"/>
      <c r="M110" s="209" t="s">
        <v>1</v>
      </c>
      <c r="N110" s="210" t="s">
        <v>39</v>
      </c>
      <c r="O110" s="76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14" t="s">
        <v>126</v>
      </c>
      <c r="AT110" s="14" t="s">
        <v>121</v>
      </c>
      <c r="AU110" s="14" t="s">
        <v>77</v>
      </c>
      <c r="AY110" s="14" t="s">
        <v>119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4" t="s">
        <v>75</v>
      </c>
      <c r="BK110" s="213">
        <f>ROUND(I110*H110,2)</f>
        <v>0</v>
      </c>
      <c r="BL110" s="14" t="s">
        <v>126</v>
      </c>
      <c r="BM110" s="14" t="s">
        <v>174</v>
      </c>
    </row>
    <row r="111" s="10" customFormat="1" ht="22.8" customHeight="1">
      <c r="B111" s="186"/>
      <c r="C111" s="187"/>
      <c r="D111" s="188" t="s">
        <v>67</v>
      </c>
      <c r="E111" s="200" t="s">
        <v>175</v>
      </c>
      <c r="F111" s="200" t="s">
        <v>176</v>
      </c>
      <c r="G111" s="187"/>
      <c r="H111" s="187"/>
      <c r="I111" s="190"/>
      <c r="J111" s="201">
        <f>BK111</f>
        <v>0</v>
      </c>
      <c r="K111" s="187"/>
      <c r="L111" s="192"/>
      <c r="M111" s="193"/>
      <c r="N111" s="194"/>
      <c r="O111" s="194"/>
      <c r="P111" s="195">
        <f>P112</f>
        <v>0</v>
      </c>
      <c r="Q111" s="194"/>
      <c r="R111" s="195">
        <f>R112</f>
        <v>0</v>
      </c>
      <c r="S111" s="194"/>
      <c r="T111" s="196">
        <f>T112</f>
        <v>0</v>
      </c>
      <c r="AR111" s="197" t="s">
        <v>75</v>
      </c>
      <c r="AT111" s="198" t="s">
        <v>67</v>
      </c>
      <c r="AU111" s="198" t="s">
        <v>75</v>
      </c>
      <c r="AY111" s="197" t="s">
        <v>119</v>
      </c>
      <c r="BK111" s="199">
        <f>BK112</f>
        <v>0</v>
      </c>
    </row>
    <row r="112" s="1" customFormat="1" ht="22.5" customHeight="1">
      <c r="B112" s="35"/>
      <c r="C112" s="202" t="s">
        <v>8</v>
      </c>
      <c r="D112" s="202" t="s">
        <v>121</v>
      </c>
      <c r="E112" s="203" t="s">
        <v>177</v>
      </c>
      <c r="F112" s="204" t="s">
        <v>178</v>
      </c>
      <c r="G112" s="205" t="s">
        <v>165</v>
      </c>
      <c r="H112" s="206">
        <v>26.109000000000002</v>
      </c>
      <c r="I112" s="207"/>
      <c r="J112" s="208">
        <f>ROUND(I112*H112,2)</f>
        <v>0</v>
      </c>
      <c r="K112" s="204" t="s">
        <v>125</v>
      </c>
      <c r="L112" s="40"/>
      <c r="M112" s="226" t="s">
        <v>1</v>
      </c>
      <c r="N112" s="227" t="s">
        <v>39</v>
      </c>
      <c r="O112" s="228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14" t="s">
        <v>126</v>
      </c>
      <c r="AT112" s="14" t="s">
        <v>121</v>
      </c>
      <c r="AU112" s="14" t="s">
        <v>77</v>
      </c>
      <c r="AY112" s="14" t="s">
        <v>119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4" t="s">
        <v>75</v>
      </c>
      <c r="BK112" s="213">
        <f>ROUND(I112*H112,2)</f>
        <v>0</v>
      </c>
      <c r="BL112" s="14" t="s">
        <v>126</v>
      </c>
      <c r="BM112" s="14" t="s">
        <v>179</v>
      </c>
    </row>
    <row r="113" s="1" customFormat="1" ht="6.96" customHeight="1">
      <c r="B113" s="54"/>
      <c r="C113" s="55"/>
      <c r="D113" s="55"/>
      <c r="E113" s="55"/>
      <c r="F113" s="55"/>
      <c r="G113" s="55"/>
      <c r="H113" s="55"/>
      <c r="I113" s="152"/>
      <c r="J113" s="55"/>
      <c r="K113" s="55"/>
      <c r="L113" s="40"/>
    </row>
  </sheetData>
  <sheetProtection sheet="1" autoFilter="0" formatColumns="0" formatRows="0" objects="1" scenarios="1" spinCount="100000" saltValue="GejicGJsbCAykb3uV4fekanH+utIvapeZ2PfElnBMV0rq3ygkVxsQnaqOZqn5tZ+5xG/PB+8hCFHjtqvL79b+g==" hashValue="ybckOy2L2FMFKYFmistybqNHxr+0qZoTj4uKThd14+k01xw2kgQQExmAQ53k1ZK6up5AXlXYNphj1qDpiuIZ6Q==" algorithmName="SHA-512" password="CC35"/>
  <autoFilter ref="C85:K11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89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77</v>
      </c>
    </row>
    <row r="4" ht="24.96" customHeight="1">
      <c r="B4" s="17"/>
      <c r="D4" s="125" t="s">
        <v>90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Oprava místních komunikací ve Frenštátě pod Radhoštěm</v>
      </c>
      <c r="F7" s="126"/>
      <c r="G7" s="126"/>
      <c r="H7" s="126"/>
      <c r="L7" s="17"/>
    </row>
    <row r="8" s="1" customFormat="1" ht="12" customHeight="1">
      <c r="B8" s="40"/>
      <c r="D8" s="126" t="s">
        <v>91</v>
      </c>
      <c r="I8" s="128"/>
      <c r="L8" s="40"/>
    </row>
    <row r="9" s="1" customFormat="1" ht="36.96" customHeight="1">
      <c r="B9" s="40"/>
      <c r="E9" s="129" t="s">
        <v>264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30. 1. 2019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27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28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27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30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27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32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27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33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34</v>
      </c>
      <c r="I30" s="128"/>
      <c r="J30" s="137">
        <f>ROUND(J85,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36</v>
      </c>
      <c r="I32" s="139" t="s">
        <v>35</v>
      </c>
      <c r="J32" s="138" t="s">
        <v>37</v>
      </c>
      <c r="L32" s="40"/>
    </row>
    <row r="33" s="1" customFormat="1" ht="14.4" customHeight="1">
      <c r="B33" s="40"/>
      <c r="D33" s="126" t="s">
        <v>38</v>
      </c>
      <c r="E33" s="126" t="s">
        <v>39</v>
      </c>
      <c r="F33" s="140">
        <f>ROUND((SUM(BE85:BE109)),  2)</f>
        <v>0</v>
      </c>
      <c r="I33" s="141">
        <v>0.20999999999999999</v>
      </c>
      <c r="J33" s="140">
        <f>ROUND(((SUM(BE85:BE109))*I33),  2)</f>
        <v>0</v>
      </c>
      <c r="L33" s="40"/>
    </row>
    <row r="34" s="1" customFormat="1" ht="14.4" customHeight="1">
      <c r="B34" s="40"/>
      <c r="E34" s="126" t="s">
        <v>40</v>
      </c>
      <c r="F34" s="140">
        <f>ROUND((SUM(BF85:BF109)),  2)</f>
        <v>0</v>
      </c>
      <c r="I34" s="141">
        <v>0.14999999999999999</v>
      </c>
      <c r="J34" s="140">
        <f>ROUND(((SUM(BF85:BF109))*I34),  2)</f>
        <v>0</v>
      </c>
      <c r="L34" s="40"/>
    </row>
    <row r="35" hidden="1" s="1" customFormat="1" ht="14.4" customHeight="1">
      <c r="B35" s="40"/>
      <c r="E35" s="126" t="s">
        <v>41</v>
      </c>
      <c r="F35" s="140">
        <f>ROUND((SUM(BG85:BG109)),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42</v>
      </c>
      <c r="F36" s="140">
        <f>ROUND((SUM(BH85:BH109)),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43</v>
      </c>
      <c r="F37" s="140">
        <f>ROUND((SUM(BI85:BI109)),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44</v>
      </c>
      <c r="E39" s="144"/>
      <c r="F39" s="144"/>
      <c r="G39" s="145" t="s">
        <v>45</v>
      </c>
      <c r="H39" s="146" t="s">
        <v>46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92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Oprava místních komunikací ve Frenštátě pod Radhoštěm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91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11 - Oprava místní komunikace Papratná - odbočka k propustku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>Frenštát pod Radhoštěm</v>
      </c>
      <c r="G52" s="36"/>
      <c r="H52" s="36"/>
      <c r="I52" s="130" t="s">
        <v>22</v>
      </c>
      <c r="J52" s="64" t="str">
        <f>IF(J12="","",J12)</f>
        <v>30. 1. 2019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30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28</v>
      </c>
      <c r="D55" s="36"/>
      <c r="E55" s="36"/>
      <c r="F55" s="24" t="str">
        <f>IF(E18="","",E18)</f>
        <v>Vyplň údaj</v>
      </c>
      <c r="G55" s="36"/>
      <c r="H55" s="36"/>
      <c r="I55" s="130" t="s">
        <v>32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93</v>
      </c>
      <c r="D57" s="158"/>
      <c r="E57" s="158"/>
      <c r="F57" s="158"/>
      <c r="G57" s="158"/>
      <c r="H57" s="158"/>
      <c r="I57" s="159"/>
      <c r="J57" s="160" t="s">
        <v>94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95</v>
      </c>
      <c r="D59" s="36"/>
      <c r="E59" s="36"/>
      <c r="F59" s="36"/>
      <c r="G59" s="36"/>
      <c r="H59" s="36"/>
      <c r="I59" s="128"/>
      <c r="J59" s="95">
        <f>J85</f>
        <v>0</v>
      </c>
      <c r="K59" s="36"/>
      <c r="L59" s="40"/>
      <c r="AU59" s="14" t="s">
        <v>96</v>
      </c>
    </row>
    <row r="60" s="7" customFormat="1" ht="24.96" customHeight="1">
      <c r="B60" s="162"/>
      <c r="C60" s="163"/>
      <c r="D60" s="164" t="s">
        <v>97</v>
      </c>
      <c r="E60" s="165"/>
      <c r="F60" s="165"/>
      <c r="G60" s="165"/>
      <c r="H60" s="165"/>
      <c r="I60" s="166"/>
      <c r="J60" s="167">
        <f>J86</f>
        <v>0</v>
      </c>
      <c r="K60" s="163"/>
      <c r="L60" s="168"/>
    </row>
    <row r="61" s="8" customFormat="1" ht="19.92" customHeight="1">
      <c r="B61" s="169"/>
      <c r="C61" s="170"/>
      <c r="D61" s="171" t="s">
        <v>98</v>
      </c>
      <c r="E61" s="172"/>
      <c r="F61" s="172"/>
      <c r="G61" s="172"/>
      <c r="H61" s="172"/>
      <c r="I61" s="173"/>
      <c r="J61" s="174">
        <f>J87</f>
        <v>0</v>
      </c>
      <c r="K61" s="170"/>
      <c r="L61" s="175"/>
    </row>
    <row r="62" s="8" customFormat="1" ht="19.92" customHeight="1">
      <c r="B62" s="169"/>
      <c r="C62" s="170"/>
      <c r="D62" s="171" t="s">
        <v>99</v>
      </c>
      <c r="E62" s="172"/>
      <c r="F62" s="172"/>
      <c r="G62" s="172"/>
      <c r="H62" s="172"/>
      <c r="I62" s="173"/>
      <c r="J62" s="174">
        <f>J90</f>
        <v>0</v>
      </c>
      <c r="K62" s="170"/>
      <c r="L62" s="175"/>
    </row>
    <row r="63" s="8" customFormat="1" ht="19.92" customHeight="1">
      <c r="B63" s="169"/>
      <c r="C63" s="170"/>
      <c r="D63" s="171" t="s">
        <v>101</v>
      </c>
      <c r="E63" s="172"/>
      <c r="F63" s="172"/>
      <c r="G63" s="172"/>
      <c r="H63" s="172"/>
      <c r="I63" s="173"/>
      <c r="J63" s="174">
        <f>J96</f>
        <v>0</v>
      </c>
      <c r="K63" s="170"/>
      <c r="L63" s="175"/>
    </row>
    <row r="64" s="8" customFormat="1" ht="19.92" customHeight="1">
      <c r="B64" s="169"/>
      <c r="C64" s="170"/>
      <c r="D64" s="171" t="s">
        <v>102</v>
      </c>
      <c r="E64" s="172"/>
      <c r="F64" s="172"/>
      <c r="G64" s="172"/>
      <c r="H64" s="172"/>
      <c r="I64" s="173"/>
      <c r="J64" s="174">
        <f>J103</f>
        <v>0</v>
      </c>
      <c r="K64" s="170"/>
      <c r="L64" s="175"/>
    </row>
    <row r="65" s="8" customFormat="1" ht="19.92" customHeight="1">
      <c r="B65" s="169"/>
      <c r="C65" s="170"/>
      <c r="D65" s="171" t="s">
        <v>103</v>
      </c>
      <c r="E65" s="172"/>
      <c r="F65" s="172"/>
      <c r="G65" s="172"/>
      <c r="H65" s="172"/>
      <c r="I65" s="173"/>
      <c r="J65" s="174">
        <f>J108</f>
        <v>0</v>
      </c>
      <c r="K65" s="170"/>
      <c r="L65" s="175"/>
    </row>
    <row r="66" s="1" customFormat="1" ht="21.84" customHeight="1">
      <c r="B66" s="35"/>
      <c r="C66" s="36"/>
      <c r="D66" s="36"/>
      <c r="E66" s="36"/>
      <c r="F66" s="36"/>
      <c r="G66" s="36"/>
      <c r="H66" s="36"/>
      <c r="I66" s="128"/>
      <c r="J66" s="36"/>
      <c r="K66" s="36"/>
      <c r="L66" s="40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52"/>
      <c r="J67" s="55"/>
      <c r="K67" s="55"/>
      <c r="L67" s="40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5"/>
      <c r="J71" s="57"/>
      <c r="K71" s="57"/>
      <c r="L71" s="40"/>
    </row>
    <row r="72" s="1" customFormat="1" ht="24.96" customHeight="1">
      <c r="B72" s="35"/>
      <c r="C72" s="20" t="s">
        <v>104</v>
      </c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8"/>
      <c r="J73" s="36"/>
      <c r="K73" s="36"/>
      <c r="L73" s="40"/>
    </row>
    <row r="74" s="1" customFormat="1" ht="12" customHeight="1">
      <c r="B74" s="35"/>
      <c r="C74" s="29" t="s">
        <v>16</v>
      </c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6.5" customHeight="1">
      <c r="B75" s="35"/>
      <c r="C75" s="36"/>
      <c r="D75" s="36"/>
      <c r="E75" s="156" t="str">
        <f>E7</f>
        <v>Oprava místních komunikací ve Frenštátě pod Radhoštěm</v>
      </c>
      <c r="F75" s="29"/>
      <c r="G75" s="29"/>
      <c r="H75" s="29"/>
      <c r="I75" s="128"/>
      <c r="J75" s="36"/>
      <c r="K75" s="36"/>
      <c r="L75" s="40"/>
    </row>
    <row r="76" s="1" customFormat="1" ht="12" customHeight="1">
      <c r="B76" s="35"/>
      <c r="C76" s="29" t="s">
        <v>91</v>
      </c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16.5" customHeight="1">
      <c r="B77" s="35"/>
      <c r="C77" s="36"/>
      <c r="D77" s="36"/>
      <c r="E77" s="61" t="str">
        <f>E9</f>
        <v>11 - Oprava místní komunikace Papratná - odbočka k propustku</v>
      </c>
      <c r="F77" s="36"/>
      <c r="G77" s="36"/>
      <c r="H77" s="36"/>
      <c r="I77" s="128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12" customHeight="1">
      <c r="B79" s="35"/>
      <c r="C79" s="29" t="s">
        <v>20</v>
      </c>
      <c r="D79" s="36"/>
      <c r="E79" s="36"/>
      <c r="F79" s="24" t="str">
        <f>F12</f>
        <v>Frenštát pod Radhoštěm</v>
      </c>
      <c r="G79" s="36"/>
      <c r="H79" s="36"/>
      <c r="I79" s="130" t="s">
        <v>22</v>
      </c>
      <c r="J79" s="64" t="str">
        <f>IF(J12="","",J12)</f>
        <v>30. 1. 2019</v>
      </c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3.65" customHeight="1">
      <c r="B81" s="35"/>
      <c r="C81" s="29" t="s">
        <v>24</v>
      </c>
      <c r="D81" s="36"/>
      <c r="E81" s="36"/>
      <c r="F81" s="24" t="str">
        <f>E15</f>
        <v xml:space="preserve"> </v>
      </c>
      <c r="G81" s="36"/>
      <c r="H81" s="36"/>
      <c r="I81" s="130" t="s">
        <v>30</v>
      </c>
      <c r="J81" s="33" t="str">
        <f>E21</f>
        <v xml:space="preserve"> </v>
      </c>
      <c r="K81" s="36"/>
      <c r="L81" s="40"/>
    </row>
    <row r="82" s="1" customFormat="1" ht="13.65" customHeight="1">
      <c r="B82" s="35"/>
      <c r="C82" s="29" t="s">
        <v>28</v>
      </c>
      <c r="D82" s="36"/>
      <c r="E82" s="36"/>
      <c r="F82" s="24" t="str">
        <f>IF(E18="","",E18)</f>
        <v>Vyplň údaj</v>
      </c>
      <c r="G82" s="36"/>
      <c r="H82" s="36"/>
      <c r="I82" s="130" t="s">
        <v>32</v>
      </c>
      <c r="J82" s="33" t="str">
        <f>E24</f>
        <v xml:space="preserve"> </v>
      </c>
      <c r="K82" s="36"/>
      <c r="L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8"/>
      <c r="J83" s="36"/>
      <c r="K83" s="36"/>
      <c r="L83" s="40"/>
    </row>
    <row r="84" s="9" customFormat="1" ht="29.28" customHeight="1">
      <c r="B84" s="176"/>
      <c r="C84" s="177" t="s">
        <v>105</v>
      </c>
      <c r="D84" s="178" t="s">
        <v>53</v>
      </c>
      <c r="E84" s="178" t="s">
        <v>49</v>
      </c>
      <c r="F84" s="178" t="s">
        <v>50</v>
      </c>
      <c r="G84" s="178" t="s">
        <v>106</v>
      </c>
      <c r="H84" s="178" t="s">
        <v>107</v>
      </c>
      <c r="I84" s="179" t="s">
        <v>108</v>
      </c>
      <c r="J84" s="178" t="s">
        <v>94</v>
      </c>
      <c r="K84" s="180" t="s">
        <v>109</v>
      </c>
      <c r="L84" s="181"/>
      <c r="M84" s="85" t="s">
        <v>1</v>
      </c>
      <c r="N84" s="86" t="s">
        <v>38</v>
      </c>
      <c r="O84" s="86" t="s">
        <v>110</v>
      </c>
      <c r="P84" s="86" t="s">
        <v>111</v>
      </c>
      <c r="Q84" s="86" t="s">
        <v>112</v>
      </c>
      <c r="R84" s="86" t="s">
        <v>113</v>
      </c>
      <c r="S84" s="86" t="s">
        <v>114</v>
      </c>
      <c r="T84" s="87" t="s">
        <v>115</v>
      </c>
    </row>
    <row r="85" s="1" customFormat="1" ht="22.8" customHeight="1">
      <c r="B85" s="35"/>
      <c r="C85" s="92" t="s">
        <v>116</v>
      </c>
      <c r="D85" s="36"/>
      <c r="E85" s="36"/>
      <c r="F85" s="36"/>
      <c r="G85" s="36"/>
      <c r="H85" s="36"/>
      <c r="I85" s="128"/>
      <c r="J85" s="182">
        <f>BK85</f>
        <v>0</v>
      </c>
      <c r="K85" s="36"/>
      <c r="L85" s="40"/>
      <c r="M85" s="88"/>
      <c r="N85" s="89"/>
      <c r="O85" s="89"/>
      <c r="P85" s="183">
        <f>P86</f>
        <v>0</v>
      </c>
      <c r="Q85" s="89"/>
      <c r="R85" s="183">
        <f>R86</f>
        <v>14.653659999999999</v>
      </c>
      <c r="S85" s="89"/>
      <c r="T85" s="184">
        <f>T86</f>
        <v>37.630000000000003</v>
      </c>
      <c r="AT85" s="14" t="s">
        <v>67</v>
      </c>
      <c r="AU85" s="14" t="s">
        <v>96</v>
      </c>
      <c r="BK85" s="185">
        <f>BK86</f>
        <v>0</v>
      </c>
    </row>
    <row r="86" s="10" customFormat="1" ht="25.92" customHeight="1">
      <c r="B86" s="186"/>
      <c r="C86" s="187"/>
      <c r="D86" s="188" t="s">
        <v>67</v>
      </c>
      <c r="E86" s="189" t="s">
        <v>117</v>
      </c>
      <c r="F86" s="189" t="s">
        <v>118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P87+P90+P96+P103+P108</f>
        <v>0</v>
      </c>
      <c r="Q86" s="194"/>
      <c r="R86" s="195">
        <f>R87+R90+R96+R103+R108</f>
        <v>14.653659999999999</v>
      </c>
      <c r="S86" s="194"/>
      <c r="T86" s="196">
        <f>T87+T90+T96+T103+T108</f>
        <v>37.630000000000003</v>
      </c>
      <c r="AR86" s="197" t="s">
        <v>75</v>
      </c>
      <c r="AT86" s="198" t="s">
        <v>67</v>
      </c>
      <c r="AU86" s="198" t="s">
        <v>68</v>
      </c>
      <c r="AY86" s="197" t="s">
        <v>119</v>
      </c>
      <c r="BK86" s="199">
        <f>BK87+BK90+BK96+BK103+BK108</f>
        <v>0</v>
      </c>
    </row>
    <row r="87" s="10" customFormat="1" ht="22.8" customHeight="1">
      <c r="B87" s="186"/>
      <c r="C87" s="187"/>
      <c r="D87" s="188" t="s">
        <v>67</v>
      </c>
      <c r="E87" s="200" t="s">
        <v>75</v>
      </c>
      <c r="F87" s="200" t="s">
        <v>120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SUM(P88:P89)</f>
        <v>0</v>
      </c>
      <c r="Q87" s="194"/>
      <c r="R87" s="195">
        <f>SUM(R88:R89)</f>
        <v>0.009300000000000001</v>
      </c>
      <c r="S87" s="194"/>
      <c r="T87" s="196">
        <f>SUM(T88:T89)</f>
        <v>23.870000000000001</v>
      </c>
      <c r="AR87" s="197" t="s">
        <v>75</v>
      </c>
      <c r="AT87" s="198" t="s">
        <v>67</v>
      </c>
      <c r="AU87" s="198" t="s">
        <v>75</v>
      </c>
      <c r="AY87" s="197" t="s">
        <v>119</v>
      </c>
      <c r="BK87" s="199">
        <f>SUM(BK88:BK89)</f>
        <v>0</v>
      </c>
    </row>
    <row r="88" s="1" customFormat="1" ht="22.5" customHeight="1">
      <c r="B88" s="35"/>
      <c r="C88" s="202" t="s">
        <v>75</v>
      </c>
      <c r="D88" s="202" t="s">
        <v>121</v>
      </c>
      <c r="E88" s="203" t="s">
        <v>265</v>
      </c>
      <c r="F88" s="204" t="s">
        <v>266</v>
      </c>
      <c r="G88" s="205" t="s">
        <v>124</v>
      </c>
      <c r="H88" s="206">
        <v>310</v>
      </c>
      <c r="I88" s="207"/>
      <c r="J88" s="208">
        <f>ROUND(I88*H88,2)</f>
        <v>0</v>
      </c>
      <c r="K88" s="204" t="s">
        <v>125</v>
      </c>
      <c r="L88" s="40"/>
      <c r="M88" s="209" t="s">
        <v>1</v>
      </c>
      <c r="N88" s="210" t="s">
        <v>39</v>
      </c>
      <c r="O88" s="76"/>
      <c r="P88" s="211">
        <f>O88*H88</f>
        <v>0</v>
      </c>
      <c r="Q88" s="211">
        <v>3.0000000000000001E-05</v>
      </c>
      <c r="R88" s="211">
        <f>Q88*H88</f>
        <v>0.009300000000000001</v>
      </c>
      <c r="S88" s="211">
        <v>0.076999999999999999</v>
      </c>
      <c r="T88" s="212">
        <f>S88*H88</f>
        <v>23.870000000000001</v>
      </c>
      <c r="AR88" s="14" t="s">
        <v>126</v>
      </c>
      <c r="AT88" s="14" t="s">
        <v>121</v>
      </c>
      <c r="AU88" s="14" t="s">
        <v>77</v>
      </c>
      <c r="AY88" s="14" t="s">
        <v>119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4" t="s">
        <v>75</v>
      </c>
      <c r="BK88" s="213">
        <f>ROUND(I88*H88,2)</f>
        <v>0</v>
      </c>
      <c r="BL88" s="14" t="s">
        <v>126</v>
      </c>
      <c r="BM88" s="14" t="s">
        <v>267</v>
      </c>
    </row>
    <row r="89" s="11" customFormat="1">
      <c r="B89" s="214"/>
      <c r="C89" s="215"/>
      <c r="D89" s="216" t="s">
        <v>128</v>
      </c>
      <c r="E89" s="217" t="s">
        <v>1</v>
      </c>
      <c r="F89" s="218" t="s">
        <v>268</v>
      </c>
      <c r="G89" s="215"/>
      <c r="H89" s="219">
        <v>310</v>
      </c>
      <c r="I89" s="220"/>
      <c r="J89" s="215"/>
      <c r="K89" s="215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128</v>
      </c>
      <c r="AU89" s="225" t="s">
        <v>77</v>
      </c>
      <c r="AV89" s="11" t="s">
        <v>77</v>
      </c>
      <c r="AW89" s="11" t="s">
        <v>31</v>
      </c>
      <c r="AX89" s="11" t="s">
        <v>75</v>
      </c>
      <c r="AY89" s="225" t="s">
        <v>119</v>
      </c>
    </row>
    <row r="90" s="10" customFormat="1" ht="22.8" customHeight="1">
      <c r="B90" s="186"/>
      <c r="C90" s="187"/>
      <c r="D90" s="188" t="s">
        <v>67</v>
      </c>
      <c r="E90" s="200" t="s">
        <v>130</v>
      </c>
      <c r="F90" s="200" t="s">
        <v>131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SUM(P91:P95)</f>
        <v>0</v>
      </c>
      <c r="Q90" s="194"/>
      <c r="R90" s="195">
        <f>SUM(R91:R95)</f>
        <v>14.639499999999998</v>
      </c>
      <c r="S90" s="194"/>
      <c r="T90" s="196">
        <f>SUM(T91:T95)</f>
        <v>0</v>
      </c>
      <c r="AR90" s="197" t="s">
        <v>75</v>
      </c>
      <c r="AT90" s="198" t="s">
        <v>67</v>
      </c>
      <c r="AU90" s="198" t="s">
        <v>75</v>
      </c>
      <c r="AY90" s="197" t="s">
        <v>119</v>
      </c>
      <c r="BK90" s="199">
        <f>SUM(BK91:BK95)</f>
        <v>0</v>
      </c>
    </row>
    <row r="91" s="1" customFormat="1" ht="16.5" customHeight="1">
      <c r="B91" s="35"/>
      <c r="C91" s="202" t="s">
        <v>77</v>
      </c>
      <c r="D91" s="202" t="s">
        <v>121</v>
      </c>
      <c r="E91" s="203" t="s">
        <v>201</v>
      </c>
      <c r="F91" s="204" t="s">
        <v>202</v>
      </c>
      <c r="G91" s="205" t="s">
        <v>124</v>
      </c>
      <c r="H91" s="206">
        <v>60</v>
      </c>
      <c r="I91" s="207"/>
      <c r="J91" s="208">
        <f>ROUND(I91*H91,2)</f>
        <v>0</v>
      </c>
      <c r="K91" s="204" t="s">
        <v>125</v>
      </c>
      <c r="L91" s="40"/>
      <c r="M91" s="209" t="s">
        <v>1</v>
      </c>
      <c r="N91" s="210" t="s">
        <v>39</v>
      </c>
      <c r="O91" s="76"/>
      <c r="P91" s="211">
        <f>O91*H91</f>
        <v>0</v>
      </c>
      <c r="Q91" s="211">
        <v>0.216</v>
      </c>
      <c r="R91" s="211">
        <f>Q91*H91</f>
        <v>12.959999999999999</v>
      </c>
      <c r="S91" s="211">
        <v>0</v>
      </c>
      <c r="T91" s="212">
        <f>S91*H91</f>
        <v>0</v>
      </c>
      <c r="AR91" s="14" t="s">
        <v>126</v>
      </c>
      <c r="AT91" s="14" t="s">
        <v>121</v>
      </c>
      <c r="AU91" s="14" t="s">
        <v>77</v>
      </c>
      <c r="AY91" s="14" t="s">
        <v>119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4" t="s">
        <v>75</v>
      </c>
      <c r="BK91" s="213">
        <f>ROUND(I91*H91,2)</f>
        <v>0</v>
      </c>
      <c r="BL91" s="14" t="s">
        <v>126</v>
      </c>
      <c r="BM91" s="14" t="s">
        <v>269</v>
      </c>
    </row>
    <row r="92" s="1" customFormat="1" ht="22.5" customHeight="1">
      <c r="B92" s="35"/>
      <c r="C92" s="202" t="s">
        <v>135</v>
      </c>
      <c r="D92" s="202" t="s">
        <v>121</v>
      </c>
      <c r="E92" s="203" t="s">
        <v>270</v>
      </c>
      <c r="F92" s="204" t="s">
        <v>271</v>
      </c>
      <c r="G92" s="205" t="s">
        <v>124</v>
      </c>
      <c r="H92" s="206">
        <v>10</v>
      </c>
      <c r="I92" s="207"/>
      <c r="J92" s="208">
        <f>ROUND(I92*H92,2)</f>
        <v>0</v>
      </c>
      <c r="K92" s="204" t="s">
        <v>125</v>
      </c>
      <c r="L92" s="40"/>
      <c r="M92" s="209" t="s">
        <v>1</v>
      </c>
      <c r="N92" s="210" t="s">
        <v>39</v>
      </c>
      <c r="O92" s="76"/>
      <c r="P92" s="211">
        <f>O92*H92</f>
        <v>0</v>
      </c>
      <c r="Q92" s="211">
        <v>0.16794999999999999</v>
      </c>
      <c r="R92" s="211">
        <f>Q92*H92</f>
        <v>1.6795</v>
      </c>
      <c r="S92" s="211">
        <v>0</v>
      </c>
      <c r="T92" s="212">
        <f>S92*H92</f>
        <v>0</v>
      </c>
      <c r="AR92" s="14" t="s">
        <v>126</v>
      </c>
      <c r="AT92" s="14" t="s">
        <v>121</v>
      </c>
      <c r="AU92" s="14" t="s">
        <v>77</v>
      </c>
      <c r="AY92" s="14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75</v>
      </c>
      <c r="BK92" s="213">
        <f>ROUND(I92*H92,2)</f>
        <v>0</v>
      </c>
      <c r="BL92" s="14" t="s">
        <v>126</v>
      </c>
      <c r="BM92" s="14" t="s">
        <v>272</v>
      </c>
    </row>
    <row r="93" s="11" customFormat="1">
      <c r="B93" s="214"/>
      <c r="C93" s="215"/>
      <c r="D93" s="216" t="s">
        <v>128</v>
      </c>
      <c r="E93" s="217" t="s">
        <v>1</v>
      </c>
      <c r="F93" s="218" t="s">
        <v>273</v>
      </c>
      <c r="G93" s="215"/>
      <c r="H93" s="219">
        <v>10</v>
      </c>
      <c r="I93" s="220"/>
      <c r="J93" s="215"/>
      <c r="K93" s="215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128</v>
      </c>
      <c r="AU93" s="225" t="s">
        <v>77</v>
      </c>
      <c r="AV93" s="11" t="s">
        <v>77</v>
      </c>
      <c r="AW93" s="11" t="s">
        <v>31</v>
      </c>
      <c r="AX93" s="11" t="s">
        <v>75</v>
      </c>
      <c r="AY93" s="225" t="s">
        <v>119</v>
      </c>
    </row>
    <row r="94" s="1" customFormat="1" ht="16.5" customHeight="1">
      <c r="B94" s="35"/>
      <c r="C94" s="202" t="s">
        <v>126</v>
      </c>
      <c r="D94" s="202" t="s">
        <v>121</v>
      </c>
      <c r="E94" s="203" t="s">
        <v>132</v>
      </c>
      <c r="F94" s="204" t="s">
        <v>133</v>
      </c>
      <c r="G94" s="205" t="s">
        <v>124</v>
      </c>
      <c r="H94" s="206">
        <v>310</v>
      </c>
      <c r="I94" s="207"/>
      <c r="J94" s="208">
        <f>ROUND(I94*H94,2)</f>
        <v>0</v>
      </c>
      <c r="K94" s="204" t="s">
        <v>125</v>
      </c>
      <c r="L94" s="40"/>
      <c r="M94" s="209" t="s">
        <v>1</v>
      </c>
      <c r="N94" s="210" t="s">
        <v>39</v>
      </c>
      <c r="O94" s="7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14" t="s">
        <v>126</v>
      </c>
      <c r="AT94" s="14" t="s">
        <v>121</v>
      </c>
      <c r="AU94" s="14" t="s">
        <v>77</v>
      </c>
      <c r="AY94" s="14" t="s">
        <v>119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4" t="s">
        <v>75</v>
      </c>
      <c r="BK94" s="213">
        <f>ROUND(I94*H94,2)</f>
        <v>0</v>
      </c>
      <c r="BL94" s="14" t="s">
        <v>126</v>
      </c>
      <c r="BM94" s="14" t="s">
        <v>134</v>
      </c>
    </row>
    <row r="95" s="1" customFormat="1" ht="22.5" customHeight="1">
      <c r="B95" s="35"/>
      <c r="C95" s="202" t="s">
        <v>130</v>
      </c>
      <c r="D95" s="202" t="s">
        <v>121</v>
      </c>
      <c r="E95" s="203" t="s">
        <v>136</v>
      </c>
      <c r="F95" s="204" t="s">
        <v>137</v>
      </c>
      <c r="G95" s="205" t="s">
        <v>124</v>
      </c>
      <c r="H95" s="206">
        <v>310</v>
      </c>
      <c r="I95" s="207"/>
      <c r="J95" s="208">
        <f>ROUND(I95*H95,2)</f>
        <v>0</v>
      </c>
      <c r="K95" s="204" t="s">
        <v>125</v>
      </c>
      <c r="L95" s="40"/>
      <c r="M95" s="209" t="s">
        <v>1</v>
      </c>
      <c r="N95" s="210" t="s">
        <v>39</v>
      </c>
      <c r="O95" s="7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14" t="s">
        <v>126</v>
      </c>
      <c r="AT95" s="14" t="s">
        <v>121</v>
      </c>
      <c r="AU95" s="14" t="s">
        <v>77</v>
      </c>
      <c r="AY95" s="14" t="s">
        <v>119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75</v>
      </c>
      <c r="BK95" s="213">
        <f>ROUND(I95*H95,2)</f>
        <v>0</v>
      </c>
      <c r="BL95" s="14" t="s">
        <v>126</v>
      </c>
      <c r="BM95" s="14" t="s">
        <v>138</v>
      </c>
    </row>
    <row r="96" s="10" customFormat="1" ht="22.8" customHeight="1">
      <c r="B96" s="186"/>
      <c r="C96" s="187"/>
      <c r="D96" s="188" t="s">
        <v>67</v>
      </c>
      <c r="E96" s="200" t="s">
        <v>146</v>
      </c>
      <c r="F96" s="200" t="s">
        <v>147</v>
      </c>
      <c r="G96" s="187"/>
      <c r="H96" s="187"/>
      <c r="I96" s="190"/>
      <c r="J96" s="201">
        <f>BK96</f>
        <v>0</v>
      </c>
      <c r="K96" s="187"/>
      <c r="L96" s="192"/>
      <c r="M96" s="193"/>
      <c r="N96" s="194"/>
      <c r="O96" s="194"/>
      <c r="P96" s="195">
        <f>SUM(P97:P102)</f>
        <v>0</v>
      </c>
      <c r="Q96" s="194"/>
      <c r="R96" s="195">
        <f>SUM(R97:R102)</f>
        <v>0.0048599999999999997</v>
      </c>
      <c r="S96" s="194"/>
      <c r="T96" s="196">
        <f>SUM(T97:T102)</f>
        <v>13.760000000000002</v>
      </c>
      <c r="AR96" s="197" t="s">
        <v>75</v>
      </c>
      <c r="AT96" s="198" t="s">
        <v>67</v>
      </c>
      <c r="AU96" s="198" t="s">
        <v>75</v>
      </c>
      <c r="AY96" s="197" t="s">
        <v>119</v>
      </c>
      <c r="BK96" s="199">
        <f>SUM(BK97:BK102)</f>
        <v>0</v>
      </c>
    </row>
    <row r="97" s="1" customFormat="1" ht="22.5" customHeight="1">
      <c r="B97" s="35"/>
      <c r="C97" s="202" t="s">
        <v>152</v>
      </c>
      <c r="D97" s="202" t="s">
        <v>121</v>
      </c>
      <c r="E97" s="203" t="s">
        <v>148</v>
      </c>
      <c r="F97" s="204" t="s">
        <v>149</v>
      </c>
      <c r="G97" s="205" t="s">
        <v>150</v>
      </c>
      <c r="H97" s="206">
        <v>8.0999999999999996</v>
      </c>
      <c r="I97" s="207"/>
      <c r="J97" s="208">
        <f>ROUND(I97*H97,2)</f>
        <v>0</v>
      </c>
      <c r="K97" s="204" t="s">
        <v>125</v>
      </c>
      <c r="L97" s="40"/>
      <c r="M97" s="209" t="s">
        <v>1</v>
      </c>
      <c r="N97" s="210" t="s">
        <v>39</v>
      </c>
      <c r="O97" s="76"/>
      <c r="P97" s="211">
        <f>O97*H97</f>
        <v>0</v>
      </c>
      <c r="Q97" s="211">
        <v>0.00059999999999999995</v>
      </c>
      <c r="R97" s="211">
        <f>Q97*H97</f>
        <v>0.0048599999999999997</v>
      </c>
      <c r="S97" s="211">
        <v>0</v>
      </c>
      <c r="T97" s="212">
        <f>S97*H97</f>
        <v>0</v>
      </c>
      <c r="AR97" s="14" t="s">
        <v>126</v>
      </c>
      <c r="AT97" s="14" t="s">
        <v>121</v>
      </c>
      <c r="AU97" s="14" t="s">
        <v>77</v>
      </c>
      <c r="AY97" s="14" t="s">
        <v>119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4" t="s">
        <v>75</v>
      </c>
      <c r="BK97" s="213">
        <f>ROUND(I97*H97,2)</f>
        <v>0</v>
      </c>
      <c r="BL97" s="14" t="s">
        <v>126</v>
      </c>
      <c r="BM97" s="14" t="s">
        <v>151</v>
      </c>
    </row>
    <row r="98" s="1" customFormat="1" ht="16.5" customHeight="1">
      <c r="B98" s="35"/>
      <c r="C98" s="202" t="s">
        <v>157</v>
      </c>
      <c r="D98" s="202" t="s">
        <v>121</v>
      </c>
      <c r="E98" s="203" t="s">
        <v>153</v>
      </c>
      <c r="F98" s="204" t="s">
        <v>154</v>
      </c>
      <c r="G98" s="205" t="s">
        <v>150</v>
      </c>
      <c r="H98" s="206">
        <v>8.0999999999999996</v>
      </c>
      <c r="I98" s="207"/>
      <c r="J98" s="208">
        <f>ROUND(I98*H98,2)</f>
        <v>0</v>
      </c>
      <c r="K98" s="204" t="s">
        <v>125</v>
      </c>
      <c r="L98" s="40"/>
      <c r="M98" s="209" t="s">
        <v>1</v>
      </c>
      <c r="N98" s="210" t="s">
        <v>39</v>
      </c>
      <c r="O98" s="7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14" t="s">
        <v>126</v>
      </c>
      <c r="AT98" s="14" t="s">
        <v>121</v>
      </c>
      <c r="AU98" s="14" t="s">
        <v>77</v>
      </c>
      <c r="AY98" s="14" t="s">
        <v>119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75</v>
      </c>
      <c r="BK98" s="213">
        <f>ROUND(I98*H98,2)</f>
        <v>0</v>
      </c>
      <c r="BL98" s="14" t="s">
        <v>126</v>
      </c>
      <c r="BM98" s="14" t="s">
        <v>155</v>
      </c>
    </row>
    <row r="99" s="11" customFormat="1">
      <c r="B99" s="214"/>
      <c r="C99" s="215"/>
      <c r="D99" s="216" t="s">
        <v>128</v>
      </c>
      <c r="E99" s="217" t="s">
        <v>1</v>
      </c>
      <c r="F99" s="218" t="s">
        <v>274</v>
      </c>
      <c r="G99" s="215"/>
      <c r="H99" s="219">
        <v>8.0999999999999996</v>
      </c>
      <c r="I99" s="220"/>
      <c r="J99" s="215"/>
      <c r="K99" s="215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128</v>
      </c>
      <c r="AU99" s="225" t="s">
        <v>77</v>
      </c>
      <c r="AV99" s="11" t="s">
        <v>77</v>
      </c>
      <c r="AW99" s="11" t="s">
        <v>31</v>
      </c>
      <c r="AX99" s="11" t="s">
        <v>75</v>
      </c>
      <c r="AY99" s="225" t="s">
        <v>119</v>
      </c>
    </row>
    <row r="100" s="1" customFormat="1" ht="16.5" customHeight="1">
      <c r="B100" s="35"/>
      <c r="C100" s="202" t="s">
        <v>139</v>
      </c>
      <c r="D100" s="202" t="s">
        <v>121</v>
      </c>
      <c r="E100" s="203" t="s">
        <v>158</v>
      </c>
      <c r="F100" s="204" t="s">
        <v>159</v>
      </c>
      <c r="G100" s="205" t="s">
        <v>124</v>
      </c>
      <c r="H100" s="206">
        <v>310</v>
      </c>
      <c r="I100" s="207"/>
      <c r="J100" s="208">
        <f>ROUND(I100*H100,2)</f>
        <v>0</v>
      </c>
      <c r="K100" s="204" t="s">
        <v>125</v>
      </c>
      <c r="L100" s="40"/>
      <c r="M100" s="209" t="s">
        <v>1</v>
      </c>
      <c r="N100" s="210" t="s">
        <v>39</v>
      </c>
      <c r="O100" s="76"/>
      <c r="P100" s="211">
        <f>O100*H100</f>
        <v>0</v>
      </c>
      <c r="Q100" s="211">
        <v>0</v>
      </c>
      <c r="R100" s="211">
        <f>Q100*H100</f>
        <v>0</v>
      </c>
      <c r="S100" s="211">
        <v>0.02</v>
      </c>
      <c r="T100" s="212">
        <f>S100*H100</f>
        <v>6.2000000000000002</v>
      </c>
      <c r="AR100" s="14" t="s">
        <v>126</v>
      </c>
      <c r="AT100" s="14" t="s">
        <v>121</v>
      </c>
      <c r="AU100" s="14" t="s">
        <v>77</v>
      </c>
      <c r="AY100" s="14" t="s">
        <v>119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4" t="s">
        <v>75</v>
      </c>
      <c r="BK100" s="213">
        <f>ROUND(I100*H100,2)</f>
        <v>0</v>
      </c>
      <c r="BL100" s="14" t="s">
        <v>126</v>
      </c>
      <c r="BM100" s="14" t="s">
        <v>160</v>
      </c>
    </row>
    <row r="101" s="1" customFormat="1" ht="22.5" customHeight="1">
      <c r="B101" s="35"/>
      <c r="C101" s="202" t="s">
        <v>146</v>
      </c>
      <c r="D101" s="202" t="s">
        <v>121</v>
      </c>
      <c r="E101" s="203" t="s">
        <v>232</v>
      </c>
      <c r="F101" s="204" t="s">
        <v>233</v>
      </c>
      <c r="G101" s="205" t="s">
        <v>124</v>
      </c>
      <c r="H101" s="206">
        <v>60</v>
      </c>
      <c r="I101" s="207"/>
      <c r="J101" s="208">
        <f>ROUND(I101*H101,2)</f>
        <v>0</v>
      </c>
      <c r="K101" s="204" t="s">
        <v>125</v>
      </c>
      <c r="L101" s="40"/>
      <c r="M101" s="209" t="s">
        <v>1</v>
      </c>
      <c r="N101" s="210" t="s">
        <v>39</v>
      </c>
      <c r="O101" s="76"/>
      <c r="P101" s="211">
        <f>O101*H101</f>
        <v>0</v>
      </c>
      <c r="Q101" s="211">
        <v>0</v>
      </c>
      <c r="R101" s="211">
        <f>Q101*H101</f>
        <v>0</v>
      </c>
      <c r="S101" s="211">
        <v>0.126</v>
      </c>
      <c r="T101" s="212">
        <f>S101*H101</f>
        <v>7.5600000000000005</v>
      </c>
      <c r="AR101" s="14" t="s">
        <v>126</v>
      </c>
      <c r="AT101" s="14" t="s">
        <v>121</v>
      </c>
      <c r="AU101" s="14" t="s">
        <v>77</v>
      </c>
      <c r="AY101" s="14" t="s">
        <v>119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4" t="s">
        <v>75</v>
      </c>
      <c r="BK101" s="213">
        <f>ROUND(I101*H101,2)</f>
        <v>0</v>
      </c>
      <c r="BL101" s="14" t="s">
        <v>126</v>
      </c>
      <c r="BM101" s="14" t="s">
        <v>275</v>
      </c>
    </row>
    <row r="102" s="11" customFormat="1">
      <c r="B102" s="214"/>
      <c r="C102" s="215"/>
      <c r="D102" s="216" t="s">
        <v>128</v>
      </c>
      <c r="E102" s="217" t="s">
        <v>1</v>
      </c>
      <c r="F102" s="218" t="s">
        <v>276</v>
      </c>
      <c r="G102" s="215"/>
      <c r="H102" s="219">
        <v>60</v>
      </c>
      <c r="I102" s="220"/>
      <c r="J102" s="215"/>
      <c r="K102" s="215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128</v>
      </c>
      <c r="AU102" s="225" t="s">
        <v>77</v>
      </c>
      <c r="AV102" s="11" t="s">
        <v>77</v>
      </c>
      <c r="AW102" s="11" t="s">
        <v>31</v>
      </c>
      <c r="AX102" s="11" t="s">
        <v>75</v>
      </c>
      <c r="AY102" s="225" t="s">
        <v>119</v>
      </c>
    </row>
    <row r="103" s="10" customFormat="1" ht="22.8" customHeight="1">
      <c r="B103" s="186"/>
      <c r="C103" s="187"/>
      <c r="D103" s="188" t="s">
        <v>67</v>
      </c>
      <c r="E103" s="200" t="s">
        <v>161</v>
      </c>
      <c r="F103" s="200" t="s">
        <v>162</v>
      </c>
      <c r="G103" s="187"/>
      <c r="H103" s="187"/>
      <c r="I103" s="190"/>
      <c r="J103" s="201">
        <f>BK103</f>
        <v>0</v>
      </c>
      <c r="K103" s="187"/>
      <c r="L103" s="192"/>
      <c r="M103" s="193"/>
      <c r="N103" s="194"/>
      <c r="O103" s="194"/>
      <c r="P103" s="195">
        <f>SUM(P104:P107)</f>
        <v>0</v>
      </c>
      <c r="Q103" s="194"/>
      <c r="R103" s="195">
        <f>SUM(R104:R107)</f>
        <v>0</v>
      </c>
      <c r="S103" s="194"/>
      <c r="T103" s="196">
        <f>SUM(T104:T107)</f>
        <v>0</v>
      </c>
      <c r="AR103" s="197" t="s">
        <v>75</v>
      </c>
      <c r="AT103" s="198" t="s">
        <v>67</v>
      </c>
      <c r="AU103" s="198" t="s">
        <v>75</v>
      </c>
      <c r="AY103" s="197" t="s">
        <v>119</v>
      </c>
      <c r="BK103" s="199">
        <f>SUM(BK104:BK107)</f>
        <v>0</v>
      </c>
    </row>
    <row r="104" s="1" customFormat="1" ht="16.5" customHeight="1">
      <c r="B104" s="35"/>
      <c r="C104" s="202" t="s">
        <v>171</v>
      </c>
      <c r="D104" s="202" t="s">
        <v>121</v>
      </c>
      <c r="E104" s="203" t="s">
        <v>163</v>
      </c>
      <c r="F104" s="204" t="s">
        <v>164</v>
      </c>
      <c r="G104" s="205" t="s">
        <v>165</v>
      </c>
      <c r="H104" s="206">
        <v>37.630000000000003</v>
      </c>
      <c r="I104" s="207"/>
      <c r="J104" s="208">
        <f>ROUND(I104*H104,2)</f>
        <v>0</v>
      </c>
      <c r="K104" s="204" t="s">
        <v>125</v>
      </c>
      <c r="L104" s="40"/>
      <c r="M104" s="209" t="s">
        <v>1</v>
      </c>
      <c r="N104" s="210" t="s">
        <v>39</v>
      </c>
      <c r="O104" s="7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14" t="s">
        <v>126</v>
      </c>
      <c r="AT104" s="14" t="s">
        <v>121</v>
      </c>
      <c r="AU104" s="14" t="s">
        <v>77</v>
      </c>
      <c r="AY104" s="14" t="s">
        <v>119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4" t="s">
        <v>75</v>
      </c>
      <c r="BK104" s="213">
        <f>ROUND(I104*H104,2)</f>
        <v>0</v>
      </c>
      <c r="BL104" s="14" t="s">
        <v>126</v>
      </c>
      <c r="BM104" s="14" t="s">
        <v>166</v>
      </c>
    </row>
    <row r="105" s="1" customFormat="1" ht="22.5" customHeight="1">
      <c r="B105" s="35"/>
      <c r="C105" s="202" t="s">
        <v>87</v>
      </c>
      <c r="D105" s="202" t="s">
        <v>121</v>
      </c>
      <c r="E105" s="203" t="s">
        <v>167</v>
      </c>
      <c r="F105" s="204" t="s">
        <v>168</v>
      </c>
      <c r="G105" s="205" t="s">
        <v>165</v>
      </c>
      <c r="H105" s="206">
        <v>1317.05</v>
      </c>
      <c r="I105" s="207"/>
      <c r="J105" s="208">
        <f>ROUND(I105*H105,2)</f>
        <v>0</v>
      </c>
      <c r="K105" s="204" t="s">
        <v>125</v>
      </c>
      <c r="L105" s="40"/>
      <c r="M105" s="209" t="s">
        <v>1</v>
      </c>
      <c r="N105" s="210" t="s">
        <v>39</v>
      </c>
      <c r="O105" s="76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14" t="s">
        <v>126</v>
      </c>
      <c r="AT105" s="14" t="s">
        <v>121</v>
      </c>
      <c r="AU105" s="14" t="s">
        <v>77</v>
      </c>
      <c r="AY105" s="14" t="s">
        <v>119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4" t="s">
        <v>75</v>
      </c>
      <c r="BK105" s="213">
        <f>ROUND(I105*H105,2)</f>
        <v>0</v>
      </c>
      <c r="BL105" s="14" t="s">
        <v>126</v>
      </c>
      <c r="BM105" s="14" t="s">
        <v>169</v>
      </c>
    </row>
    <row r="106" s="11" customFormat="1">
      <c r="B106" s="214"/>
      <c r="C106" s="215"/>
      <c r="D106" s="216" t="s">
        <v>128</v>
      </c>
      <c r="E106" s="215"/>
      <c r="F106" s="218" t="s">
        <v>277</v>
      </c>
      <c r="G106" s="215"/>
      <c r="H106" s="219">
        <v>1317.05</v>
      </c>
      <c r="I106" s="220"/>
      <c r="J106" s="215"/>
      <c r="K106" s="215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128</v>
      </c>
      <c r="AU106" s="225" t="s">
        <v>77</v>
      </c>
      <c r="AV106" s="11" t="s">
        <v>77</v>
      </c>
      <c r="AW106" s="11" t="s">
        <v>4</v>
      </c>
      <c r="AX106" s="11" t="s">
        <v>75</v>
      </c>
      <c r="AY106" s="225" t="s">
        <v>119</v>
      </c>
    </row>
    <row r="107" s="1" customFormat="1" ht="22.5" customHeight="1">
      <c r="B107" s="35"/>
      <c r="C107" s="202" t="s">
        <v>226</v>
      </c>
      <c r="D107" s="202" t="s">
        <v>121</v>
      </c>
      <c r="E107" s="203" t="s">
        <v>172</v>
      </c>
      <c r="F107" s="204" t="s">
        <v>173</v>
      </c>
      <c r="G107" s="205" t="s">
        <v>165</v>
      </c>
      <c r="H107" s="206">
        <v>37.630000000000003</v>
      </c>
      <c r="I107" s="207"/>
      <c r="J107" s="208">
        <f>ROUND(I107*H107,2)</f>
        <v>0</v>
      </c>
      <c r="K107" s="204" t="s">
        <v>125</v>
      </c>
      <c r="L107" s="40"/>
      <c r="M107" s="209" t="s">
        <v>1</v>
      </c>
      <c r="N107" s="210" t="s">
        <v>39</v>
      </c>
      <c r="O107" s="7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14" t="s">
        <v>126</v>
      </c>
      <c r="AT107" s="14" t="s">
        <v>121</v>
      </c>
      <c r="AU107" s="14" t="s">
        <v>77</v>
      </c>
      <c r="AY107" s="14" t="s">
        <v>119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4" t="s">
        <v>75</v>
      </c>
      <c r="BK107" s="213">
        <f>ROUND(I107*H107,2)</f>
        <v>0</v>
      </c>
      <c r="BL107" s="14" t="s">
        <v>126</v>
      </c>
      <c r="BM107" s="14" t="s">
        <v>174</v>
      </c>
    </row>
    <row r="108" s="10" customFormat="1" ht="22.8" customHeight="1">
      <c r="B108" s="186"/>
      <c r="C108" s="187"/>
      <c r="D108" s="188" t="s">
        <v>67</v>
      </c>
      <c r="E108" s="200" t="s">
        <v>175</v>
      </c>
      <c r="F108" s="200" t="s">
        <v>176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P109</f>
        <v>0</v>
      </c>
      <c r="Q108" s="194"/>
      <c r="R108" s="195">
        <f>R109</f>
        <v>0</v>
      </c>
      <c r="S108" s="194"/>
      <c r="T108" s="196">
        <f>T109</f>
        <v>0</v>
      </c>
      <c r="AR108" s="197" t="s">
        <v>75</v>
      </c>
      <c r="AT108" s="198" t="s">
        <v>67</v>
      </c>
      <c r="AU108" s="198" t="s">
        <v>75</v>
      </c>
      <c r="AY108" s="197" t="s">
        <v>119</v>
      </c>
      <c r="BK108" s="199">
        <f>BK109</f>
        <v>0</v>
      </c>
    </row>
    <row r="109" s="1" customFormat="1" ht="22.5" customHeight="1">
      <c r="B109" s="35"/>
      <c r="C109" s="202" t="s">
        <v>229</v>
      </c>
      <c r="D109" s="202" t="s">
        <v>121</v>
      </c>
      <c r="E109" s="203" t="s">
        <v>177</v>
      </c>
      <c r="F109" s="204" t="s">
        <v>178</v>
      </c>
      <c r="G109" s="205" t="s">
        <v>165</v>
      </c>
      <c r="H109" s="206">
        <v>14.654</v>
      </c>
      <c r="I109" s="207"/>
      <c r="J109" s="208">
        <f>ROUND(I109*H109,2)</f>
        <v>0</v>
      </c>
      <c r="K109" s="204" t="s">
        <v>125</v>
      </c>
      <c r="L109" s="40"/>
      <c r="M109" s="226" t="s">
        <v>1</v>
      </c>
      <c r="N109" s="227" t="s">
        <v>39</v>
      </c>
      <c r="O109" s="228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14" t="s">
        <v>126</v>
      </c>
      <c r="AT109" s="14" t="s">
        <v>121</v>
      </c>
      <c r="AU109" s="14" t="s">
        <v>77</v>
      </c>
      <c r="AY109" s="14" t="s">
        <v>119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4" t="s">
        <v>75</v>
      </c>
      <c r="BK109" s="213">
        <f>ROUND(I109*H109,2)</f>
        <v>0</v>
      </c>
      <c r="BL109" s="14" t="s">
        <v>126</v>
      </c>
      <c r="BM109" s="14" t="s">
        <v>179</v>
      </c>
    </row>
    <row r="110" s="1" customFormat="1" ht="6.96" customHeight="1">
      <c r="B110" s="54"/>
      <c r="C110" s="55"/>
      <c r="D110" s="55"/>
      <c r="E110" s="55"/>
      <c r="F110" s="55"/>
      <c r="G110" s="55"/>
      <c r="H110" s="55"/>
      <c r="I110" s="152"/>
      <c r="J110" s="55"/>
      <c r="K110" s="55"/>
      <c r="L110" s="40"/>
    </row>
  </sheetData>
  <sheetProtection sheet="1" autoFilter="0" formatColumns="0" formatRows="0" objects="1" scenarios="1" spinCount="100000" saltValue="Djk8FZoHUfkqXV2x6g2xgXO7420F61WkqCmTnWd2/tQoYd2wUYy4xoAG69KUAdr9Hr9TVfeO2qRgoOPq3U1q/g==" hashValue="4qOWzAjT2ghhLko12OkR/BJrilXeqm9Pa072YTo2bLEzYt9KElhi80Td3zcAFMTNZPCxcYbizplRCnJ1w/Iw+g==" algorithmName="SHA-512" password="CC35"/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2019-06-20T13:09:09Z</dcterms:created>
  <dcterms:modified xsi:type="dcterms:W3CDTF">2019-06-20T13:09:21Z</dcterms:modified>
</cp:coreProperties>
</file>