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Oprava chodníku na u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Oprava chodníku na u...'!$C$85:$K$180</definedName>
    <definedName name="_xlnm.Print_Area" localSheetId="1">'01 - Oprava chodníku na u...'!$C$4:$J$39,'01 - Oprava chodníku na u...'!$C$45:$J$67,'01 - Oprava chodníku na u...'!$C$73:$K$180</definedName>
    <definedName name="_xlnm.Print_Titles" localSheetId="1">'01 - Oprava chodníku na u...'!$85:$85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80"/>
  <c r="BH180"/>
  <c r="BG180"/>
  <c r="BF180"/>
  <c r="T180"/>
  <c r="T179"/>
  <c r="R180"/>
  <c r="R179"/>
  <c r="P180"/>
  <c r="P179"/>
  <c r="BK180"/>
  <c r="BK179"/>
  <c r="J179"/>
  <c r="J180"/>
  <c r="BE180"/>
  <c r="J66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65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64"/>
  <c r="BI148"/>
  <c r="BH148"/>
  <c r="BG148"/>
  <c r="BF148"/>
  <c r="T148"/>
  <c r="T147"/>
  <c r="R148"/>
  <c r="R147"/>
  <c r="P148"/>
  <c r="P147"/>
  <c r="BK148"/>
  <c r="BK147"/>
  <c r="J147"/>
  <c r="J148"/>
  <c r="BE148"/>
  <c r="J63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6"/>
  <c r="BH116"/>
  <c r="BG116"/>
  <c r="BF116"/>
  <c r="T116"/>
  <c r="T115"/>
  <c r="R116"/>
  <c r="R115"/>
  <c r="P116"/>
  <c r="P115"/>
  <c r="BK116"/>
  <c r="BK115"/>
  <c r="J115"/>
  <c r="J116"/>
  <c r="BE116"/>
  <c r="J62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7"/>
  <c i="1" r="BD55"/>
  <c i="2" r="BH89"/>
  <c r="F36"/>
  <c i="1" r="BC55"/>
  <c i="2" r="BG89"/>
  <c r="F35"/>
  <c i="1" r="BB55"/>
  <c i="2" r="BF89"/>
  <c r="J34"/>
  <c i="1" r="AW55"/>
  <c i="2" r="F34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E89"/>
  <c r="J33"/>
  <c i="1" r="AV55"/>
  <c i="2" r="F33"/>
  <c i="1" r="AZ55"/>
  <c i="2" r="J61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<sst xmlns="http://schemas.openxmlformats.org/spreadsheetml/2006/main">
  <si>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</si>
  <si>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</si>
  <si>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</si>
  <si>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</si>
  <si>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</si>
  <si>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{eb1460d9-44e2-4741-9997-3b011f563bae}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</si>
  <si>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</si>
  <si>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</si>
  <si>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</si>
  <si>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</si>
  <si>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</si>
  <si>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</si>
  <si>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</si>
  <si>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</si>
  <si>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02a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</si>
  <si>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</si>
  <si>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</si>
  <si>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ulici Markova - zkrácená verze</t>
  </si>
  <si>
    <t>KSO:</t>
  </si>
  <si>
    <t>CC-CZ:</t>
  </si>
  <si>
    <t>Místo:</t>
  </si>
  <si>
    <t>Frenštát pod Radhoštěm</t>
  </si>
  <si>
    <t>Datum:</t>
  </si>
  <si>
    <t>10. 2. 2019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</si>
  <si>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</si>
  <si>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</si>
  <si>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</si>
  <si>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</si>
  <si>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</si>
  <si>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</si>
  <si>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</si>
  <si>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</si>
  <si>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</si>
  <si>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</si>
  <si>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</si>
  <si>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</si>
  <si>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</si>
  <si>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</si>
  <si>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</si>
  <si>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</si>
  <si>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</si>
  <si>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</si>
  <si>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</si>
  <si>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</si>
  <si>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</si>
  <si>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</si>
  <si>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</si>
  <si>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</si>
  <si>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</si>
  <si>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</si>
  <si>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</si>
  <si>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</si>
  <si>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</si>
  <si>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</si>
  <si>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</si>
  <si>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</si>
  <si>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</si>
  <si>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</si>
  <si>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</si>
  <si>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</si>
  <si>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</si>
  <si>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</si>
  <si>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</si>
  <si>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</si>
  <si>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</si>
  <si>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</si>
  <si>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</si>
  <si>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</si>
  <si>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</si>
  <si>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</si>
  <si>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</si>
  <si>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</si>
  <si>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</si>
  <si>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</si>
  <si>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chodníku na ulici Markova</t>
  </si>
  <si>
    <t>STA</t>
  </si>
  <si>
    <t>1</t>
  </si>
  <si>
    <t>{83076040-9406-4bb1-9d3b-7ffb97665cfa}</t>
  </si>
  <si>
    <t>2</t>
  </si>
  <si>
    <t>KRYCÍ LIST SOUPISU PRACÍ</t>
  </si>
  <si>
    <t>Objekt:</t>
  </si>
  <si>
    <t>01 - Oprava chodníku na ulici Markova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</si>
  <si>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</si>
  <si>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</si>
  <si>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</si>
  <si>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</si>
  <si>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</si>
  <si>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</si>
  <si>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</si>
  <si>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</si>
  <si>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</si>
  <si>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</si>
  <si>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</si>
  <si>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</si>
  <si>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</si>
  <si>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</si>
  <si>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</si>
  <si>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</si>
  <si>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</si>
  <si>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</si>
  <si>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</si>
  <si>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</si>
  <si>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</si>
  <si>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</si>
  <si>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</si>
  <si>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</si>
  <si>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</si>
  <si>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</si>
  <si>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</si>
  <si>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</si>
  <si>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</si>
  <si>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</si>
  <si>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</si>
  <si>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</si>
  <si>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</si>
  <si>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2019 01</t>
  </si>
  <si>
    <t>4</t>
  </si>
  <si>
    <t>-1543379492</t>
  </si>
  <si>
    <t>VV</t>
  </si>
  <si>
    <t xml:space="preserve">"stávající bet.dlažba"   2,3*3,6+1,85*22,2+1,4*2,6+1,15*15,3+1,1*7,5+1,3*10,0-11,555-2,45</t>
  </si>
  <si>
    <t>113106192</t>
  </si>
  <si>
    <t>Rozebrání vozovek ze silničních dílců pl do 50 m2 se spárami zalitými cementovou maltou</t>
  </si>
  <si>
    <t>-334726779</t>
  </si>
  <si>
    <t xml:space="preserve">"vjezd RD"    0,7*3,5</t>
  </si>
  <si>
    <t>3</t>
  </si>
  <si>
    <t>113107111</t>
  </si>
  <si>
    <t>Odstranění podkladu pl do 50 m2 z kameniva těženého tl 100 mm</t>
  </si>
  <si>
    <t>812555411</t>
  </si>
  <si>
    <t xml:space="preserve">"snížení podkladů u vjezdů"    2,3*3,6+1,4*2,6+1,1*7,5</t>
  </si>
  <si>
    <t>113107112</t>
  </si>
  <si>
    <t>Odstranění podkladu pl do 50 m2 z kameniva těženého tl 200 mm</t>
  </si>
  <si>
    <t>1318966934</t>
  </si>
  <si>
    <t xml:space="preserve">"stávající beton.plochy"    11,555</t>
  </si>
  <si>
    <t xml:space="preserve">"pod obrubou"   0,1*62,5</t>
  </si>
  <si>
    <t>Součet</t>
  </si>
  <si>
    <t>5</t>
  </si>
  <si>
    <t>113107113</t>
  </si>
  <si>
    <t>Odstranění podkladu pl do 50 m2 z kameniva těženého tl 300 mm</t>
  </si>
  <si>
    <t>CS ÚRS 2017 01</t>
  </si>
  <si>
    <t>1045266474</t>
  </si>
  <si>
    <t xml:space="preserve">"komunikace kolem obrub "    0,5*62,5</t>
  </si>
  <si>
    <t>6</t>
  </si>
  <si>
    <t>113107131</t>
  </si>
  <si>
    <t>Odstranění podkladu pl do 50 m2 z betonu prostého tl 150 mm</t>
  </si>
  <si>
    <t>1193295297</t>
  </si>
  <si>
    <t xml:space="preserve">"1.vjezd MŠ"    1,3*2,7</t>
  </si>
  <si>
    <t xml:space="preserve">"2.vjezd MŠ + vchod vrátka"   1,7*2,6+0,5*1,3</t>
  </si>
  <si>
    <t xml:space="preserve">"vjezd RD"    0,85*3,5</t>
  </si>
  <si>
    <t>7</t>
  </si>
  <si>
    <t>113107143</t>
  </si>
  <si>
    <t>Odstranění podkladu pl do 50 m2 živičných tl 150 mm</t>
  </si>
  <si>
    <t>-1789043851</t>
  </si>
  <si>
    <t xml:space="preserve">"komunikace kolem obrub"    0,5*62,5</t>
  </si>
  <si>
    <t>8</t>
  </si>
  <si>
    <t>113107153</t>
  </si>
  <si>
    <t>Odstranění podkladu pl přes 50 do 200 m2 z kameniva těženého tl 300 mm</t>
  </si>
  <si>
    <t>-1631847537</t>
  </si>
  <si>
    <t xml:space="preserve">"stávající bet.dlažba"   2,3*3,6+1,85*22,2+2,6*1,4+1,15*15,3+1,1*7,5+1,3*10,0-11,555-2,45</t>
  </si>
  <si>
    <t>9</t>
  </si>
  <si>
    <t>113202111</t>
  </si>
  <si>
    <t>Vytrhání obrub krajníků obrubníků stojatých</t>
  </si>
  <si>
    <t>m</t>
  </si>
  <si>
    <t>1961314888</t>
  </si>
  <si>
    <t xml:space="preserve">"stávající obrubníky"  3,6+22,2+2,6+15,3+7,5+9,8+1,5</t>
  </si>
  <si>
    <t>10</t>
  </si>
  <si>
    <t>181951102</t>
  </si>
  <si>
    <t>Úprava pláně v hornině tř. 1 až 4 se zhutněním</t>
  </si>
  <si>
    <t>-1382859517</t>
  </si>
  <si>
    <t>77,83+11,555+2,45+31,25+0,15*62,5</t>
  </si>
  <si>
    <t>Komunikace pozemní</t>
  </si>
  <si>
    <t>11</t>
  </si>
  <si>
    <t>564750111</t>
  </si>
  <si>
    <t>Podklad z kameniva hrubého drceného vel. 16-32 mm tl 150 mm</t>
  </si>
  <si>
    <t>-1944410266</t>
  </si>
  <si>
    <t xml:space="preserve">"kamenivo 16-32-dlažba"   72,45</t>
  </si>
  <si>
    <t xml:space="preserve">"komunikace kolem obrub a pod obrubou"    0,65*62,5</t>
  </si>
  <si>
    <t xml:space="preserve">"kamenivo 16-32-vjezdy"   19,8</t>
  </si>
  <si>
    <t>12</t>
  </si>
  <si>
    <t>564750114</t>
  </si>
  <si>
    <t>Podklad z kameniva hrubého drceného vel. 16-32 mm tl 180 mm</t>
  </si>
  <si>
    <t>-196257540</t>
  </si>
  <si>
    <t>13</t>
  </si>
  <si>
    <t>564831111</t>
  </si>
  <si>
    <t>Podklad ze štěrkodrtě ŠD tl 100 mm</t>
  </si>
  <si>
    <t>1877655486</t>
  </si>
  <si>
    <t xml:space="preserve">"štěrkodrť 8-16 - zámk.dlažba"   72,45</t>
  </si>
  <si>
    <t xml:space="preserve">"komunikace kolem obrub"    31,25</t>
  </si>
  <si>
    <t xml:space="preserve">"štěrkodrť 8-16-vjezdy"  19,8</t>
  </si>
  <si>
    <t>14</t>
  </si>
  <si>
    <t>565165111</t>
  </si>
  <si>
    <t>Asfaltový beton vrstva podkladní ACP 16 (obalované kamenivo OKS) tl 80 mm š do 3 m</t>
  </si>
  <si>
    <t>1133159451</t>
  </si>
  <si>
    <t>577165131</t>
  </si>
  <si>
    <t>Asfaltový beton vrstva obrusná ACO 16 (ABH) tl 70 mm š do 3 m z modifikovaného asfaltu</t>
  </si>
  <si>
    <t>1786788580</t>
  </si>
  <si>
    <t>16</t>
  </si>
  <si>
    <t>596211112</t>
  </si>
  <si>
    <t>Kladení zámkové dlažby komunikací pro pěší tl 60 mm skupiny A pl do 300 m2</t>
  </si>
  <si>
    <t>-1813115467</t>
  </si>
  <si>
    <t>spád chodníku bude 2,0% směrem ke komunikaci</t>
  </si>
  <si>
    <t xml:space="preserve">"zámk.dlažba"   1,85*22,5+1,15*15,5+1,3*10,0</t>
  </si>
  <si>
    <t>17</t>
  </si>
  <si>
    <t>M</t>
  </si>
  <si>
    <t>592450380</t>
  </si>
  <si>
    <t>dlažba zámková H-PROFIL HBB 20x16,5x6 cm přírodní</t>
  </si>
  <si>
    <t>907973605</t>
  </si>
  <si>
    <t>72,45</t>
  </si>
  <si>
    <t>72,45*1,05 'Přepočtené koeficientem množství</t>
  </si>
  <si>
    <t>18</t>
  </si>
  <si>
    <t>596211210</t>
  </si>
  <si>
    <t>Kladení zámkové dlažby komunikací pro pěší tl 80 mm skupiny A pl do 50 m2</t>
  </si>
  <si>
    <t>-187967838</t>
  </si>
  <si>
    <t xml:space="preserve">"vjezdy"   2,3*3,5+1,4*2,5+1,1*7,5</t>
  </si>
  <si>
    <t>19</t>
  </si>
  <si>
    <t>592450070</t>
  </si>
  <si>
    <t>dlažba zámková H-PROFIL HBB 20x16,5x8 cm přírodní</t>
  </si>
  <si>
    <t>-252524284</t>
  </si>
  <si>
    <t>19,8-4,725</t>
  </si>
  <si>
    <t>15,075*1,05 'Přepočtené koeficientem množství</t>
  </si>
  <si>
    <t>20</t>
  </si>
  <si>
    <t>592450071</t>
  </si>
  <si>
    <t>dlažba zámková H-PROFIL HBB 20x16,5x8 cm slepecká červená</t>
  </si>
  <si>
    <t>1639129276</t>
  </si>
  <si>
    <t>0,35*(3,5+2,5+7,5)</t>
  </si>
  <si>
    <t>4,725*1,05 'Přepočtené koeficientem množství</t>
  </si>
  <si>
    <t>5969901.R</t>
  </si>
  <si>
    <t>Příplatek za přeložení stávající zámkové dlažby pro vložení přechodového obrubníku</t>
  </si>
  <si>
    <t>-1310819213</t>
  </si>
  <si>
    <t>1,0*2,4</t>
  </si>
  <si>
    <t>Trubní vedení</t>
  </si>
  <si>
    <t>22</t>
  </si>
  <si>
    <t>899432111.R</t>
  </si>
  <si>
    <t>Výšková úprava uličního vstupu nebo vpusti do 200 mm krycího hrnce, šoupěte nebo hydrantu - bude čerpáno pouze se souhlasem stav.dozoru a zápisu ve stav.deníku</t>
  </si>
  <si>
    <t>kus</t>
  </si>
  <si>
    <t>59026557</t>
  </si>
  <si>
    <t>Ostatní konstrukce a práce, bourání</t>
  </si>
  <si>
    <t>23</t>
  </si>
  <si>
    <t>916131213</t>
  </si>
  <si>
    <t>Osazení silničního obrubníku betonového stojatého s boční opěrou do lože z betonu prostého</t>
  </si>
  <si>
    <t>802324516</t>
  </si>
  <si>
    <t>1,0+3,5+22,5+2,5+15,5+7,5+10,0</t>
  </si>
  <si>
    <t>24</t>
  </si>
  <si>
    <t>592174650</t>
  </si>
  <si>
    <t>obrubník betonový silniční Standard 100x15x25 cm</t>
  </si>
  <si>
    <t>-1540668001</t>
  </si>
  <si>
    <t>62,5-1,0-12,0-1,5-6,0</t>
  </si>
  <si>
    <t>42*1,01 'Přepočtené koeficientem množství</t>
  </si>
  <si>
    <t>25</t>
  </si>
  <si>
    <t>592174640</t>
  </si>
  <si>
    <t>obrubník betonový silniční Standard 50x15x25 cm</t>
  </si>
  <si>
    <t>382168357</t>
  </si>
  <si>
    <t>2*1,01 'Přepočtené koeficientem množství</t>
  </si>
  <si>
    <t>26</t>
  </si>
  <si>
    <t>592174680</t>
  </si>
  <si>
    <t>obrubník betonový silniční nájezdový Standard 100x15x15 cm</t>
  </si>
  <si>
    <t>-930907151</t>
  </si>
  <si>
    <t>3,0+2,0+7,0</t>
  </si>
  <si>
    <t>27</t>
  </si>
  <si>
    <t>592174670</t>
  </si>
  <si>
    <t>obrubník betonový silniční nájezdový Standard 50x15x15 cm</t>
  </si>
  <si>
    <t>-1180033979</t>
  </si>
  <si>
    <t>1+1+1</t>
  </si>
  <si>
    <t>28</t>
  </si>
  <si>
    <t>592174690</t>
  </si>
  <si>
    <t>obrubník betonový silniční přechodový L + P Standard 100x15x15-25 cm</t>
  </si>
  <si>
    <t>337101414</t>
  </si>
  <si>
    <t>2+2+2</t>
  </si>
  <si>
    <t>29</t>
  </si>
  <si>
    <t>916991121</t>
  </si>
  <si>
    <t>Lože pod obrubníky, krajníky nebo obruby z dlažebních kostek z betonu prostého</t>
  </si>
  <si>
    <t>m3</t>
  </si>
  <si>
    <t>1985130451</t>
  </si>
  <si>
    <t>0,35*0,1*62,5</t>
  </si>
  <si>
    <t>30</t>
  </si>
  <si>
    <t>919732221</t>
  </si>
  <si>
    <t>Styčná spára napojení nového živičného povrchu na stávající za tepla š 15 mm hl 25 mm bez prořezání</t>
  </si>
  <si>
    <t>-549933975</t>
  </si>
  <si>
    <t>31</t>
  </si>
  <si>
    <t>919735113</t>
  </si>
  <si>
    <t>Řezání stávajícího živičného krytu hl do 150 mm</t>
  </si>
  <si>
    <t>1450613196</t>
  </si>
  <si>
    <t xml:space="preserve">"komunikace kolem obrub"   62,0+0,5*2</t>
  </si>
  <si>
    <t>32</t>
  </si>
  <si>
    <t>919735123</t>
  </si>
  <si>
    <t>Řezání stávajícího betonového krytu hl do 150 mm</t>
  </si>
  <si>
    <t>1167383780</t>
  </si>
  <si>
    <t xml:space="preserve">"1.vjezd MŠ"    2,7</t>
  </si>
  <si>
    <t>997</t>
  </si>
  <si>
    <t>Přesun sutě</t>
  </si>
  <si>
    <t>33</t>
  </si>
  <si>
    <t>997221551</t>
  </si>
  <si>
    <t>Vodorovná doprava suti ze sypkých materiálů do 1 km</t>
  </si>
  <si>
    <t>t</t>
  </si>
  <si>
    <t>441732737</t>
  </si>
  <si>
    <t>34</t>
  </si>
  <si>
    <t>997221559</t>
  </si>
  <si>
    <t>Příplatek ZKD 1 km u vodorovné dopravy suti ze sypkých materiálů</t>
  </si>
  <si>
    <t>290120187</t>
  </si>
  <si>
    <t>111,578*14 'Přepočtené koeficientem množství</t>
  </si>
  <si>
    <t>35</t>
  </si>
  <si>
    <t>997221815</t>
  </si>
  <si>
    <t>Poplatek za uložení betonového odpadu na skládce (skládkovné)</t>
  </si>
  <si>
    <t>-1832302220</t>
  </si>
  <si>
    <t>19,847+1,041+3,755+12,813</t>
  </si>
  <si>
    <t>36</t>
  </si>
  <si>
    <t>997221845</t>
  </si>
  <si>
    <t>Poplatek za uložení odpadu z asfaltových povrchů na skládce (skládkovné)</t>
  </si>
  <si>
    <t>136952600</t>
  </si>
  <si>
    <t>37</t>
  </si>
  <si>
    <t>997221855</t>
  </si>
  <si>
    <t>Poplatek za uložení odpadu z kameniva na skládce (skládkovné)</t>
  </si>
  <si>
    <t>477959105</t>
  </si>
  <si>
    <t>3,631+6,077+15,625+38,915</t>
  </si>
  <si>
    <t>998</t>
  </si>
  <si>
    <t>Přesun hmot</t>
  </si>
  <si>
    <t>38</t>
  </si>
  <si>
    <t>998223011</t>
  </si>
  <si>
    <t>Přesun hmot pro pozemní komunikace s krytem dlážděným</t>
  </si>
  <si>
    <t>-1579637808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</si>
</sst>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38</v>
      </c>
      <c r="E29" s="44"/>
      <c r="F29" s="30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02a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Oprava chodníku na ulici Markova - zkrácená verze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Frenštát pod Radhoštěm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10. 2. 2019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48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66" t="str">
        <f>IF(E20="","",E20)</f>
        <v xml:space="preserve"> 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49</v>
      </c>
      <c r="D52" s="80"/>
      <c r="E52" s="80"/>
      <c r="F52" s="80"/>
      <c r="G52" s="80"/>
      <c r="H52" s="81"/>
      <c r="I52" s="82" t="s">
        <v>50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51</v>
      </c>
      <c r="AH52" s="80"/>
      <c r="AI52" s="80"/>
      <c r="AJ52" s="80"/>
      <c r="AK52" s="80"/>
      <c r="AL52" s="80"/>
      <c r="AM52" s="80"/>
      <c r="AN52" s="82" t="s">
        <v>52</v>
      </c>
      <c r="AO52" s="80"/>
      <c r="AP52" s="84"/>
      <c r="AQ52" s="85" t="s">
        <v>53</v>
      </c>
      <c r="AR52" s="41"/>
      <c r="AS52" s="86" t="s">
        <v>54</v>
      </c>
      <c r="AT52" s="87" t="s">
        <v>55</v>
      </c>
      <c r="AU52" s="87" t="s">
        <v>56</v>
      </c>
      <c r="AV52" s="87" t="s">
        <v>57</v>
      </c>
      <c r="AW52" s="87" t="s">
        <v>58</v>
      </c>
      <c r="AX52" s="87" t="s">
        <v>59</v>
      </c>
      <c r="AY52" s="87" t="s">
        <v>60</v>
      </c>
      <c r="AZ52" s="87" t="s">
        <v>61</v>
      </c>
      <c r="BA52" s="87" t="s">
        <v>62</v>
      </c>
      <c r="BB52" s="87" t="s">
        <v>63</v>
      </c>
      <c r="BC52" s="87" t="s">
        <v>64</v>
      </c>
      <c r="BD52" s="88" t="s">
        <v>65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66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67</v>
      </c>
      <c r="BT54" s="103" t="s">
        <v>68</v>
      </c>
      <c r="BU54" s="104" t="s">
        <v>69</v>
      </c>
      <c r="BV54" s="103" t="s">
        <v>70</v>
      </c>
      <c r="BW54" s="103" t="s">
        <v>5</v>
      </c>
      <c r="BX54" s="103" t="s">
        <v>71</v>
      </c>
      <c r="CL54" s="103" t="s">
        <v>1</v>
      </c>
    </row>
    <row r="55" s="5" customFormat="1" ht="16.5" customHeight="1">
      <c r="A55" s="105" t="s">
        <v>72</v>
      </c>
      <c r="B55" s="106"/>
      <c r="C55" s="107"/>
      <c r="D55" s="108" t="s">
        <v>73</v>
      </c>
      <c r="E55" s="108"/>
      <c r="F55" s="108"/>
      <c r="G55" s="108"/>
      <c r="H55" s="108"/>
      <c r="I55" s="109"/>
      <c r="J55" s="108" t="s">
        <v>74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'01 - Oprava chodníku na u...'!J30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75</v>
      </c>
      <c r="AR55" s="112"/>
      <c r="AS55" s="113">
        <v>0</v>
      </c>
      <c r="AT55" s="114">
        <f>ROUND(SUM(AV55:AW55),2)</f>
        <v>0</v>
      </c>
      <c r="AU55" s="115">
        <f>'01 - Oprava chodníku na u...'!P86</f>
        <v>0</v>
      </c>
      <c r="AV55" s="114">
        <f>'01 - Oprava chodníku na u...'!J33</f>
        <v>0</v>
      </c>
      <c r="AW55" s="114">
        <f>'01 - Oprava chodníku na u...'!J34</f>
        <v>0</v>
      </c>
      <c r="AX55" s="114">
        <f>'01 - Oprava chodníku na u...'!J35</f>
        <v>0</v>
      </c>
      <c r="AY55" s="114">
        <f>'01 - Oprava chodníku na u...'!J36</f>
        <v>0</v>
      </c>
      <c r="AZ55" s="114">
        <f>'01 - Oprava chodníku na u...'!F33</f>
        <v>0</v>
      </c>
      <c r="BA55" s="114">
        <f>'01 - Oprava chodníku na u...'!F34</f>
        <v>0</v>
      </c>
      <c r="BB55" s="114">
        <f>'01 - Oprava chodníku na u...'!F35</f>
        <v>0</v>
      </c>
      <c r="BC55" s="114">
        <f>'01 - Oprava chodníku na u...'!F36</f>
        <v>0</v>
      </c>
      <c r="BD55" s="116">
        <f>'01 - Oprava chodníku na u...'!F37</f>
        <v>0</v>
      </c>
      <c r="BT55" s="117" t="s">
        <v>76</v>
      </c>
      <c r="BV55" s="117" t="s">
        <v>70</v>
      </c>
      <c r="BW55" s="117" t="s">
        <v>77</v>
      </c>
      <c r="BX55" s="117" t="s">
        <v>5</v>
      </c>
      <c r="CL55" s="117" t="s">
        <v>1</v>
      </c>
      <c r="CM55" s="117" t="s">
        <v>78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IWl0op+6PNO7dFnNKZtQUOT0UMBHy+n1uJ52mhoDi1w6YNGHMh9PO5dmy0Eqv1+VBjTxkVgByRDI3Onq+yz4kQ==" hashValue="6n7qGDMydkCzd8bZwIFvvXeorQ6G/664RucsKYQ7nPv8U/atn30d/g09BOQY+QI0ZRAFWyRq3ll686Rzt4v+D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01 - Oprava chodníku na 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8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77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0"/>
      <c r="K3" s="120"/>
      <c r="L3" s="18"/>
      <c r="AT3" s="15" t="s">
        <v>78</v>
      </c>
    </row>
    <row r="4" ht="24.96" customHeight="1">
      <c r="B4" s="18"/>
      <c r="D4" s="122" t="s">
        <v>79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3" t="s">
        <v>16</v>
      </c>
      <c r="L6" s="18"/>
    </row>
    <row r="7" ht="16.5" customHeight="1">
      <c r="B7" s="18"/>
      <c r="E7" s="124" t="str">
        <f>'Rekapitulace stavby'!K6</f>
        <v>Oprava chodníku na ulici Markova - zkrácená verze</v>
      </c>
      <c r="F7" s="123"/>
      <c r="G7" s="123"/>
      <c r="H7" s="123"/>
      <c r="L7" s="18"/>
    </row>
    <row r="8" s="1" customFormat="1" ht="12" customHeight="1">
      <c r="B8" s="41"/>
      <c r="D8" s="123" t="s">
        <v>80</v>
      </c>
      <c r="I8" s="125"/>
      <c r="L8" s="41"/>
    </row>
    <row r="9" s="1" customFormat="1" ht="36.96" customHeight="1">
      <c r="B9" s="41"/>
      <c r="E9" s="126" t="s">
        <v>81</v>
      </c>
      <c r="F9" s="1"/>
      <c r="G9" s="1"/>
      <c r="H9" s="1"/>
      <c r="I9" s="125"/>
      <c r="L9" s="41"/>
    </row>
    <row r="10" s="1" customFormat="1">
      <c r="B10" s="41"/>
      <c r="I10" s="125"/>
      <c r="L10" s="41"/>
    </row>
    <row r="11" s="1" customFormat="1" ht="12" customHeight="1">
      <c r="B11" s="41"/>
      <c r="D11" s="123" t="s">
        <v>18</v>
      </c>
      <c r="F11" s="15" t="s">
        <v>1</v>
      </c>
      <c r="I11" s="127" t="s">
        <v>19</v>
      </c>
      <c r="J11" s="15" t="s">
        <v>1</v>
      </c>
      <c r="L11" s="41"/>
    </row>
    <row r="12" s="1" customFormat="1" ht="12" customHeight="1">
      <c r="B12" s="41"/>
      <c r="D12" s="123" t="s">
        <v>20</v>
      </c>
      <c r="F12" s="15" t="s">
        <v>21</v>
      </c>
      <c r="I12" s="127" t="s">
        <v>22</v>
      </c>
      <c r="J12" s="128" t="str">
        <f>'Rekapitulace stavby'!AN8</f>
        <v>10. 2. 2019</v>
      </c>
      <c r="L12" s="41"/>
    </row>
    <row r="13" s="1" customFormat="1" ht="10.8" customHeight="1">
      <c r="B13" s="41"/>
      <c r="I13" s="125"/>
      <c r="L13" s="41"/>
    </row>
    <row r="14" s="1" customFormat="1" ht="12" customHeight="1">
      <c r="B14" s="41"/>
      <c r="D14" s="123" t="s">
        <v>24</v>
      </c>
      <c r="I14" s="127" t="s">
        <v>25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27" t="s">
        <v>27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5"/>
      <c r="L16" s="41"/>
    </row>
    <row r="17" s="1" customFormat="1" ht="12" customHeight="1">
      <c r="B17" s="41"/>
      <c r="D17" s="123" t="s">
        <v>28</v>
      </c>
      <c r="I17" s="127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27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5"/>
      <c r="L19" s="41"/>
    </row>
    <row r="20" s="1" customFormat="1" ht="12" customHeight="1">
      <c r="B20" s="41"/>
      <c r="D20" s="123" t="s">
        <v>30</v>
      </c>
      <c r="I20" s="127" t="s">
        <v>25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27" t="s">
        <v>27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5"/>
      <c r="L22" s="41"/>
    </row>
    <row r="23" s="1" customFormat="1" ht="12" customHeight="1">
      <c r="B23" s="41"/>
      <c r="D23" s="123" t="s">
        <v>32</v>
      </c>
      <c r="I23" s="127" t="s">
        <v>25</v>
      </c>
      <c r="J23" s="15" t="str">
        <f>IF('Rekapitulace stavby'!AN19="","",'Rekapitulace stavby'!AN19)</f>
        <v/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 </v>
      </c>
      <c r="I24" s="127" t="s">
        <v>27</v>
      </c>
      <c r="J24" s="15" t="str">
        <f>IF('Rekapitulace stavby'!AN20="","",'Rekapitulace stavby'!AN20)</f>
        <v/>
      </c>
      <c r="L24" s="41"/>
    </row>
    <row r="25" s="1" customFormat="1" ht="6.96" customHeight="1">
      <c r="B25" s="41"/>
      <c r="I25" s="125"/>
      <c r="L25" s="41"/>
    </row>
    <row r="26" s="1" customFormat="1" ht="12" customHeight="1">
      <c r="B26" s="41"/>
      <c r="D26" s="123" t="s">
        <v>33</v>
      </c>
      <c r="I26" s="125"/>
      <c r="L26" s="41"/>
    </row>
    <row r="27" s="6" customFormat="1" ht="16.5" customHeight="1">
      <c r="B27" s="129"/>
      <c r="E27" s="130" t="s">
        <v>1</v>
      </c>
      <c r="F27" s="130"/>
      <c r="G27" s="130"/>
      <c r="H27" s="130"/>
      <c r="I27" s="131"/>
      <c r="L27" s="129"/>
    </row>
    <row r="28" s="1" customFormat="1" ht="6.96" customHeight="1">
      <c r="B28" s="41"/>
      <c r="I28" s="125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2"/>
      <c r="J29" s="69"/>
      <c r="K29" s="69"/>
      <c r="L29" s="41"/>
    </row>
    <row r="30" s="1" customFormat="1" ht="25.44" customHeight="1">
      <c r="B30" s="41"/>
      <c r="D30" s="133" t="s">
        <v>34</v>
      </c>
      <c r="I30" s="125"/>
      <c r="J30" s="134">
        <f>ROUND(J86,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2"/>
      <c r="J31" s="69"/>
      <c r="K31" s="69"/>
      <c r="L31" s="41"/>
    </row>
    <row r="32" s="1" customFormat="1" ht="14.4" customHeight="1">
      <c r="B32" s="41"/>
      <c r="F32" s="135" t="s">
        <v>36</v>
      </c>
      <c r="I32" s="136" t="s">
        <v>35</v>
      </c>
      <c r="J32" s="135" t="s">
        <v>37</v>
      </c>
      <c r="L32" s="41"/>
    </row>
    <row r="33" s="1" customFormat="1" ht="14.4" customHeight="1">
      <c r="B33" s="41"/>
      <c r="D33" s="123" t="s">
        <v>38</v>
      </c>
      <c r="E33" s="123" t="s">
        <v>39</v>
      </c>
      <c r="F33" s="137">
        <f>ROUND((SUM(BE86:BE180)),  2)</f>
        <v>0</v>
      </c>
      <c r="I33" s="138">
        <v>0.20999999999999999</v>
      </c>
      <c r="J33" s="137">
        <f>ROUND(((SUM(BE86:BE180))*I33),  2)</f>
        <v>0</v>
      </c>
      <c r="L33" s="41"/>
    </row>
    <row r="34" s="1" customFormat="1" ht="14.4" customHeight="1">
      <c r="B34" s="41"/>
      <c r="E34" s="123" t="s">
        <v>40</v>
      </c>
      <c r="F34" s="137">
        <f>ROUND((SUM(BF86:BF180)),  2)</f>
        <v>0</v>
      </c>
      <c r="I34" s="138">
        <v>0.14999999999999999</v>
      </c>
      <c r="J34" s="137">
        <f>ROUND(((SUM(BF86:BF180))*I34),  2)</f>
        <v>0</v>
      </c>
      <c r="L34" s="41"/>
    </row>
    <row r="35" hidden="1" s="1" customFormat="1" ht="14.4" customHeight="1">
      <c r="B35" s="41"/>
      <c r="E35" s="123" t="s">
        <v>41</v>
      </c>
      <c r="F35" s="137">
        <f>ROUND((SUM(BG86:BG180)),  2)</f>
        <v>0</v>
      </c>
      <c r="I35" s="138">
        <v>0.20999999999999999</v>
      </c>
      <c r="J35" s="137">
        <f>0</f>
        <v>0</v>
      </c>
      <c r="L35" s="41"/>
    </row>
    <row r="36" hidden="1" s="1" customFormat="1" ht="14.4" customHeight="1">
      <c r="B36" s="41"/>
      <c r="E36" s="123" t="s">
        <v>42</v>
      </c>
      <c r="F36" s="137">
        <f>ROUND((SUM(BH86:BH180)),  2)</f>
        <v>0</v>
      </c>
      <c r="I36" s="138">
        <v>0.14999999999999999</v>
      </c>
      <c r="J36" s="137">
        <f>0</f>
        <v>0</v>
      </c>
      <c r="L36" s="41"/>
    </row>
    <row r="37" hidden="1" s="1" customFormat="1" ht="14.4" customHeight="1">
      <c r="B37" s="41"/>
      <c r="E37" s="123" t="s">
        <v>43</v>
      </c>
      <c r="F37" s="137">
        <f>ROUND((SUM(BI86:BI180)),  2)</f>
        <v>0</v>
      </c>
      <c r="I37" s="138">
        <v>0</v>
      </c>
      <c r="J37" s="137">
        <f>0</f>
        <v>0</v>
      </c>
      <c r="L37" s="41"/>
    </row>
    <row r="38" s="1" customFormat="1" ht="6.96" customHeight="1">
      <c r="B38" s="41"/>
      <c r="I38" s="125"/>
      <c r="L38" s="41"/>
    </row>
    <row r="39" s="1" customFormat="1" ht="25.44" customHeight="1">
      <c r="B39" s="41"/>
      <c r="C39" s="139"/>
      <c r="D39" s="140" t="s">
        <v>44</v>
      </c>
      <c r="E39" s="141"/>
      <c r="F39" s="141"/>
      <c r="G39" s="142" t="s">
        <v>45</v>
      </c>
      <c r="H39" s="143" t="s">
        <v>46</v>
      </c>
      <c r="I39" s="144"/>
      <c r="J39" s="145">
        <f>SUM(J30:J37)</f>
        <v>0</v>
      </c>
      <c r="K39" s="146"/>
      <c r="L39" s="41"/>
    </row>
    <row r="40" s="1" customFormat="1" ht="14.4" customHeight="1">
      <c r="B40" s="147"/>
      <c r="C40" s="148"/>
      <c r="D40" s="148"/>
      <c r="E40" s="148"/>
      <c r="F40" s="148"/>
      <c r="G40" s="148"/>
      <c r="H40" s="148"/>
      <c r="I40" s="149"/>
      <c r="J40" s="148"/>
      <c r="K40" s="148"/>
      <c r="L40" s="41"/>
    </row>
    <row r="44" s="1" customFormat="1" ht="6.96" customHeight="1">
      <c r="B44" s="150"/>
      <c r="C44" s="151"/>
      <c r="D44" s="151"/>
      <c r="E44" s="151"/>
      <c r="F44" s="151"/>
      <c r="G44" s="151"/>
      <c r="H44" s="151"/>
      <c r="I44" s="152"/>
      <c r="J44" s="151"/>
      <c r="K44" s="151"/>
      <c r="L44" s="41"/>
    </row>
    <row r="45" s="1" customFormat="1" ht="24.96" customHeight="1">
      <c r="B45" s="36"/>
      <c r="C45" s="21" t="s">
        <v>82</v>
      </c>
      <c r="D45" s="37"/>
      <c r="E45" s="37"/>
      <c r="F45" s="37"/>
      <c r="G45" s="37"/>
      <c r="H45" s="37"/>
      <c r="I45" s="125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5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5"/>
      <c r="J47" s="37"/>
      <c r="K47" s="37"/>
      <c r="L47" s="41"/>
    </row>
    <row r="48" s="1" customFormat="1" ht="16.5" customHeight="1">
      <c r="B48" s="36"/>
      <c r="C48" s="37"/>
      <c r="D48" s="37"/>
      <c r="E48" s="153" t="str">
        <f>E7</f>
        <v>Oprava chodníku na ulici Markova - zkrácená verze</v>
      </c>
      <c r="F48" s="30"/>
      <c r="G48" s="30"/>
      <c r="H48" s="30"/>
      <c r="I48" s="125"/>
      <c r="J48" s="37"/>
      <c r="K48" s="37"/>
      <c r="L48" s="41"/>
    </row>
    <row r="49" s="1" customFormat="1" ht="12" customHeight="1">
      <c r="B49" s="36"/>
      <c r="C49" s="30" t="s">
        <v>80</v>
      </c>
      <c r="D49" s="37"/>
      <c r="E49" s="37"/>
      <c r="F49" s="37"/>
      <c r="G49" s="37"/>
      <c r="H49" s="37"/>
      <c r="I49" s="125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01 - Oprava chodníku na ulici Markova</v>
      </c>
      <c r="F50" s="37"/>
      <c r="G50" s="37"/>
      <c r="H50" s="37"/>
      <c r="I50" s="125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5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Frenštát pod Radhoštěm</v>
      </c>
      <c r="G52" s="37"/>
      <c r="H52" s="37"/>
      <c r="I52" s="127" t="s">
        <v>22</v>
      </c>
      <c r="J52" s="65" t="str">
        <f>IF(J12="","",J12)</f>
        <v>10. 2. 2019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5"/>
      <c r="J53" s="37"/>
      <c r="K53" s="37"/>
      <c r="L53" s="41"/>
    </row>
    <row r="54" s="1" customFormat="1" ht="13.65" customHeight="1">
      <c r="B54" s="36"/>
      <c r="C54" s="30" t="s">
        <v>24</v>
      </c>
      <c r="D54" s="37"/>
      <c r="E54" s="37"/>
      <c r="F54" s="25" t="str">
        <f>E15</f>
        <v xml:space="preserve"> </v>
      </c>
      <c r="G54" s="37"/>
      <c r="H54" s="37"/>
      <c r="I54" s="127" t="s">
        <v>30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27" t="s">
        <v>32</v>
      </c>
      <c r="J55" s="34" t="str">
        <f>E24</f>
        <v xml:space="preserve">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5"/>
      <c r="J56" s="37"/>
      <c r="K56" s="37"/>
      <c r="L56" s="41"/>
    </row>
    <row r="57" s="1" customFormat="1" ht="29.28" customHeight="1">
      <c r="B57" s="36"/>
      <c r="C57" s="154" t="s">
        <v>83</v>
      </c>
      <c r="D57" s="155"/>
      <c r="E57" s="155"/>
      <c r="F57" s="155"/>
      <c r="G57" s="155"/>
      <c r="H57" s="155"/>
      <c r="I57" s="156"/>
      <c r="J57" s="157" t="s">
        <v>84</v>
      </c>
      <c r="K57" s="155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5"/>
      <c r="J58" s="37"/>
      <c r="K58" s="37"/>
      <c r="L58" s="41"/>
    </row>
    <row r="59" s="1" customFormat="1" ht="22.8" customHeight="1">
      <c r="B59" s="36"/>
      <c r="C59" s="158" t="s">
        <v>85</v>
      </c>
      <c r="D59" s="37"/>
      <c r="E59" s="37"/>
      <c r="F59" s="37"/>
      <c r="G59" s="37"/>
      <c r="H59" s="37"/>
      <c r="I59" s="125"/>
      <c r="J59" s="96">
        <f>J86</f>
        <v>0</v>
      </c>
      <c r="K59" s="37"/>
      <c r="L59" s="41"/>
      <c r="AU59" s="15" t="s">
        <v>86</v>
      </c>
    </row>
    <row r="60" s="7" customFormat="1" ht="24.96" customHeight="1">
      <c r="B60" s="159"/>
      <c r="C60" s="160"/>
      <c r="D60" s="161" t="s">
        <v>87</v>
      </c>
      <c r="E60" s="162"/>
      <c r="F60" s="162"/>
      <c r="G60" s="162"/>
      <c r="H60" s="162"/>
      <c r="I60" s="163"/>
      <c r="J60" s="164">
        <f>J87</f>
        <v>0</v>
      </c>
      <c r="K60" s="160"/>
      <c r="L60" s="165"/>
    </row>
    <row r="61" s="8" customFormat="1" ht="19.92" customHeight="1">
      <c r="B61" s="166"/>
      <c r="C61" s="167"/>
      <c r="D61" s="168" t="s">
        <v>88</v>
      </c>
      <c r="E61" s="169"/>
      <c r="F61" s="169"/>
      <c r="G61" s="169"/>
      <c r="H61" s="169"/>
      <c r="I61" s="170"/>
      <c r="J61" s="171">
        <f>J88</f>
        <v>0</v>
      </c>
      <c r="K61" s="167"/>
      <c r="L61" s="172"/>
    </row>
    <row r="62" s="8" customFormat="1" ht="19.92" customHeight="1">
      <c r="B62" s="166"/>
      <c r="C62" s="167"/>
      <c r="D62" s="168" t="s">
        <v>89</v>
      </c>
      <c r="E62" s="169"/>
      <c r="F62" s="169"/>
      <c r="G62" s="169"/>
      <c r="H62" s="169"/>
      <c r="I62" s="170"/>
      <c r="J62" s="171">
        <f>J115</f>
        <v>0</v>
      </c>
      <c r="K62" s="167"/>
      <c r="L62" s="172"/>
    </row>
    <row r="63" s="8" customFormat="1" ht="19.92" customHeight="1">
      <c r="B63" s="166"/>
      <c r="C63" s="167"/>
      <c r="D63" s="168" t="s">
        <v>90</v>
      </c>
      <c r="E63" s="169"/>
      <c r="F63" s="169"/>
      <c r="G63" s="169"/>
      <c r="H63" s="169"/>
      <c r="I63" s="170"/>
      <c r="J63" s="171">
        <f>J147</f>
        <v>0</v>
      </c>
      <c r="K63" s="167"/>
      <c r="L63" s="172"/>
    </row>
    <row r="64" s="8" customFormat="1" ht="19.92" customHeight="1">
      <c r="B64" s="166"/>
      <c r="C64" s="167"/>
      <c r="D64" s="168" t="s">
        <v>91</v>
      </c>
      <c r="E64" s="169"/>
      <c r="F64" s="169"/>
      <c r="G64" s="169"/>
      <c r="H64" s="169"/>
      <c r="I64" s="170"/>
      <c r="J64" s="171">
        <f>J149</f>
        <v>0</v>
      </c>
      <c r="K64" s="167"/>
      <c r="L64" s="172"/>
    </row>
    <row r="65" s="8" customFormat="1" ht="19.92" customHeight="1">
      <c r="B65" s="166"/>
      <c r="C65" s="167"/>
      <c r="D65" s="168" t="s">
        <v>92</v>
      </c>
      <c r="E65" s="169"/>
      <c r="F65" s="169"/>
      <c r="G65" s="169"/>
      <c r="H65" s="169"/>
      <c r="I65" s="170"/>
      <c r="J65" s="171">
        <f>J170</f>
        <v>0</v>
      </c>
      <c r="K65" s="167"/>
      <c r="L65" s="172"/>
    </row>
    <row r="66" s="8" customFormat="1" ht="19.92" customHeight="1">
      <c r="B66" s="166"/>
      <c r="C66" s="167"/>
      <c r="D66" s="168" t="s">
        <v>93</v>
      </c>
      <c r="E66" s="169"/>
      <c r="F66" s="169"/>
      <c r="G66" s="169"/>
      <c r="H66" s="169"/>
      <c r="I66" s="170"/>
      <c r="J66" s="171">
        <f>J179</f>
        <v>0</v>
      </c>
      <c r="K66" s="167"/>
      <c r="L66" s="172"/>
    </row>
    <row r="67" s="1" customFormat="1" ht="21.84" customHeight="1">
      <c r="B67" s="36"/>
      <c r="C67" s="37"/>
      <c r="D67" s="37"/>
      <c r="E67" s="37"/>
      <c r="F67" s="37"/>
      <c r="G67" s="37"/>
      <c r="H67" s="37"/>
      <c r="I67" s="125"/>
      <c r="J67" s="37"/>
      <c r="K67" s="37"/>
      <c r="L67" s="41"/>
    </row>
    <row r="68" s="1" customFormat="1" ht="6.96" customHeight="1">
      <c r="B68" s="55"/>
      <c r="C68" s="56"/>
      <c r="D68" s="56"/>
      <c r="E68" s="56"/>
      <c r="F68" s="56"/>
      <c r="G68" s="56"/>
      <c r="H68" s="56"/>
      <c r="I68" s="149"/>
      <c r="J68" s="56"/>
      <c r="K68" s="56"/>
      <c r="L68" s="41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52"/>
      <c r="J72" s="58"/>
      <c r="K72" s="58"/>
      <c r="L72" s="41"/>
    </row>
    <row r="73" s="1" customFormat="1" ht="24.96" customHeight="1">
      <c r="B73" s="36"/>
      <c r="C73" s="21" t="s">
        <v>94</v>
      </c>
      <c r="D73" s="37"/>
      <c r="E73" s="37"/>
      <c r="F73" s="37"/>
      <c r="G73" s="37"/>
      <c r="H73" s="37"/>
      <c r="I73" s="125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5"/>
      <c r="J74" s="37"/>
      <c r="K74" s="37"/>
      <c r="L74" s="41"/>
    </row>
    <row r="75" s="1" customFormat="1" ht="12" customHeight="1">
      <c r="B75" s="36"/>
      <c r="C75" s="30" t="s">
        <v>16</v>
      </c>
      <c r="D75" s="37"/>
      <c r="E75" s="37"/>
      <c r="F75" s="37"/>
      <c r="G75" s="37"/>
      <c r="H75" s="37"/>
      <c r="I75" s="125"/>
      <c r="J75" s="37"/>
      <c r="K75" s="37"/>
      <c r="L75" s="41"/>
    </row>
    <row r="76" s="1" customFormat="1" ht="16.5" customHeight="1">
      <c r="B76" s="36"/>
      <c r="C76" s="37"/>
      <c r="D76" s="37"/>
      <c r="E76" s="153" t="str">
        <f>E7</f>
        <v>Oprava chodníku na ulici Markova - zkrácená verze</v>
      </c>
      <c r="F76" s="30"/>
      <c r="G76" s="30"/>
      <c r="H76" s="30"/>
      <c r="I76" s="125"/>
      <c r="J76" s="37"/>
      <c r="K76" s="37"/>
      <c r="L76" s="41"/>
    </row>
    <row r="77" s="1" customFormat="1" ht="12" customHeight="1">
      <c r="B77" s="36"/>
      <c r="C77" s="30" t="s">
        <v>80</v>
      </c>
      <c r="D77" s="37"/>
      <c r="E77" s="37"/>
      <c r="F77" s="37"/>
      <c r="G77" s="37"/>
      <c r="H77" s="37"/>
      <c r="I77" s="125"/>
      <c r="J77" s="37"/>
      <c r="K77" s="37"/>
      <c r="L77" s="41"/>
    </row>
    <row r="78" s="1" customFormat="1" ht="16.5" customHeight="1">
      <c r="B78" s="36"/>
      <c r="C78" s="37"/>
      <c r="D78" s="37"/>
      <c r="E78" s="62" t="str">
        <f>E9</f>
        <v>01 - Oprava chodníku na ulici Markova</v>
      </c>
      <c r="F78" s="37"/>
      <c r="G78" s="37"/>
      <c r="H78" s="37"/>
      <c r="I78" s="125"/>
      <c r="J78" s="37"/>
      <c r="K78" s="37"/>
      <c r="L78" s="41"/>
    </row>
    <row r="79" s="1" customFormat="1" ht="6.96" customHeight="1">
      <c r="B79" s="36"/>
      <c r="C79" s="37"/>
      <c r="D79" s="37"/>
      <c r="E79" s="37"/>
      <c r="F79" s="37"/>
      <c r="G79" s="37"/>
      <c r="H79" s="37"/>
      <c r="I79" s="125"/>
      <c r="J79" s="37"/>
      <c r="K79" s="37"/>
      <c r="L79" s="41"/>
    </row>
    <row r="80" s="1" customFormat="1" ht="12" customHeight="1">
      <c r="B80" s="36"/>
      <c r="C80" s="30" t="s">
        <v>20</v>
      </c>
      <c r="D80" s="37"/>
      <c r="E80" s="37"/>
      <c r="F80" s="25" t="str">
        <f>F12</f>
        <v>Frenštát pod Radhoštěm</v>
      </c>
      <c r="G80" s="37"/>
      <c r="H80" s="37"/>
      <c r="I80" s="127" t="s">
        <v>22</v>
      </c>
      <c r="J80" s="65" t="str">
        <f>IF(J12="","",J12)</f>
        <v>10. 2. 2019</v>
      </c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25"/>
      <c r="J81" s="37"/>
      <c r="K81" s="37"/>
      <c r="L81" s="41"/>
    </row>
    <row r="82" s="1" customFormat="1" ht="13.65" customHeight="1">
      <c r="B82" s="36"/>
      <c r="C82" s="30" t="s">
        <v>24</v>
      </c>
      <c r="D82" s="37"/>
      <c r="E82" s="37"/>
      <c r="F82" s="25" t="str">
        <f>E15</f>
        <v xml:space="preserve"> </v>
      </c>
      <c r="G82" s="37"/>
      <c r="H82" s="37"/>
      <c r="I82" s="127" t="s">
        <v>30</v>
      </c>
      <c r="J82" s="34" t="str">
        <f>E21</f>
        <v xml:space="preserve"> </v>
      </c>
      <c r="K82" s="37"/>
      <c r="L82" s="41"/>
    </row>
    <row r="83" s="1" customFormat="1" ht="13.65" customHeight="1">
      <c r="B83" s="36"/>
      <c r="C83" s="30" t="s">
        <v>28</v>
      </c>
      <c r="D83" s="37"/>
      <c r="E83" s="37"/>
      <c r="F83" s="25" t="str">
        <f>IF(E18="","",E18)</f>
        <v>Vyplň údaj</v>
      </c>
      <c r="G83" s="37"/>
      <c r="H83" s="37"/>
      <c r="I83" s="127" t="s">
        <v>32</v>
      </c>
      <c r="J83" s="34" t="str">
        <f>E24</f>
        <v xml:space="preserve"> </v>
      </c>
      <c r="K83" s="37"/>
      <c r="L83" s="41"/>
    </row>
    <row r="84" s="1" customFormat="1" ht="10.32" customHeight="1">
      <c r="B84" s="36"/>
      <c r="C84" s="37"/>
      <c r="D84" s="37"/>
      <c r="E84" s="37"/>
      <c r="F84" s="37"/>
      <c r="G84" s="37"/>
      <c r="H84" s="37"/>
      <c r="I84" s="125"/>
      <c r="J84" s="37"/>
      <c r="K84" s="37"/>
      <c r="L84" s="41"/>
    </row>
    <row r="85" s="9" customFormat="1" ht="29.28" customHeight="1">
      <c r="B85" s="173"/>
      <c r="C85" s="174" t="s">
        <v>95</v>
      </c>
      <c r="D85" s="175" t="s">
        <v>53</v>
      </c>
      <c r="E85" s="175" t="s">
        <v>49</v>
      </c>
      <c r="F85" s="175" t="s">
        <v>50</v>
      </c>
      <c r="G85" s="175" t="s">
        <v>96</v>
      </c>
      <c r="H85" s="175" t="s">
        <v>97</v>
      </c>
      <c r="I85" s="176" t="s">
        <v>98</v>
      </c>
      <c r="J85" s="177" t="s">
        <v>84</v>
      </c>
      <c r="K85" s="178" t="s">
        <v>99</v>
      </c>
      <c r="L85" s="179"/>
      <c r="M85" s="86" t="s">
        <v>1</v>
      </c>
      <c r="N85" s="87" t="s">
        <v>38</v>
      </c>
      <c r="O85" s="87" t="s">
        <v>100</v>
      </c>
      <c r="P85" s="87" t="s">
        <v>101</v>
      </c>
      <c r="Q85" s="87" t="s">
        <v>102</v>
      </c>
      <c r="R85" s="87" t="s">
        <v>103</v>
      </c>
      <c r="S85" s="87" t="s">
        <v>104</v>
      </c>
      <c r="T85" s="88" t="s">
        <v>105</v>
      </c>
    </row>
    <row r="86" s="1" customFormat="1" ht="22.8" customHeight="1">
      <c r="B86" s="36"/>
      <c r="C86" s="93" t="s">
        <v>106</v>
      </c>
      <c r="D86" s="37"/>
      <c r="E86" s="37"/>
      <c r="F86" s="37"/>
      <c r="G86" s="37"/>
      <c r="H86" s="37"/>
      <c r="I86" s="125"/>
      <c r="J86" s="180">
        <f>BK86</f>
        <v>0</v>
      </c>
      <c r="K86" s="37"/>
      <c r="L86" s="41"/>
      <c r="M86" s="89"/>
      <c r="N86" s="90"/>
      <c r="O86" s="90"/>
      <c r="P86" s="181">
        <f>P87</f>
        <v>0</v>
      </c>
      <c r="Q86" s="90"/>
      <c r="R86" s="181">
        <f>R87</f>
        <v>109.11169642</v>
      </c>
      <c r="S86" s="90"/>
      <c r="T86" s="182">
        <f>T87</f>
        <v>111.57787500000001</v>
      </c>
      <c r="AT86" s="15" t="s">
        <v>67</v>
      </c>
      <c r="AU86" s="15" t="s">
        <v>86</v>
      </c>
      <c r="BK86" s="183">
        <f>BK87</f>
        <v>0</v>
      </c>
    </row>
    <row r="87" s="10" customFormat="1" ht="25.92" customHeight="1">
      <c r="B87" s="184"/>
      <c r="C87" s="185"/>
      <c r="D87" s="186" t="s">
        <v>67</v>
      </c>
      <c r="E87" s="187" t="s">
        <v>107</v>
      </c>
      <c r="F87" s="187" t="s">
        <v>108</v>
      </c>
      <c r="G87" s="185"/>
      <c r="H87" s="185"/>
      <c r="I87" s="188"/>
      <c r="J87" s="189">
        <f>BK87</f>
        <v>0</v>
      </c>
      <c r="K87" s="185"/>
      <c r="L87" s="190"/>
      <c r="M87" s="191"/>
      <c r="N87" s="192"/>
      <c r="O87" s="192"/>
      <c r="P87" s="193">
        <f>P88+P115+P147+P149+P170+P179</f>
        <v>0</v>
      </c>
      <c r="Q87" s="192"/>
      <c r="R87" s="193">
        <f>R88+R115+R147+R149+R170+R179</f>
        <v>109.11169642</v>
      </c>
      <c r="S87" s="192"/>
      <c r="T87" s="194">
        <f>T88+T115+T147+T149+T170+T179</f>
        <v>111.57787500000001</v>
      </c>
      <c r="AR87" s="195" t="s">
        <v>76</v>
      </c>
      <c r="AT87" s="196" t="s">
        <v>67</v>
      </c>
      <c r="AU87" s="196" t="s">
        <v>68</v>
      </c>
      <c r="AY87" s="195" t="s">
        <v>109</v>
      </c>
      <c r="BK87" s="197">
        <f>BK88+BK115+BK147+BK149+BK170+BK179</f>
        <v>0</v>
      </c>
    </row>
    <row r="88" s="10" customFormat="1" ht="22.8" customHeight="1">
      <c r="B88" s="184"/>
      <c r="C88" s="185"/>
      <c r="D88" s="186" t="s">
        <v>67</v>
      </c>
      <c r="E88" s="198" t="s">
        <v>76</v>
      </c>
      <c r="F88" s="198" t="s">
        <v>110</v>
      </c>
      <c r="G88" s="185"/>
      <c r="H88" s="185"/>
      <c r="I88" s="188"/>
      <c r="J88" s="199">
        <f>BK88</f>
        <v>0</v>
      </c>
      <c r="K88" s="185"/>
      <c r="L88" s="190"/>
      <c r="M88" s="191"/>
      <c r="N88" s="192"/>
      <c r="O88" s="192"/>
      <c r="P88" s="193">
        <f>SUM(P89:P114)</f>
        <v>0</v>
      </c>
      <c r="Q88" s="192"/>
      <c r="R88" s="193">
        <f>SUM(R89:R114)</f>
        <v>0</v>
      </c>
      <c r="S88" s="192"/>
      <c r="T88" s="194">
        <f>SUM(T89:T114)</f>
        <v>111.57787500000001</v>
      </c>
      <c r="AR88" s="195" t="s">
        <v>76</v>
      </c>
      <c r="AT88" s="196" t="s">
        <v>67</v>
      </c>
      <c r="AU88" s="196" t="s">
        <v>76</v>
      </c>
      <c r="AY88" s="195" t="s">
        <v>109</v>
      </c>
      <c r="BK88" s="197">
        <f>SUM(BK89:BK114)</f>
        <v>0</v>
      </c>
    </row>
    <row r="89" s="1" customFormat="1" ht="16.5" customHeight="1">
      <c r="B89" s="36"/>
      <c r="C89" s="200" t="s">
        <v>76</v>
      </c>
      <c r="D89" s="200" t="s">
        <v>111</v>
      </c>
      <c r="E89" s="201" t="s">
        <v>112</v>
      </c>
      <c r="F89" s="202" t="s">
        <v>113</v>
      </c>
      <c r="G89" s="203" t="s">
        <v>114</v>
      </c>
      <c r="H89" s="204">
        <v>77.829999999999998</v>
      </c>
      <c r="I89" s="205"/>
      <c r="J89" s="206">
        <f>ROUND(I89*H89,2)</f>
        <v>0</v>
      </c>
      <c r="K89" s="202" t="s">
        <v>115</v>
      </c>
      <c r="L89" s="41"/>
      <c r="M89" s="207" t="s">
        <v>1</v>
      </c>
      <c r="N89" s="208" t="s">
        <v>39</v>
      </c>
      <c r="O89" s="77"/>
      <c r="P89" s="209">
        <f>O89*H89</f>
        <v>0</v>
      </c>
      <c r="Q89" s="209">
        <v>0</v>
      </c>
      <c r="R89" s="209">
        <f>Q89*H89</f>
        <v>0</v>
      </c>
      <c r="S89" s="209">
        <v>0.255</v>
      </c>
      <c r="T89" s="210">
        <f>S89*H89</f>
        <v>19.84665</v>
      </c>
      <c r="AR89" s="15" t="s">
        <v>116</v>
      </c>
      <c r="AT89" s="15" t="s">
        <v>111</v>
      </c>
      <c r="AU89" s="15" t="s">
        <v>78</v>
      </c>
      <c r="AY89" s="15" t="s">
        <v>109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5" t="s">
        <v>76</v>
      </c>
      <c r="BK89" s="211">
        <f>ROUND(I89*H89,2)</f>
        <v>0</v>
      </c>
      <c r="BL89" s="15" t="s">
        <v>116</v>
      </c>
      <c r="BM89" s="15" t="s">
        <v>117</v>
      </c>
    </row>
    <row r="90" s="11" customFormat="1">
      <c r="B90" s="212"/>
      <c r="C90" s="213"/>
      <c r="D90" s="214" t="s">
        <v>118</v>
      </c>
      <c r="E90" s="215" t="s">
        <v>1</v>
      </c>
      <c r="F90" s="216" t="s">
        <v>119</v>
      </c>
      <c r="G90" s="213"/>
      <c r="H90" s="217">
        <v>77.829999999999998</v>
      </c>
      <c r="I90" s="218"/>
      <c r="J90" s="213"/>
      <c r="K90" s="213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118</v>
      </c>
      <c r="AU90" s="223" t="s">
        <v>78</v>
      </c>
      <c r="AV90" s="11" t="s">
        <v>78</v>
      </c>
      <c r="AW90" s="11" t="s">
        <v>31</v>
      </c>
      <c r="AX90" s="11" t="s">
        <v>76</v>
      </c>
      <c r="AY90" s="223" t="s">
        <v>109</v>
      </c>
    </row>
    <row r="91" s="1" customFormat="1" ht="16.5" customHeight="1">
      <c r="B91" s="36"/>
      <c r="C91" s="200" t="s">
        <v>78</v>
      </c>
      <c r="D91" s="200" t="s">
        <v>111</v>
      </c>
      <c r="E91" s="201" t="s">
        <v>120</v>
      </c>
      <c r="F91" s="202" t="s">
        <v>121</v>
      </c>
      <c r="G91" s="203" t="s">
        <v>114</v>
      </c>
      <c r="H91" s="204">
        <v>2.4500000000000002</v>
      </c>
      <c r="I91" s="205"/>
      <c r="J91" s="206">
        <f>ROUND(I91*H91,2)</f>
        <v>0</v>
      </c>
      <c r="K91" s="202" t="s">
        <v>115</v>
      </c>
      <c r="L91" s="41"/>
      <c r="M91" s="207" t="s">
        <v>1</v>
      </c>
      <c r="N91" s="208" t="s">
        <v>39</v>
      </c>
      <c r="O91" s="77"/>
      <c r="P91" s="209">
        <f>O91*H91</f>
        <v>0</v>
      </c>
      <c r="Q91" s="209">
        <v>0</v>
      </c>
      <c r="R91" s="209">
        <f>Q91*H91</f>
        <v>0</v>
      </c>
      <c r="S91" s="209">
        <v>0.42499999999999999</v>
      </c>
      <c r="T91" s="210">
        <f>S91*H91</f>
        <v>1.04125</v>
      </c>
      <c r="AR91" s="15" t="s">
        <v>116</v>
      </c>
      <c r="AT91" s="15" t="s">
        <v>111</v>
      </c>
      <c r="AU91" s="15" t="s">
        <v>78</v>
      </c>
      <c r="AY91" s="15" t="s">
        <v>109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5" t="s">
        <v>76</v>
      </c>
      <c r="BK91" s="211">
        <f>ROUND(I91*H91,2)</f>
        <v>0</v>
      </c>
      <c r="BL91" s="15" t="s">
        <v>116</v>
      </c>
      <c r="BM91" s="15" t="s">
        <v>122</v>
      </c>
    </row>
    <row r="92" s="11" customFormat="1">
      <c r="B92" s="212"/>
      <c r="C92" s="213"/>
      <c r="D92" s="214" t="s">
        <v>118</v>
      </c>
      <c r="E92" s="215" t="s">
        <v>1</v>
      </c>
      <c r="F92" s="216" t="s">
        <v>123</v>
      </c>
      <c r="G92" s="213"/>
      <c r="H92" s="217">
        <v>2.4500000000000002</v>
      </c>
      <c r="I92" s="218"/>
      <c r="J92" s="213"/>
      <c r="K92" s="213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118</v>
      </c>
      <c r="AU92" s="223" t="s">
        <v>78</v>
      </c>
      <c r="AV92" s="11" t="s">
        <v>78</v>
      </c>
      <c r="AW92" s="11" t="s">
        <v>31</v>
      </c>
      <c r="AX92" s="11" t="s">
        <v>76</v>
      </c>
      <c r="AY92" s="223" t="s">
        <v>109</v>
      </c>
    </row>
    <row r="93" s="1" customFormat="1" ht="16.5" customHeight="1">
      <c r="B93" s="36"/>
      <c r="C93" s="200" t="s">
        <v>124</v>
      </c>
      <c r="D93" s="200" t="s">
        <v>111</v>
      </c>
      <c r="E93" s="201" t="s">
        <v>125</v>
      </c>
      <c r="F93" s="202" t="s">
        <v>126</v>
      </c>
      <c r="G93" s="203" t="s">
        <v>114</v>
      </c>
      <c r="H93" s="204">
        <v>20.170000000000002</v>
      </c>
      <c r="I93" s="205"/>
      <c r="J93" s="206">
        <f>ROUND(I93*H93,2)</f>
        <v>0</v>
      </c>
      <c r="K93" s="202" t="s">
        <v>115</v>
      </c>
      <c r="L93" s="41"/>
      <c r="M93" s="207" t="s">
        <v>1</v>
      </c>
      <c r="N93" s="208" t="s">
        <v>39</v>
      </c>
      <c r="O93" s="77"/>
      <c r="P93" s="209">
        <f>O93*H93</f>
        <v>0</v>
      </c>
      <c r="Q93" s="209">
        <v>0</v>
      </c>
      <c r="R93" s="209">
        <f>Q93*H93</f>
        <v>0</v>
      </c>
      <c r="S93" s="209">
        <v>0.17999999999999999</v>
      </c>
      <c r="T93" s="210">
        <f>S93*H93</f>
        <v>3.6306000000000003</v>
      </c>
      <c r="AR93" s="15" t="s">
        <v>116</v>
      </c>
      <c r="AT93" s="15" t="s">
        <v>111</v>
      </c>
      <c r="AU93" s="15" t="s">
        <v>78</v>
      </c>
      <c r="AY93" s="15" t="s">
        <v>109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5" t="s">
        <v>76</v>
      </c>
      <c r="BK93" s="211">
        <f>ROUND(I93*H93,2)</f>
        <v>0</v>
      </c>
      <c r="BL93" s="15" t="s">
        <v>116</v>
      </c>
      <c r="BM93" s="15" t="s">
        <v>127</v>
      </c>
    </row>
    <row r="94" s="11" customFormat="1">
      <c r="B94" s="212"/>
      <c r="C94" s="213"/>
      <c r="D94" s="214" t="s">
        <v>118</v>
      </c>
      <c r="E94" s="215" t="s">
        <v>1</v>
      </c>
      <c r="F94" s="216" t="s">
        <v>128</v>
      </c>
      <c r="G94" s="213"/>
      <c r="H94" s="217">
        <v>20.170000000000002</v>
      </c>
      <c r="I94" s="218"/>
      <c r="J94" s="213"/>
      <c r="K94" s="213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118</v>
      </c>
      <c r="AU94" s="223" t="s">
        <v>78</v>
      </c>
      <c r="AV94" s="11" t="s">
        <v>78</v>
      </c>
      <c r="AW94" s="11" t="s">
        <v>31</v>
      </c>
      <c r="AX94" s="11" t="s">
        <v>76</v>
      </c>
      <c r="AY94" s="223" t="s">
        <v>109</v>
      </c>
    </row>
    <row r="95" s="1" customFormat="1" ht="16.5" customHeight="1">
      <c r="B95" s="36"/>
      <c r="C95" s="200" t="s">
        <v>116</v>
      </c>
      <c r="D95" s="200" t="s">
        <v>111</v>
      </c>
      <c r="E95" s="201" t="s">
        <v>129</v>
      </c>
      <c r="F95" s="202" t="s">
        <v>130</v>
      </c>
      <c r="G95" s="203" t="s">
        <v>114</v>
      </c>
      <c r="H95" s="204">
        <v>20.254999999999999</v>
      </c>
      <c r="I95" s="205"/>
      <c r="J95" s="206">
        <f>ROUND(I95*H95,2)</f>
        <v>0</v>
      </c>
      <c r="K95" s="202" t="s">
        <v>115</v>
      </c>
      <c r="L95" s="41"/>
      <c r="M95" s="207" t="s">
        <v>1</v>
      </c>
      <c r="N95" s="208" t="s">
        <v>39</v>
      </c>
      <c r="O95" s="77"/>
      <c r="P95" s="209">
        <f>O95*H95</f>
        <v>0</v>
      </c>
      <c r="Q95" s="209">
        <v>0</v>
      </c>
      <c r="R95" s="209">
        <f>Q95*H95</f>
        <v>0</v>
      </c>
      <c r="S95" s="209">
        <v>0.29999999999999999</v>
      </c>
      <c r="T95" s="210">
        <f>S95*H95</f>
        <v>6.0764999999999993</v>
      </c>
      <c r="AR95" s="15" t="s">
        <v>116</v>
      </c>
      <c r="AT95" s="15" t="s">
        <v>111</v>
      </c>
      <c r="AU95" s="15" t="s">
        <v>78</v>
      </c>
      <c r="AY95" s="15" t="s">
        <v>109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5" t="s">
        <v>76</v>
      </c>
      <c r="BK95" s="211">
        <f>ROUND(I95*H95,2)</f>
        <v>0</v>
      </c>
      <c r="BL95" s="15" t="s">
        <v>116</v>
      </c>
      <c r="BM95" s="15" t="s">
        <v>131</v>
      </c>
    </row>
    <row r="96" s="11" customFormat="1">
      <c r="B96" s="212"/>
      <c r="C96" s="213"/>
      <c r="D96" s="214" t="s">
        <v>118</v>
      </c>
      <c r="E96" s="215" t="s">
        <v>1</v>
      </c>
      <c r="F96" s="216" t="s">
        <v>132</v>
      </c>
      <c r="G96" s="213"/>
      <c r="H96" s="217">
        <v>11.555</v>
      </c>
      <c r="I96" s="218"/>
      <c r="J96" s="213"/>
      <c r="K96" s="213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118</v>
      </c>
      <c r="AU96" s="223" t="s">
        <v>78</v>
      </c>
      <c r="AV96" s="11" t="s">
        <v>78</v>
      </c>
      <c r="AW96" s="11" t="s">
        <v>31</v>
      </c>
      <c r="AX96" s="11" t="s">
        <v>68</v>
      </c>
      <c r="AY96" s="223" t="s">
        <v>109</v>
      </c>
    </row>
    <row r="97" s="11" customFormat="1">
      <c r="B97" s="212"/>
      <c r="C97" s="213"/>
      <c r="D97" s="214" t="s">
        <v>118</v>
      </c>
      <c r="E97" s="215" t="s">
        <v>1</v>
      </c>
      <c r="F97" s="216" t="s">
        <v>123</v>
      </c>
      <c r="G97" s="213"/>
      <c r="H97" s="217">
        <v>2.4500000000000002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118</v>
      </c>
      <c r="AU97" s="223" t="s">
        <v>78</v>
      </c>
      <c r="AV97" s="11" t="s">
        <v>78</v>
      </c>
      <c r="AW97" s="11" t="s">
        <v>31</v>
      </c>
      <c r="AX97" s="11" t="s">
        <v>68</v>
      </c>
      <c r="AY97" s="223" t="s">
        <v>109</v>
      </c>
    </row>
    <row r="98" s="11" customFormat="1">
      <c r="B98" s="212"/>
      <c r="C98" s="213"/>
      <c r="D98" s="214" t="s">
        <v>118</v>
      </c>
      <c r="E98" s="215" t="s">
        <v>1</v>
      </c>
      <c r="F98" s="216" t="s">
        <v>133</v>
      </c>
      <c r="G98" s="213"/>
      <c r="H98" s="217">
        <v>6.25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118</v>
      </c>
      <c r="AU98" s="223" t="s">
        <v>78</v>
      </c>
      <c r="AV98" s="11" t="s">
        <v>78</v>
      </c>
      <c r="AW98" s="11" t="s">
        <v>31</v>
      </c>
      <c r="AX98" s="11" t="s">
        <v>68</v>
      </c>
      <c r="AY98" s="223" t="s">
        <v>109</v>
      </c>
    </row>
    <row r="99" s="12" customFormat="1">
      <c r="B99" s="224"/>
      <c r="C99" s="225"/>
      <c r="D99" s="214" t="s">
        <v>118</v>
      </c>
      <c r="E99" s="226" t="s">
        <v>1</v>
      </c>
      <c r="F99" s="227" t="s">
        <v>134</v>
      </c>
      <c r="G99" s="225"/>
      <c r="H99" s="228">
        <v>20.254999999999999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118</v>
      </c>
      <c r="AU99" s="234" t="s">
        <v>78</v>
      </c>
      <c r="AV99" s="12" t="s">
        <v>116</v>
      </c>
      <c r="AW99" s="12" t="s">
        <v>31</v>
      </c>
      <c r="AX99" s="12" t="s">
        <v>76</v>
      </c>
      <c r="AY99" s="234" t="s">
        <v>109</v>
      </c>
    </row>
    <row r="100" s="1" customFormat="1" ht="16.5" customHeight="1">
      <c r="B100" s="36"/>
      <c r="C100" s="200" t="s">
        <v>135</v>
      </c>
      <c r="D100" s="200" t="s">
        <v>111</v>
      </c>
      <c r="E100" s="201" t="s">
        <v>136</v>
      </c>
      <c r="F100" s="202" t="s">
        <v>137</v>
      </c>
      <c r="G100" s="203" t="s">
        <v>114</v>
      </c>
      <c r="H100" s="204">
        <v>31.25</v>
      </c>
      <c r="I100" s="205"/>
      <c r="J100" s="206">
        <f>ROUND(I100*H100,2)</f>
        <v>0</v>
      </c>
      <c r="K100" s="202" t="s">
        <v>138</v>
      </c>
      <c r="L100" s="41"/>
      <c r="M100" s="207" t="s">
        <v>1</v>
      </c>
      <c r="N100" s="208" t="s">
        <v>39</v>
      </c>
      <c r="O100" s="77"/>
      <c r="P100" s="209">
        <f>O100*H100</f>
        <v>0</v>
      </c>
      <c r="Q100" s="209">
        <v>0</v>
      </c>
      <c r="R100" s="209">
        <f>Q100*H100</f>
        <v>0</v>
      </c>
      <c r="S100" s="209">
        <v>0.5</v>
      </c>
      <c r="T100" s="210">
        <f>S100*H100</f>
        <v>15.625</v>
      </c>
      <c r="AR100" s="15" t="s">
        <v>116</v>
      </c>
      <c r="AT100" s="15" t="s">
        <v>111</v>
      </c>
      <c r="AU100" s="15" t="s">
        <v>78</v>
      </c>
      <c r="AY100" s="15" t="s">
        <v>109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5" t="s">
        <v>76</v>
      </c>
      <c r="BK100" s="211">
        <f>ROUND(I100*H100,2)</f>
        <v>0</v>
      </c>
      <c r="BL100" s="15" t="s">
        <v>116</v>
      </c>
      <c r="BM100" s="15" t="s">
        <v>139</v>
      </c>
    </row>
    <row r="101" s="11" customFormat="1">
      <c r="B101" s="212"/>
      <c r="C101" s="213"/>
      <c r="D101" s="214" t="s">
        <v>118</v>
      </c>
      <c r="E101" s="215" t="s">
        <v>1</v>
      </c>
      <c r="F101" s="216" t="s">
        <v>140</v>
      </c>
      <c r="G101" s="213"/>
      <c r="H101" s="217">
        <v>31.25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118</v>
      </c>
      <c r="AU101" s="223" t="s">
        <v>78</v>
      </c>
      <c r="AV101" s="11" t="s">
        <v>78</v>
      </c>
      <c r="AW101" s="11" t="s">
        <v>31</v>
      </c>
      <c r="AX101" s="11" t="s">
        <v>76</v>
      </c>
      <c r="AY101" s="223" t="s">
        <v>109</v>
      </c>
    </row>
    <row r="102" s="1" customFormat="1" ht="16.5" customHeight="1">
      <c r="B102" s="36"/>
      <c r="C102" s="200" t="s">
        <v>141</v>
      </c>
      <c r="D102" s="200" t="s">
        <v>111</v>
      </c>
      <c r="E102" s="201" t="s">
        <v>142</v>
      </c>
      <c r="F102" s="202" t="s">
        <v>143</v>
      </c>
      <c r="G102" s="203" t="s">
        <v>114</v>
      </c>
      <c r="H102" s="204">
        <v>11.555</v>
      </c>
      <c r="I102" s="205"/>
      <c r="J102" s="206">
        <f>ROUND(I102*H102,2)</f>
        <v>0</v>
      </c>
      <c r="K102" s="202" t="s">
        <v>115</v>
      </c>
      <c r="L102" s="41"/>
      <c r="M102" s="207" t="s">
        <v>1</v>
      </c>
      <c r="N102" s="208" t="s">
        <v>39</v>
      </c>
      <c r="O102" s="77"/>
      <c r="P102" s="209">
        <f>O102*H102</f>
        <v>0</v>
      </c>
      <c r="Q102" s="209">
        <v>0</v>
      </c>
      <c r="R102" s="209">
        <f>Q102*H102</f>
        <v>0</v>
      </c>
      <c r="S102" s="209">
        <v>0.32500000000000001</v>
      </c>
      <c r="T102" s="210">
        <f>S102*H102</f>
        <v>3.7553749999999999</v>
      </c>
      <c r="AR102" s="15" t="s">
        <v>116</v>
      </c>
      <c r="AT102" s="15" t="s">
        <v>111</v>
      </c>
      <c r="AU102" s="15" t="s">
        <v>78</v>
      </c>
      <c r="AY102" s="15" t="s">
        <v>109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5" t="s">
        <v>76</v>
      </c>
      <c r="BK102" s="211">
        <f>ROUND(I102*H102,2)</f>
        <v>0</v>
      </c>
      <c r="BL102" s="15" t="s">
        <v>116</v>
      </c>
      <c r="BM102" s="15" t="s">
        <v>144</v>
      </c>
    </row>
    <row r="103" s="11" customFormat="1">
      <c r="B103" s="212"/>
      <c r="C103" s="213"/>
      <c r="D103" s="214" t="s">
        <v>118</v>
      </c>
      <c r="E103" s="215" t="s">
        <v>1</v>
      </c>
      <c r="F103" s="216" t="s">
        <v>145</v>
      </c>
      <c r="G103" s="213"/>
      <c r="H103" s="217">
        <v>3.5099999999999998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118</v>
      </c>
      <c r="AU103" s="223" t="s">
        <v>78</v>
      </c>
      <c r="AV103" s="11" t="s">
        <v>78</v>
      </c>
      <c r="AW103" s="11" t="s">
        <v>31</v>
      </c>
      <c r="AX103" s="11" t="s">
        <v>68</v>
      </c>
      <c r="AY103" s="223" t="s">
        <v>109</v>
      </c>
    </row>
    <row r="104" s="11" customFormat="1">
      <c r="B104" s="212"/>
      <c r="C104" s="213"/>
      <c r="D104" s="214" t="s">
        <v>118</v>
      </c>
      <c r="E104" s="215" t="s">
        <v>1</v>
      </c>
      <c r="F104" s="216" t="s">
        <v>146</v>
      </c>
      <c r="G104" s="213"/>
      <c r="H104" s="217">
        <v>5.0700000000000003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118</v>
      </c>
      <c r="AU104" s="223" t="s">
        <v>78</v>
      </c>
      <c r="AV104" s="11" t="s">
        <v>78</v>
      </c>
      <c r="AW104" s="11" t="s">
        <v>31</v>
      </c>
      <c r="AX104" s="11" t="s">
        <v>68</v>
      </c>
      <c r="AY104" s="223" t="s">
        <v>109</v>
      </c>
    </row>
    <row r="105" s="11" customFormat="1">
      <c r="B105" s="212"/>
      <c r="C105" s="213"/>
      <c r="D105" s="214" t="s">
        <v>118</v>
      </c>
      <c r="E105" s="215" t="s">
        <v>1</v>
      </c>
      <c r="F105" s="216" t="s">
        <v>147</v>
      </c>
      <c r="G105" s="213"/>
      <c r="H105" s="217">
        <v>2.9750000000000001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118</v>
      </c>
      <c r="AU105" s="223" t="s">
        <v>78</v>
      </c>
      <c r="AV105" s="11" t="s">
        <v>78</v>
      </c>
      <c r="AW105" s="11" t="s">
        <v>31</v>
      </c>
      <c r="AX105" s="11" t="s">
        <v>68</v>
      </c>
      <c r="AY105" s="223" t="s">
        <v>109</v>
      </c>
    </row>
    <row r="106" s="12" customFormat="1">
      <c r="B106" s="224"/>
      <c r="C106" s="225"/>
      <c r="D106" s="214" t="s">
        <v>118</v>
      </c>
      <c r="E106" s="226" t="s">
        <v>1</v>
      </c>
      <c r="F106" s="227" t="s">
        <v>134</v>
      </c>
      <c r="G106" s="225"/>
      <c r="H106" s="228">
        <v>11.555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AT106" s="234" t="s">
        <v>118</v>
      </c>
      <c r="AU106" s="234" t="s">
        <v>78</v>
      </c>
      <c r="AV106" s="12" t="s">
        <v>116</v>
      </c>
      <c r="AW106" s="12" t="s">
        <v>31</v>
      </c>
      <c r="AX106" s="12" t="s">
        <v>76</v>
      </c>
      <c r="AY106" s="234" t="s">
        <v>109</v>
      </c>
    </row>
    <row r="107" s="1" customFormat="1" ht="16.5" customHeight="1">
      <c r="B107" s="36"/>
      <c r="C107" s="200" t="s">
        <v>148</v>
      </c>
      <c r="D107" s="200" t="s">
        <v>111</v>
      </c>
      <c r="E107" s="201" t="s">
        <v>149</v>
      </c>
      <c r="F107" s="202" t="s">
        <v>150</v>
      </c>
      <c r="G107" s="203" t="s">
        <v>114</v>
      </c>
      <c r="H107" s="204">
        <v>31.25</v>
      </c>
      <c r="I107" s="205"/>
      <c r="J107" s="206">
        <f>ROUND(I107*H107,2)</f>
        <v>0</v>
      </c>
      <c r="K107" s="202" t="s">
        <v>115</v>
      </c>
      <c r="L107" s="41"/>
      <c r="M107" s="207" t="s">
        <v>1</v>
      </c>
      <c r="N107" s="208" t="s">
        <v>39</v>
      </c>
      <c r="O107" s="77"/>
      <c r="P107" s="209">
        <f>O107*H107</f>
        <v>0</v>
      </c>
      <c r="Q107" s="209">
        <v>0</v>
      </c>
      <c r="R107" s="209">
        <f>Q107*H107</f>
        <v>0</v>
      </c>
      <c r="S107" s="209">
        <v>0.316</v>
      </c>
      <c r="T107" s="210">
        <f>S107*H107</f>
        <v>9.875</v>
      </c>
      <c r="AR107" s="15" t="s">
        <v>116</v>
      </c>
      <c r="AT107" s="15" t="s">
        <v>111</v>
      </c>
      <c r="AU107" s="15" t="s">
        <v>78</v>
      </c>
      <c r="AY107" s="15" t="s">
        <v>109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5" t="s">
        <v>76</v>
      </c>
      <c r="BK107" s="211">
        <f>ROUND(I107*H107,2)</f>
        <v>0</v>
      </c>
      <c r="BL107" s="15" t="s">
        <v>116</v>
      </c>
      <c r="BM107" s="15" t="s">
        <v>151</v>
      </c>
    </row>
    <row r="108" s="11" customFormat="1">
      <c r="B108" s="212"/>
      <c r="C108" s="213"/>
      <c r="D108" s="214" t="s">
        <v>118</v>
      </c>
      <c r="E108" s="215" t="s">
        <v>1</v>
      </c>
      <c r="F108" s="216" t="s">
        <v>152</v>
      </c>
      <c r="G108" s="213"/>
      <c r="H108" s="217">
        <v>31.25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118</v>
      </c>
      <c r="AU108" s="223" t="s">
        <v>78</v>
      </c>
      <c r="AV108" s="11" t="s">
        <v>78</v>
      </c>
      <c r="AW108" s="11" t="s">
        <v>31</v>
      </c>
      <c r="AX108" s="11" t="s">
        <v>76</v>
      </c>
      <c r="AY108" s="223" t="s">
        <v>109</v>
      </c>
    </row>
    <row r="109" s="1" customFormat="1" ht="16.5" customHeight="1">
      <c r="B109" s="36"/>
      <c r="C109" s="200" t="s">
        <v>153</v>
      </c>
      <c r="D109" s="200" t="s">
        <v>111</v>
      </c>
      <c r="E109" s="201" t="s">
        <v>154</v>
      </c>
      <c r="F109" s="202" t="s">
        <v>155</v>
      </c>
      <c r="G109" s="203" t="s">
        <v>114</v>
      </c>
      <c r="H109" s="204">
        <v>77.829999999999998</v>
      </c>
      <c r="I109" s="205"/>
      <c r="J109" s="206">
        <f>ROUND(I109*H109,2)</f>
        <v>0</v>
      </c>
      <c r="K109" s="202" t="s">
        <v>138</v>
      </c>
      <c r="L109" s="41"/>
      <c r="M109" s="207" t="s">
        <v>1</v>
      </c>
      <c r="N109" s="208" t="s">
        <v>39</v>
      </c>
      <c r="O109" s="77"/>
      <c r="P109" s="209">
        <f>O109*H109</f>
        <v>0</v>
      </c>
      <c r="Q109" s="209">
        <v>0</v>
      </c>
      <c r="R109" s="209">
        <f>Q109*H109</f>
        <v>0</v>
      </c>
      <c r="S109" s="209">
        <v>0.5</v>
      </c>
      <c r="T109" s="210">
        <f>S109*H109</f>
        <v>38.914999999999999</v>
      </c>
      <c r="AR109" s="15" t="s">
        <v>116</v>
      </c>
      <c r="AT109" s="15" t="s">
        <v>111</v>
      </c>
      <c r="AU109" s="15" t="s">
        <v>78</v>
      </c>
      <c r="AY109" s="15" t="s">
        <v>109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5" t="s">
        <v>76</v>
      </c>
      <c r="BK109" s="211">
        <f>ROUND(I109*H109,2)</f>
        <v>0</v>
      </c>
      <c r="BL109" s="15" t="s">
        <v>116</v>
      </c>
      <c r="BM109" s="15" t="s">
        <v>156</v>
      </c>
    </row>
    <row r="110" s="11" customFormat="1">
      <c r="B110" s="212"/>
      <c r="C110" s="213"/>
      <c r="D110" s="214" t="s">
        <v>118</v>
      </c>
      <c r="E110" s="215" t="s">
        <v>1</v>
      </c>
      <c r="F110" s="216" t="s">
        <v>157</v>
      </c>
      <c r="G110" s="213"/>
      <c r="H110" s="217">
        <v>77.829999999999998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118</v>
      </c>
      <c r="AU110" s="223" t="s">
        <v>78</v>
      </c>
      <c r="AV110" s="11" t="s">
        <v>78</v>
      </c>
      <c r="AW110" s="11" t="s">
        <v>31</v>
      </c>
      <c r="AX110" s="11" t="s">
        <v>76</v>
      </c>
      <c r="AY110" s="223" t="s">
        <v>109</v>
      </c>
    </row>
    <row r="111" s="1" customFormat="1" ht="16.5" customHeight="1">
      <c r="B111" s="36"/>
      <c r="C111" s="200" t="s">
        <v>158</v>
      </c>
      <c r="D111" s="200" t="s">
        <v>111</v>
      </c>
      <c r="E111" s="201" t="s">
        <v>159</v>
      </c>
      <c r="F111" s="202" t="s">
        <v>160</v>
      </c>
      <c r="G111" s="203" t="s">
        <v>161</v>
      </c>
      <c r="H111" s="204">
        <v>62.5</v>
      </c>
      <c r="I111" s="205"/>
      <c r="J111" s="206">
        <f>ROUND(I111*H111,2)</f>
        <v>0</v>
      </c>
      <c r="K111" s="202" t="s">
        <v>115</v>
      </c>
      <c r="L111" s="41"/>
      <c r="M111" s="207" t="s">
        <v>1</v>
      </c>
      <c r="N111" s="208" t="s">
        <v>39</v>
      </c>
      <c r="O111" s="77"/>
      <c r="P111" s="209">
        <f>O111*H111</f>
        <v>0</v>
      </c>
      <c r="Q111" s="209">
        <v>0</v>
      </c>
      <c r="R111" s="209">
        <f>Q111*H111</f>
        <v>0</v>
      </c>
      <c r="S111" s="209">
        <v>0.20499999999999999</v>
      </c>
      <c r="T111" s="210">
        <f>S111*H111</f>
        <v>12.8125</v>
      </c>
      <c r="AR111" s="15" t="s">
        <v>116</v>
      </c>
      <c r="AT111" s="15" t="s">
        <v>111</v>
      </c>
      <c r="AU111" s="15" t="s">
        <v>78</v>
      </c>
      <c r="AY111" s="15" t="s">
        <v>109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5" t="s">
        <v>76</v>
      </c>
      <c r="BK111" s="211">
        <f>ROUND(I111*H111,2)</f>
        <v>0</v>
      </c>
      <c r="BL111" s="15" t="s">
        <v>116</v>
      </c>
      <c r="BM111" s="15" t="s">
        <v>162</v>
      </c>
    </row>
    <row r="112" s="11" customFormat="1">
      <c r="B112" s="212"/>
      <c r="C112" s="213"/>
      <c r="D112" s="214" t="s">
        <v>118</v>
      </c>
      <c r="E112" s="215" t="s">
        <v>1</v>
      </c>
      <c r="F112" s="216" t="s">
        <v>163</v>
      </c>
      <c r="G112" s="213"/>
      <c r="H112" s="217">
        <v>62.5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118</v>
      </c>
      <c r="AU112" s="223" t="s">
        <v>78</v>
      </c>
      <c r="AV112" s="11" t="s">
        <v>78</v>
      </c>
      <c r="AW112" s="11" t="s">
        <v>31</v>
      </c>
      <c r="AX112" s="11" t="s">
        <v>76</v>
      </c>
      <c r="AY112" s="223" t="s">
        <v>109</v>
      </c>
    </row>
    <row r="113" s="1" customFormat="1" ht="16.5" customHeight="1">
      <c r="B113" s="36"/>
      <c r="C113" s="200" t="s">
        <v>164</v>
      </c>
      <c r="D113" s="200" t="s">
        <v>111</v>
      </c>
      <c r="E113" s="201" t="s">
        <v>165</v>
      </c>
      <c r="F113" s="202" t="s">
        <v>166</v>
      </c>
      <c r="G113" s="203" t="s">
        <v>114</v>
      </c>
      <c r="H113" s="204">
        <v>132.46000000000001</v>
      </c>
      <c r="I113" s="205"/>
      <c r="J113" s="206">
        <f>ROUND(I113*H113,2)</f>
        <v>0</v>
      </c>
      <c r="K113" s="202" t="s">
        <v>115</v>
      </c>
      <c r="L113" s="41"/>
      <c r="M113" s="207" t="s">
        <v>1</v>
      </c>
      <c r="N113" s="208" t="s">
        <v>39</v>
      </c>
      <c r="O113" s="77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15" t="s">
        <v>116</v>
      </c>
      <c r="AT113" s="15" t="s">
        <v>111</v>
      </c>
      <c r="AU113" s="15" t="s">
        <v>78</v>
      </c>
      <c r="AY113" s="15" t="s">
        <v>109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5" t="s">
        <v>76</v>
      </c>
      <c r="BK113" s="211">
        <f>ROUND(I113*H113,2)</f>
        <v>0</v>
      </c>
      <c r="BL113" s="15" t="s">
        <v>116</v>
      </c>
      <c r="BM113" s="15" t="s">
        <v>167</v>
      </c>
    </row>
    <row r="114" s="11" customFormat="1">
      <c r="B114" s="212"/>
      <c r="C114" s="213"/>
      <c r="D114" s="214" t="s">
        <v>118</v>
      </c>
      <c r="E114" s="215" t="s">
        <v>1</v>
      </c>
      <c r="F114" s="216" t="s">
        <v>168</v>
      </c>
      <c r="G114" s="213"/>
      <c r="H114" s="217">
        <v>132.46000000000001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118</v>
      </c>
      <c r="AU114" s="223" t="s">
        <v>78</v>
      </c>
      <c r="AV114" s="11" t="s">
        <v>78</v>
      </c>
      <c r="AW114" s="11" t="s">
        <v>31</v>
      </c>
      <c r="AX114" s="11" t="s">
        <v>76</v>
      </c>
      <c r="AY114" s="223" t="s">
        <v>109</v>
      </c>
    </row>
    <row r="115" s="10" customFormat="1" ht="22.8" customHeight="1">
      <c r="B115" s="184"/>
      <c r="C115" s="185"/>
      <c r="D115" s="186" t="s">
        <v>67</v>
      </c>
      <c r="E115" s="198" t="s">
        <v>135</v>
      </c>
      <c r="F115" s="198" t="s">
        <v>169</v>
      </c>
      <c r="G115" s="185"/>
      <c r="H115" s="185"/>
      <c r="I115" s="188"/>
      <c r="J115" s="199">
        <f>BK115</f>
        <v>0</v>
      </c>
      <c r="K115" s="185"/>
      <c r="L115" s="190"/>
      <c r="M115" s="191"/>
      <c r="N115" s="192"/>
      <c r="O115" s="192"/>
      <c r="P115" s="193">
        <f>SUM(P116:P146)</f>
        <v>0</v>
      </c>
      <c r="Q115" s="192"/>
      <c r="R115" s="193">
        <f>SUM(R116:R146)</f>
        <v>89.5578395</v>
      </c>
      <c r="S115" s="192"/>
      <c r="T115" s="194">
        <f>SUM(T116:T146)</f>
        <v>0</v>
      </c>
      <c r="AR115" s="195" t="s">
        <v>76</v>
      </c>
      <c r="AT115" s="196" t="s">
        <v>67</v>
      </c>
      <c r="AU115" s="196" t="s">
        <v>76</v>
      </c>
      <c r="AY115" s="195" t="s">
        <v>109</v>
      </c>
      <c r="BK115" s="197">
        <f>SUM(BK116:BK146)</f>
        <v>0</v>
      </c>
    </row>
    <row r="116" s="1" customFormat="1" ht="16.5" customHeight="1">
      <c r="B116" s="36"/>
      <c r="C116" s="200" t="s">
        <v>170</v>
      </c>
      <c r="D116" s="200" t="s">
        <v>111</v>
      </c>
      <c r="E116" s="201" t="s">
        <v>171</v>
      </c>
      <c r="F116" s="202" t="s">
        <v>172</v>
      </c>
      <c r="G116" s="203" t="s">
        <v>114</v>
      </c>
      <c r="H116" s="204">
        <v>132.875</v>
      </c>
      <c r="I116" s="205"/>
      <c r="J116" s="206">
        <f>ROUND(I116*H116,2)</f>
        <v>0</v>
      </c>
      <c r="K116" s="202" t="s">
        <v>115</v>
      </c>
      <c r="L116" s="41"/>
      <c r="M116" s="207" t="s">
        <v>1</v>
      </c>
      <c r="N116" s="208" t="s">
        <v>39</v>
      </c>
      <c r="O116" s="77"/>
      <c r="P116" s="209">
        <f>O116*H116</f>
        <v>0</v>
      </c>
      <c r="Q116" s="209">
        <v>0.29699999999999999</v>
      </c>
      <c r="R116" s="209">
        <f>Q116*H116</f>
        <v>39.463875000000002</v>
      </c>
      <c r="S116" s="209">
        <v>0</v>
      </c>
      <c r="T116" s="210">
        <f>S116*H116</f>
        <v>0</v>
      </c>
      <c r="AR116" s="15" t="s">
        <v>116</v>
      </c>
      <c r="AT116" s="15" t="s">
        <v>111</v>
      </c>
      <c r="AU116" s="15" t="s">
        <v>78</v>
      </c>
      <c r="AY116" s="15" t="s">
        <v>109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5" t="s">
        <v>76</v>
      </c>
      <c r="BK116" s="211">
        <f>ROUND(I116*H116,2)</f>
        <v>0</v>
      </c>
      <c r="BL116" s="15" t="s">
        <v>116</v>
      </c>
      <c r="BM116" s="15" t="s">
        <v>173</v>
      </c>
    </row>
    <row r="117" s="11" customFormat="1">
      <c r="B117" s="212"/>
      <c r="C117" s="213"/>
      <c r="D117" s="214" t="s">
        <v>118</v>
      </c>
      <c r="E117" s="215" t="s">
        <v>1</v>
      </c>
      <c r="F117" s="216" t="s">
        <v>174</v>
      </c>
      <c r="G117" s="213"/>
      <c r="H117" s="217">
        <v>72.450000000000003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118</v>
      </c>
      <c r="AU117" s="223" t="s">
        <v>78</v>
      </c>
      <c r="AV117" s="11" t="s">
        <v>78</v>
      </c>
      <c r="AW117" s="11" t="s">
        <v>31</v>
      </c>
      <c r="AX117" s="11" t="s">
        <v>68</v>
      </c>
      <c r="AY117" s="223" t="s">
        <v>109</v>
      </c>
    </row>
    <row r="118" s="11" customFormat="1">
      <c r="B118" s="212"/>
      <c r="C118" s="213"/>
      <c r="D118" s="214" t="s">
        <v>118</v>
      </c>
      <c r="E118" s="215" t="s">
        <v>1</v>
      </c>
      <c r="F118" s="216" t="s">
        <v>175</v>
      </c>
      <c r="G118" s="213"/>
      <c r="H118" s="217">
        <v>40.625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118</v>
      </c>
      <c r="AU118" s="223" t="s">
        <v>78</v>
      </c>
      <c r="AV118" s="11" t="s">
        <v>78</v>
      </c>
      <c r="AW118" s="11" t="s">
        <v>31</v>
      </c>
      <c r="AX118" s="11" t="s">
        <v>68</v>
      </c>
      <c r="AY118" s="223" t="s">
        <v>109</v>
      </c>
    </row>
    <row r="119" s="11" customFormat="1">
      <c r="B119" s="212"/>
      <c r="C119" s="213"/>
      <c r="D119" s="214" t="s">
        <v>118</v>
      </c>
      <c r="E119" s="215" t="s">
        <v>1</v>
      </c>
      <c r="F119" s="216" t="s">
        <v>176</v>
      </c>
      <c r="G119" s="213"/>
      <c r="H119" s="217">
        <v>19.800000000000001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118</v>
      </c>
      <c r="AU119" s="223" t="s">
        <v>78</v>
      </c>
      <c r="AV119" s="11" t="s">
        <v>78</v>
      </c>
      <c r="AW119" s="11" t="s">
        <v>31</v>
      </c>
      <c r="AX119" s="11" t="s">
        <v>68</v>
      </c>
      <c r="AY119" s="223" t="s">
        <v>109</v>
      </c>
    </row>
    <row r="120" s="12" customFormat="1">
      <c r="B120" s="224"/>
      <c r="C120" s="225"/>
      <c r="D120" s="214" t="s">
        <v>118</v>
      </c>
      <c r="E120" s="226" t="s">
        <v>1</v>
      </c>
      <c r="F120" s="227" t="s">
        <v>134</v>
      </c>
      <c r="G120" s="225"/>
      <c r="H120" s="228">
        <v>132.875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118</v>
      </c>
      <c r="AU120" s="234" t="s">
        <v>78</v>
      </c>
      <c r="AV120" s="12" t="s">
        <v>116</v>
      </c>
      <c r="AW120" s="12" t="s">
        <v>31</v>
      </c>
      <c r="AX120" s="12" t="s">
        <v>76</v>
      </c>
      <c r="AY120" s="234" t="s">
        <v>109</v>
      </c>
    </row>
    <row r="121" s="1" customFormat="1" ht="16.5" customHeight="1">
      <c r="B121" s="36"/>
      <c r="C121" s="200" t="s">
        <v>177</v>
      </c>
      <c r="D121" s="200" t="s">
        <v>111</v>
      </c>
      <c r="E121" s="201" t="s">
        <v>178</v>
      </c>
      <c r="F121" s="202" t="s">
        <v>179</v>
      </c>
      <c r="G121" s="203" t="s">
        <v>114</v>
      </c>
      <c r="H121" s="204">
        <v>19.800000000000001</v>
      </c>
      <c r="I121" s="205"/>
      <c r="J121" s="206">
        <f>ROUND(I121*H121,2)</f>
        <v>0</v>
      </c>
      <c r="K121" s="202" t="s">
        <v>115</v>
      </c>
      <c r="L121" s="41"/>
      <c r="M121" s="207" t="s">
        <v>1</v>
      </c>
      <c r="N121" s="208" t="s">
        <v>39</v>
      </c>
      <c r="O121" s="77"/>
      <c r="P121" s="209">
        <f>O121*H121</f>
        <v>0</v>
      </c>
      <c r="Q121" s="209">
        <v>0.35599999999999998</v>
      </c>
      <c r="R121" s="209">
        <f>Q121*H121</f>
        <v>7.0488</v>
      </c>
      <c r="S121" s="209">
        <v>0</v>
      </c>
      <c r="T121" s="210">
        <f>S121*H121</f>
        <v>0</v>
      </c>
      <c r="AR121" s="15" t="s">
        <v>116</v>
      </c>
      <c r="AT121" s="15" t="s">
        <v>111</v>
      </c>
      <c r="AU121" s="15" t="s">
        <v>78</v>
      </c>
      <c r="AY121" s="15" t="s">
        <v>109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5" t="s">
        <v>76</v>
      </c>
      <c r="BK121" s="211">
        <f>ROUND(I121*H121,2)</f>
        <v>0</v>
      </c>
      <c r="BL121" s="15" t="s">
        <v>116</v>
      </c>
      <c r="BM121" s="15" t="s">
        <v>180</v>
      </c>
    </row>
    <row r="122" s="11" customFormat="1">
      <c r="B122" s="212"/>
      <c r="C122" s="213"/>
      <c r="D122" s="214" t="s">
        <v>118</v>
      </c>
      <c r="E122" s="215" t="s">
        <v>1</v>
      </c>
      <c r="F122" s="216" t="s">
        <v>176</v>
      </c>
      <c r="G122" s="213"/>
      <c r="H122" s="217">
        <v>19.800000000000001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118</v>
      </c>
      <c r="AU122" s="223" t="s">
        <v>78</v>
      </c>
      <c r="AV122" s="11" t="s">
        <v>78</v>
      </c>
      <c r="AW122" s="11" t="s">
        <v>31</v>
      </c>
      <c r="AX122" s="11" t="s">
        <v>76</v>
      </c>
      <c r="AY122" s="223" t="s">
        <v>109</v>
      </c>
    </row>
    <row r="123" s="1" customFormat="1" ht="16.5" customHeight="1">
      <c r="B123" s="36"/>
      <c r="C123" s="200" t="s">
        <v>181</v>
      </c>
      <c r="D123" s="200" t="s">
        <v>111</v>
      </c>
      <c r="E123" s="201" t="s">
        <v>182</v>
      </c>
      <c r="F123" s="202" t="s">
        <v>183</v>
      </c>
      <c r="G123" s="203" t="s">
        <v>114</v>
      </c>
      <c r="H123" s="204">
        <v>123.5</v>
      </c>
      <c r="I123" s="205"/>
      <c r="J123" s="206">
        <f>ROUND(I123*H123,2)</f>
        <v>0</v>
      </c>
      <c r="K123" s="202" t="s">
        <v>115</v>
      </c>
      <c r="L123" s="41"/>
      <c r="M123" s="207" t="s">
        <v>1</v>
      </c>
      <c r="N123" s="208" t="s">
        <v>39</v>
      </c>
      <c r="O123" s="77"/>
      <c r="P123" s="209">
        <f>O123*H123</f>
        <v>0</v>
      </c>
      <c r="Q123" s="209">
        <v>0.18906999999999999</v>
      </c>
      <c r="R123" s="209">
        <f>Q123*H123</f>
        <v>23.350144999999998</v>
      </c>
      <c r="S123" s="209">
        <v>0</v>
      </c>
      <c r="T123" s="210">
        <f>S123*H123</f>
        <v>0</v>
      </c>
      <c r="AR123" s="15" t="s">
        <v>116</v>
      </c>
      <c r="AT123" s="15" t="s">
        <v>111</v>
      </c>
      <c r="AU123" s="15" t="s">
        <v>78</v>
      </c>
      <c r="AY123" s="15" t="s">
        <v>109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5" t="s">
        <v>76</v>
      </c>
      <c r="BK123" s="211">
        <f>ROUND(I123*H123,2)</f>
        <v>0</v>
      </c>
      <c r="BL123" s="15" t="s">
        <v>116</v>
      </c>
      <c r="BM123" s="15" t="s">
        <v>184</v>
      </c>
    </row>
    <row r="124" s="11" customFormat="1">
      <c r="B124" s="212"/>
      <c r="C124" s="213"/>
      <c r="D124" s="214" t="s">
        <v>118</v>
      </c>
      <c r="E124" s="215" t="s">
        <v>1</v>
      </c>
      <c r="F124" s="216" t="s">
        <v>185</v>
      </c>
      <c r="G124" s="213"/>
      <c r="H124" s="217">
        <v>72.450000000000003</v>
      </c>
      <c r="I124" s="218"/>
      <c r="J124" s="213"/>
      <c r="K124" s="213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118</v>
      </c>
      <c r="AU124" s="223" t="s">
        <v>78</v>
      </c>
      <c r="AV124" s="11" t="s">
        <v>78</v>
      </c>
      <c r="AW124" s="11" t="s">
        <v>31</v>
      </c>
      <c r="AX124" s="11" t="s">
        <v>68</v>
      </c>
      <c r="AY124" s="223" t="s">
        <v>109</v>
      </c>
    </row>
    <row r="125" s="11" customFormat="1">
      <c r="B125" s="212"/>
      <c r="C125" s="213"/>
      <c r="D125" s="214" t="s">
        <v>118</v>
      </c>
      <c r="E125" s="215" t="s">
        <v>1</v>
      </c>
      <c r="F125" s="216" t="s">
        <v>186</v>
      </c>
      <c r="G125" s="213"/>
      <c r="H125" s="217">
        <v>31.25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118</v>
      </c>
      <c r="AU125" s="223" t="s">
        <v>78</v>
      </c>
      <c r="AV125" s="11" t="s">
        <v>78</v>
      </c>
      <c r="AW125" s="11" t="s">
        <v>31</v>
      </c>
      <c r="AX125" s="11" t="s">
        <v>68</v>
      </c>
      <c r="AY125" s="223" t="s">
        <v>109</v>
      </c>
    </row>
    <row r="126" s="11" customFormat="1">
      <c r="B126" s="212"/>
      <c r="C126" s="213"/>
      <c r="D126" s="214" t="s">
        <v>118</v>
      </c>
      <c r="E126" s="215" t="s">
        <v>1</v>
      </c>
      <c r="F126" s="216" t="s">
        <v>187</v>
      </c>
      <c r="G126" s="213"/>
      <c r="H126" s="217">
        <v>19.800000000000001</v>
      </c>
      <c r="I126" s="218"/>
      <c r="J126" s="213"/>
      <c r="K126" s="213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118</v>
      </c>
      <c r="AU126" s="223" t="s">
        <v>78</v>
      </c>
      <c r="AV126" s="11" t="s">
        <v>78</v>
      </c>
      <c r="AW126" s="11" t="s">
        <v>31</v>
      </c>
      <c r="AX126" s="11" t="s">
        <v>68</v>
      </c>
      <c r="AY126" s="223" t="s">
        <v>109</v>
      </c>
    </row>
    <row r="127" s="12" customFormat="1">
      <c r="B127" s="224"/>
      <c r="C127" s="225"/>
      <c r="D127" s="214" t="s">
        <v>118</v>
      </c>
      <c r="E127" s="226" t="s">
        <v>1</v>
      </c>
      <c r="F127" s="227" t="s">
        <v>134</v>
      </c>
      <c r="G127" s="225"/>
      <c r="H127" s="228">
        <v>123.5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118</v>
      </c>
      <c r="AU127" s="234" t="s">
        <v>78</v>
      </c>
      <c r="AV127" s="12" t="s">
        <v>116</v>
      </c>
      <c r="AW127" s="12" t="s">
        <v>31</v>
      </c>
      <c r="AX127" s="12" t="s">
        <v>76</v>
      </c>
      <c r="AY127" s="234" t="s">
        <v>109</v>
      </c>
    </row>
    <row r="128" s="1" customFormat="1" ht="16.5" customHeight="1">
      <c r="B128" s="36"/>
      <c r="C128" s="200" t="s">
        <v>188</v>
      </c>
      <c r="D128" s="200" t="s">
        <v>111</v>
      </c>
      <c r="E128" s="201" t="s">
        <v>189</v>
      </c>
      <c r="F128" s="202" t="s">
        <v>190</v>
      </c>
      <c r="G128" s="203" t="s">
        <v>114</v>
      </c>
      <c r="H128" s="204">
        <v>31.25</v>
      </c>
      <c r="I128" s="205"/>
      <c r="J128" s="206">
        <f>ROUND(I128*H128,2)</f>
        <v>0</v>
      </c>
      <c r="K128" s="202" t="s">
        <v>115</v>
      </c>
      <c r="L128" s="41"/>
      <c r="M128" s="207" t="s">
        <v>1</v>
      </c>
      <c r="N128" s="208" t="s">
        <v>39</v>
      </c>
      <c r="O128" s="77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15" t="s">
        <v>116</v>
      </c>
      <c r="AT128" s="15" t="s">
        <v>111</v>
      </c>
      <c r="AU128" s="15" t="s">
        <v>78</v>
      </c>
      <c r="AY128" s="15" t="s">
        <v>109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5" t="s">
        <v>76</v>
      </c>
      <c r="BK128" s="211">
        <f>ROUND(I128*H128,2)</f>
        <v>0</v>
      </c>
      <c r="BL128" s="15" t="s">
        <v>116</v>
      </c>
      <c r="BM128" s="15" t="s">
        <v>191</v>
      </c>
    </row>
    <row r="129" s="11" customFormat="1">
      <c r="B129" s="212"/>
      <c r="C129" s="213"/>
      <c r="D129" s="214" t="s">
        <v>118</v>
      </c>
      <c r="E129" s="215" t="s">
        <v>1</v>
      </c>
      <c r="F129" s="216" t="s">
        <v>152</v>
      </c>
      <c r="G129" s="213"/>
      <c r="H129" s="217">
        <v>31.25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118</v>
      </c>
      <c r="AU129" s="223" t="s">
        <v>78</v>
      </c>
      <c r="AV129" s="11" t="s">
        <v>78</v>
      </c>
      <c r="AW129" s="11" t="s">
        <v>31</v>
      </c>
      <c r="AX129" s="11" t="s">
        <v>76</v>
      </c>
      <c r="AY129" s="223" t="s">
        <v>109</v>
      </c>
    </row>
    <row r="130" s="1" customFormat="1" ht="16.5" customHeight="1">
      <c r="B130" s="36"/>
      <c r="C130" s="200" t="s">
        <v>8</v>
      </c>
      <c r="D130" s="200" t="s">
        <v>111</v>
      </c>
      <c r="E130" s="201" t="s">
        <v>192</v>
      </c>
      <c r="F130" s="202" t="s">
        <v>193</v>
      </c>
      <c r="G130" s="203" t="s">
        <v>114</v>
      </c>
      <c r="H130" s="204">
        <v>31.25</v>
      </c>
      <c r="I130" s="205"/>
      <c r="J130" s="206">
        <f>ROUND(I130*H130,2)</f>
        <v>0</v>
      </c>
      <c r="K130" s="202" t="s">
        <v>115</v>
      </c>
      <c r="L130" s="41"/>
      <c r="M130" s="207" t="s">
        <v>1</v>
      </c>
      <c r="N130" s="208" t="s">
        <v>39</v>
      </c>
      <c r="O130" s="77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15" t="s">
        <v>116</v>
      </c>
      <c r="AT130" s="15" t="s">
        <v>111</v>
      </c>
      <c r="AU130" s="15" t="s">
        <v>78</v>
      </c>
      <c r="AY130" s="15" t="s">
        <v>109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5" t="s">
        <v>76</v>
      </c>
      <c r="BK130" s="211">
        <f>ROUND(I130*H130,2)</f>
        <v>0</v>
      </c>
      <c r="BL130" s="15" t="s">
        <v>116</v>
      </c>
      <c r="BM130" s="15" t="s">
        <v>194</v>
      </c>
    </row>
    <row r="131" s="1" customFormat="1" ht="16.5" customHeight="1">
      <c r="B131" s="36"/>
      <c r="C131" s="200" t="s">
        <v>195</v>
      </c>
      <c r="D131" s="200" t="s">
        <v>111</v>
      </c>
      <c r="E131" s="201" t="s">
        <v>196</v>
      </c>
      <c r="F131" s="202" t="s">
        <v>197</v>
      </c>
      <c r="G131" s="203" t="s">
        <v>114</v>
      </c>
      <c r="H131" s="204">
        <v>72.450000000000003</v>
      </c>
      <c r="I131" s="205"/>
      <c r="J131" s="206">
        <f>ROUND(I131*H131,2)</f>
        <v>0</v>
      </c>
      <c r="K131" s="202" t="s">
        <v>115</v>
      </c>
      <c r="L131" s="41"/>
      <c r="M131" s="207" t="s">
        <v>1</v>
      </c>
      <c r="N131" s="208" t="s">
        <v>39</v>
      </c>
      <c r="O131" s="77"/>
      <c r="P131" s="209">
        <f>O131*H131</f>
        <v>0</v>
      </c>
      <c r="Q131" s="209">
        <v>0.084250000000000005</v>
      </c>
      <c r="R131" s="209">
        <f>Q131*H131</f>
        <v>6.1039125000000007</v>
      </c>
      <c r="S131" s="209">
        <v>0</v>
      </c>
      <c r="T131" s="210">
        <f>S131*H131</f>
        <v>0</v>
      </c>
      <c r="AR131" s="15" t="s">
        <v>116</v>
      </c>
      <c r="AT131" s="15" t="s">
        <v>111</v>
      </c>
      <c r="AU131" s="15" t="s">
        <v>78</v>
      </c>
      <c r="AY131" s="15" t="s">
        <v>109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5" t="s">
        <v>76</v>
      </c>
      <c r="BK131" s="211">
        <f>ROUND(I131*H131,2)</f>
        <v>0</v>
      </c>
      <c r="BL131" s="15" t="s">
        <v>116</v>
      </c>
      <c r="BM131" s="15" t="s">
        <v>198</v>
      </c>
    </row>
    <row r="132" s="13" customFormat="1">
      <c r="B132" s="235"/>
      <c r="C132" s="236"/>
      <c r="D132" s="214" t="s">
        <v>118</v>
      </c>
      <c r="E132" s="237" t="s">
        <v>1</v>
      </c>
      <c r="F132" s="238" t="s">
        <v>199</v>
      </c>
      <c r="G132" s="236"/>
      <c r="H132" s="237" t="s">
        <v>1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118</v>
      </c>
      <c r="AU132" s="244" t="s">
        <v>78</v>
      </c>
      <c r="AV132" s="13" t="s">
        <v>76</v>
      </c>
      <c r="AW132" s="13" t="s">
        <v>31</v>
      </c>
      <c r="AX132" s="13" t="s">
        <v>68</v>
      </c>
      <c r="AY132" s="244" t="s">
        <v>109</v>
      </c>
    </row>
    <row r="133" s="11" customFormat="1">
      <c r="B133" s="212"/>
      <c r="C133" s="213"/>
      <c r="D133" s="214" t="s">
        <v>118</v>
      </c>
      <c r="E133" s="215" t="s">
        <v>1</v>
      </c>
      <c r="F133" s="216" t="s">
        <v>200</v>
      </c>
      <c r="G133" s="213"/>
      <c r="H133" s="217">
        <v>72.450000000000003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118</v>
      </c>
      <c r="AU133" s="223" t="s">
        <v>78</v>
      </c>
      <c r="AV133" s="11" t="s">
        <v>78</v>
      </c>
      <c r="AW133" s="11" t="s">
        <v>31</v>
      </c>
      <c r="AX133" s="11" t="s">
        <v>76</v>
      </c>
      <c r="AY133" s="223" t="s">
        <v>109</v>
      </c>
    </row>
    <row r="134" s="1" customFormat="1" ht="16.5" customHeight="1">
      <c r="B134" s="36"/>
      <c r="C134" s="245" t="s">
        <v>201</v>
      </c>
      <c r="D134" s="245" t="s">
        <v>202</v>
      </c>
      <c r="E134" s="246" t="s">
        <v>203</v>
      </c>
      <c r="F134" s="247" t="s">
        <v>204</v>
      </c>
      <c r="G134" s="248" t="s">
        <v>114</v>
      </c>
      <c r="H134" s="249">
        <v>76.072999999999993</v>
      </c>
      <c r="I134" s="250"/>
      <c r="J134" s="251">
        <f>ROUND(I134*H134,2)</f>
        <v>0</v>
      </c>
      <c r="K134" s="247" t="s">
        <v>115</v>
      </c>
      <c r="L134" s="252"/>
      <c r="M134" s="253" t="s">
        <v>1</v>
      </c>
      <c r="N134" s="254" t="s">
        <v>39</v>
      </c>
      <c r="O134" s="77"/>
      <c r="P134" s="209">
        <f>O134*H134</f>
        <v>0</v>
      </c>
      <c r="Q134" s="209">
        <v>0.113</v>
      </c>
      <c r="R134" s="209">
        <f>Q134*H134</f>
        <v>8.5962490000000003</v>
      </c>
      <c r="S134" s="209">
        <v>0</v>
      </c>
      <c r="T134" s="210">
        <f>S134*H134</f>
        <v>0</v>
      </c>
      <c r="AR134" s="15" t="s">
        <v>153</v>
      </c>
      <c r="AT134" s="15" t="s">
        <v>202</v>
      </c>
      <c r="AU134" s="15" t="s">
        <v>78</v>
      </c>
      <c r="AY134" s="15" t="s">
        <v>109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5" t="s">
        <v>76</v>
      </c>
      <c r="BK134" s="211">
        <f>ROUND(I134*H134,2)</f>
        <v>0</v>
      </c>
      <c r="BL134" s="15" t="s">
        <v>116</v>
      </c>
      <c r="BM134" s="15" t="s">
        <v>205</v>
      </c>
    </row>
    <row r="135" s="11" customFormat="1">
      <c r="B135" s="212"/>
      <c r="C135" s="213"/>
      <c r="D135" s="214" t="s">
        <v>118</v>
      </c>
      <c r="E135" s="215" t="s">
        <v>1</v>
      </c>
      <c r="F135" s="216" t="s">
        <v>206</v>
      </c>
      <c r="G135" s="213"/>
      <c r="H135" s="217">
        <v>72.450000000000003</v>
      </c>
      <c r="I135" s="218"/>
      <c r="J135" s="213"/>
      <c r="K135" s="213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118</v>
      </c>
      <c r="AU135" s="223" t="s">
        <v>78</v>
      </c>
      <c r="AV135" s="11" t="s">
        <v>78</v>
      </c>
      <c r="AW135" s="11" t="s">
        <v>31</v>
      </c>
      <c r="AX135" s="11" t="s">
        <v>76</v>
      </c>
      <c r="AY135" s="223" t="s">
        <v>109</v>
      </c>
    </row>
    <row r="136" s="11" customFormat="1">
      <c r="B136" s="212"/>
      <c r="C136" s="213"/>
      <c r="D136" s="214" t="s">
        <v>118</v>
      </c>
      <c r="E136" s="213"/>
      <c r="F136" s="216" t="s">
        <v>207</v>
      </c>
      <c r="G136" s="213"/>
      <c r="H136" s="217">
        <v>76.072999999999993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118</v>
      </c>
      <c r="AU136" s="223" t="s">
        <v>78</v>
      </c>
      <c r="AV136" s="11" t="s">
        <v>78</v>
      </c>
      <c r="AW136" s="11" t="s">
        <v>4</v>
      </c>
      <c r="AX136" s="11" t="s">
        <v>76</v>
      </c>
      <c r="AY136" s="223" t="s">
        <v>109</v>
      </c>
    </row>
    <row r="137" s="1" customFormat="1" ht="16.5" customHeight="1">
      <c r="B137" s="36"/>
      <c r="C137" s="200" t="s">
        <v>208</v>
      </c>
      <c r="D137" s="200" t="s">
        <v>111</v>
      </c>
      <c r="E137" s="201" t="s">
        <v>209</v>
      </c>
      <c r="F137" s="202" t="s">
        <v>210</v>
      </c>
      <c r="G137" s="203" t="s">
        <v>114</v>
      </c>
      <c r="H137" s="204">
        <v>19.800000000000001</v>
      </c>
      <c r="I137" s="205"/>
      <c r="J137" s="206">
        <f>ROUND(I137*H137,2)</f>
        <v>0</v>
      </c>
      <c r="K137" s="202" t="s">
        <v>115</v>
      </c>
      <c r="L137" s="41"/>
      <c r="M137" s="207" t="s">
        <v>1</v>
      </c>
      <c r="N137" s="208" t="s">
        <v>39</v>
      </c>
      <c r="O137" s="77"/>
      <c r="P137" s="209">
        <f>O137*H137</f>
        <v>0</v>
      </c>
      <c r="Q137" s="209">
        <v>0.085650000000000004</v>
      </c>
      <c r="R137" s="209">
        <f>Q137*H137</f>
        <v>1.6958700000000002</v>
      </c>
      <c r="S137" s="209">
        <v>0</v>
      </c>
      <c r="T137" s="210">
        <f>S137*H137</f>
        <v>0</v>
      </c>
      <c r="AR137" s="15" t="s">
        <v>116</v>
      </c>
      <c r="AT137" s="15" t="s">
        <v>111</v>
      </c>
      <c r="AU137" s="15" t="s">
        <v>78</v>
      </c>
      <c r="AY137" s="15" t="s">
        <v>109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76</v>
      </c>
      <c r="BK137" s="211">
        <f>ROUND(I137*H137,2)</f>
        <v>0</v>
      </c>
      <c r="BL137" s="15" t="s">
        <v>116</v>
      </c>
      <c r="BM137" s="15" t="s">
        <v>211</v>
      </c>
    </row>
    <row r="138" s="11" customFormat="1">
      <c r="B138" s="212"/>
      <c r="C138" s="213"/>
      <c r="D138" s="214" t="s">
        <v>118</v>
      </c>
      <c r="E138" s="215" t="s">
        <v>1</v>
      </c>
      <c r="F138" s="216" t="s">
        <v>212</v>
      </c>
      <c r="G138" s="213"/>
      <c r="H138" s="217">
        <v>19.800000000000001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118</v>
      </c>
      <c r="AU138" s="223" t="s">
        <v>78</v>
      </c>
      <c r="AV138" s="11" t="s">
        <v>78</v>
      </c>
      <c r="AW138" s="11" t="s">
        <v>31</v>
      </c>
      <c r="AX138" s="11" t="s">
        <v>76</v>
      </c>
      <c r="AY138" s="223" t="s">
        <v>109</v>
      </c>
    </row>
    <row r="139" s="1" customFormat="1" ht="16.5" customHeight="1">
      <c r="B139" s="36"/>
      <c r="C139" s="245" t="s">
        <v>213</v>
      </c>
      <c r="D139" s="245" t="s">
        <v>202</v>
      </c>
      <c r="E139" s="246" t="s">
        <v>214</v>
      </c>
      <c r="F139" s="247" t="s">
        <v>215</v>
      </c>
      <c r="G139" s="248" t="s">
        <v>114</v>
      </c>
      <c r="H139" s="249">
        <v>15.829000000000001</v>
      </c>
      <c r="I139" s="250"/>
      <c r="J139" s="251">
        <f>ROUND(I139*H139,2)</f>
        <v>0</v>
      </c>
      <c r="K139" s="247" t="s">
        <v>115</v>
      </c>
      <c r="L139" s="252"/>
      <c r="M139" s="253" t="s">
        <v>1</v>
      </c>
      <c r="N139" s="254" t="s">
        <v>39</v>
      </c>
      <c r="O139" s="77"/>
      <c r="P139" s="209">
        <f>O139*H139</f>
        <v>0</v>
      </c>
      <c r="Q139" s="209">
        <v>0.152</v>
      </c>
      <c r="R139" s="209">
        <f>Q139*H139</f>
        <v>2.4060079999999999</v>
      </c>
      <c r="S139" s="209">
        <v>0</v>
      </c>
      <c r="T139" s="210">
        <f>S139*H139</f>
        <v>0</v>
      </c>
      <c r="AR139" s="15" t="s">
        <v>153</v>
      </c>
      <c r="AT139" s="15" t="s">
        <v>202</v>
      </c>
      <c r="AU139" s="15" t="s">
        <v>78</v>
      </c>
      <c r="AY139" s="15" t="s">
        <v>109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5" t="s">
        <v>76</v>
      </c>
      <c r="BK139" s="211">
        <f>ROUND(I139*H139,2)</f>
        <v>0</v>
      </c>
      <c r="BL139" s="15" t="s">
        <v>116</v>
      </c>
      <c r="BM139" s="15" t="s">
        <v>216</v>
      </c>
    </row>
    <row r="140" s="11" customFormat="1">
      <c r="B140" s="212"/>
      <c r="C140" s="213"/>
      <c r="D140" s="214" t="s">
        <v>118</v>
      </c>
      <c r="E140" s="215" t="s">
        <v>1</v>
      </c>
      <c r="F140" s="216" t="s">
        <v>217</v>
      </c>
      <c r="G140" s="213"/>
      <c r="H140" s="217">
        <v>15.074999999999999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118</v>
      </c>
      <c r="AU140" s="223" t="s">
        <v>78</v>
      </c>
      <c r="AV140" s="11" t="s">
        <v>78</v>
      </c>
      <c r="AW140" s="11" t="s">
        <v>31</v>
      </c>
      <c r="AX140" s="11" t="s">
        <v>76</v>
      </c>
      <c r="AY140" s="223" t="s">
        <v>109</v>
      </c>
    </row>
    <row r="141" s="11" customFormat="1">
      <c r="B141" s="212"/>
      <c r="C141" s="213"/>
      <c r="D141" s="214" t="s">
        <v>118</v>
      </c>
      <c r="E141" s="213"/>
      <c r="F141" s="216" t="s">
        <v>218</v>
      </c>
      <c r="G141" s="213"/>
      <c r="H141" s="217">
        <v>15.829000000000001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118</v>
      </c>
      <c r="AU141" s="223" t="s">
        <v>78</v>
      </c>
      <c r="AV141" s="11" t="s">
        <v>78</v>
      </c>
      <c r="AW141" s="11" t="s">
        <v>4</v>
      </c>
      <c r="AX141" s="11" t="s">
        <v>76</v>
      </c>
      <c r="AY141" s="223" t="s">
        <v>109</v>
      </c>
    </row>
    <row r="142" s="1" customFormat="1" ht="16.5" customHeight="1">
      <c r="B142" s="36"/>
      <c r="C142" s="245" t="s">
        <v>219</v>
      </c>
      <c r="D142" s="245" t="s">
        <v>202</v>
      </c>
      <c r="E142" s="246" t="s">
        <v>220</v>
      </c>
      <c r="F142" s="247" t="s">
        <v>221</v>
      </c>
      <c r="G142" s="248" t="s">
        <v>114</v>
      </c>
      <c r="H142" s="249">
        <v>4.9610000000000003</v>
      </c>
      <c r="I142" s="250"/>
      <c r="J142" s="251">
        <f>ROUND(I142*H142,2)</f>
        <v>0</v>
      </c>
      <c r="K142" s="247" t="s">
        <v>1</v>
      </c>
      <c r="L142" s="252"/>
      <c r="M142" s="253" t="s">
        <v>1</v>
      </c>
      <c r="N142" s="254" t="s">
        <v>39</v>
      </c>
      <c r="O142" s="77"/>
      <c r="P142" s="209">
        <f>O142*H142</f>
        <v>0</v>
      </c>
      <c r="Q142" s="209">
        <v>0.17999999999999999</v>
      </c>
      <c r="R142" s="209">
        <f>Q142*H142</f>
        <v>0.89298</v>
      </c>
      <c r="S142" s="209">
        <v>0</v>
      </c>
      <c r="T142" s="210">
        <f>S142*H142</f>
        <v>0</v>
      </c>
      <c r="AR142" s="15" t="s">
        <v>153</v>
      </c>
      <c r="AT142" s="15" t="s">
        <v>202</v>
      </c>
      <c r="AU142" s="15" t="s">
        <v>78</v>
      </c>
      <c r="AY142" s="15" t="s">
        <v>109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5" t="s">
        <v>76</v>
      </c>
      <c r="BK142" s="211">
        <f>ROUND(I142*H142,2)</f>
        <v>0</v>
      </c>
      <c r="BL142" s="15" t="s">
        <v>116</v>
      </c>
      <c r="BM142" s="15" t="s">
        <v>222</v>
      </c>
    </row>
    <row r="143" s="11" customFormat="1">
      <c r="B143" s="212"/>
      <c r="C143" s="213"/>
      <c r="D143" s="214" t="s">
        <v>118</v>
      </c>
      <c r="E143" s="215" t="s">
        <v>1</v>
      </c>
      <c r="F143" s="216" t="s">
        <v>223</v>
      </c>
      <c r="G143" s="213"/>
      <c r="H143" s="217">
        <v>4.7249999999999996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118</v>
      </c>
      <c r="AU143" s="223" t="s">
        <v>78</v>
      </c>
      <c r="AV143" s="11" t="s">
        <v>78</v>
      </c>
      <c r="AW143" s="11" t="s">
        <v>31</v>
      </c>
      <c r="AX143" s="11" t="s">
        <v>76</v>
      </c>
      <c r="AY143" s="223" t="s">
        <v>109</v>
      </c>
    </row>
    <row r="144" s="11" customFormat="1">
      <c r="B144" s="212"/>
      <c r="C144" s="213"/>
      <c r="D144" s="214" t="s">
        <v>118</v>
      </c>
      <c r="E144" s="213"/>
      <c r="F144" s="216" t="s">
        <v>224</v>
      </c>
      <c r="G144" s="213"/>
      <c r="H144" s="217">
        <v>4.9610000000000003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118</v>
      </c>
      <c r="AU144" s="223" t="s">
        <v>78</v>
      </c>
      <c r="AV144" s="11" t="s">
        <v>78</v>
      </c>
      <c r="AW144" s="11" t="s">
        <v>4</v>
      </c>
      <c r="AX144" s="11" t="s">
        <v>76</v>
      </c>
      <c r="AY144" s="223" t="s">
        <v>109</v>
      </c>
    </row>
    <row r="145" s="1" customFormat="1" ht="16.5" customHeight="1">
      <c r="B145" s="36"/>
      <c r="C145" s="200" t="s">
        <v>7</v>
      </c>
      <c r="D145" s="200" t="s">
        <v>111</v>
      </c>
      <c r="E145" s="201" t="s">
        <v>225</v>
      </c>
      <c r="F145" s="202" t="s">
        <v>226</v>
      </c>
      <c r="G145" s="203" t="s">
        <v>114</v>
      </c>
      <c r="H145" s="204">
        <v>2.3999999999999999</v>
      </c>
      <c r="I145" s="205"/>
      <c r="J145" s="206">
        <f>ROUND(I145*H145,2)</f>
        <v>0</v>
      </c>
      <c r="K145" s="202" t="s">
        <v>1</v>
      </c>
      <c r="L145" s="41"/>
      <c r="M145" s="207" t="s">
        <v>1</v>
      </c>
      <c r="N145" s="208" t="s">
        <v>39</v>
      </c>
      <c r="O145" s="77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15" t="s">
        <v>116</v>
      </c>
      <c r="AT145" s="15" t="s">
        <v>111</v>
      </c>
      <c r="AU145" s="15" t="s">
        <v>78</v>
      </c>
      <c r="AY145" s="15" t="s">
        <v>109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5" t="s">
        <v>76</v>
      </c>
      <c r="BK145" s="211">
        <f>ROUND(I145*H145,2)</f>
        <v>0</v>
      </c>
      <c r="BL145" s="15" t="s">
        <v>116</v>
      </c>
      <c r="BM145" s="15" t="s">
        <v>227</v>
      </c>
    </row>
    <row r="146" s="11" customFormat="1">
      <c r="B146" s="212"/>
      <c r="C146" s="213"/>
      <c r="D146" s="214" t="s">
        <v>118</v>
      </c>
      <c r="E146" s="215" t="s">
        <v>1</v>
      </c>
      <c r="F146" s="216" t="s">
        <v>228</v>
      </c>
      <c r="G146" s="213"/>
      <c r="H146" s="217">
        <v>2.3999999999999999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118</v>
      </c>
      <c r="AU146" s="223" t="s">
        <v>78</v>
      </c>
      <c r="AV146" s="11" t="s">
        <v>78</v>
      </c>
      <c r="AW146" s="11" t="s">
        <v>31</v>
      </c>
      <c r="AX146" s="11" t="s">
        <v>76</v>
      </c>
      <c r="AY146" s="223" t="s">
        <v>109</v>
      </c>
    </row>
    <row r="147" s="10" customFormat="1" ht="22.8" customHeight="1">
      <c r="B147" s="184"/>
      <c r="C147" s="185"/>
      <c r="D147" s="186" t="s">
        <v>67</v>
      </c>
      <c r="E147" s="198" t="s">
        <v>153</v>
      </c>
      <c r="F147" s="198" t="s">
        <v>229</v>
      </c>
      <c r="G147" s="185"/>
      <c r="H147" s="185"/>
      <c r="I147" s="188"/>
      <c r="J147" s="199">
        <f>BK147</f>
        <v>0</v>
      </c>
      <c r="K147" s="185"/>
      <c r="L147" s="190"/>
      <c r="M147" s="191"/>
      <c r="N147" s="192"/>
      <c r="O147" s="192"/>
      <c r="P147" s="193">
        <f>P148</f>
        <v>0</v>
      </c>
      <c r="Q147" s="192"/>
      <c r="R147" s="193">
        <f>R148</f>
        <v>0.26469999999999999</v>
      </c>
      <c r="S147" s="192"/>
      <c r="T147" s="194">
        <f>T148</f>
        <v>0</v>
      </c>
      <c r="AR147" s="195" t="s">
        <v>76</v>
      </c>
      <c r="AT147" s="196" t="s">
        <v>67</v>
      </c>
      <c r="AU147" s="196" t="s">
        <v>76</v>
      </c>
      <c r="AY147" s="195" t="s">
        <v>109</v>
      </c>
      <c r="BK147" s="197">
        <f>BK148</f>
        <v>0</v>
      </c>
    </row>
    <row r="148" s="1" customFormat="1" ht="22.5" customHeight="1">
      <c r="B148" s="36"/>
      <c r="C148" s="200" t="s">
        <v>230</v>
      </c>
      <c r="D148" s="200" t="s">
        <v>111</v>
      </c>
      <c r="E148" s="201" t="s">
        <v>231</v>
      </c>
      <c r="F148" s="202" t="s">
        <v>232</v>
      </c>
      <c r="G148" s="203" t="s">
        <v>233</v>
      </c>
      <c r="H148" s="204">
        <v>1</v>
      </c>
      <c r="I148" s="205"/>
      <c r="J148" s="206">
        <f>ROUND(I148*H148,2)</f>
        <v>0</v>
      </c>
      <c r="K148" s="202" t="s">
        <v>1</v>
      </c>
      <c r="L148" s="41"/>
      <c r="M148" s="207" t="s">
        <v>1</v>
      </c>
      <c r="N148" s="208" t="s">
        <v>39</v>
      </c>
      <c r="O148" s="77"/>
      <c r="P148" s="209">
        <f>O148*H148</f>
        <v>0</v>
      </c>
      <c r="Q148" s="209">
        <v>0.26469999999999999</v>
      </c>
      <c r="R148" s="209">
        <f>Q148*H148</f>
        <v>0.26469999999999999</v>
      </c>
      <c r="S148" s="209">
        <v>0</v>
      </c>
      <c r="T148" s="210">
        <f>S148*H148</f>
        <v>0</v>
      </c>
      <c r="AR148" s="15" t="s">
        <v>116</v>
      </c>
      <c r="AT148" s="15" t="s">
        <v>111</v>
      </c>
      <c r="AU148" s="15" t="s">
        <v>78</v>
      </c>
      <c r="AY148" s="15" t="s">
        <v>109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5" t="s">
        <v>76</v>
      </c>
      <c r="BK148" s="211">
        <f>ROUND(I148*H148,2)</f>
        <v>0</v>
      </c>
      <c r="BL148" s="15" t="s">
        <v>116</v>
      </c>
      <c r="BM148" s="15" t="s">
        <v>234</v>
      </c>
    </row>
    <row r="149" s="10" customFormat="1" ht="22.8" customHeight="1">
      <c r="B149" s="184"/>
      <c r="C149" s="185"/>
      <c r="D149" s="186" t="s">
        <v>67</v>
      </c>
      <c r="E149" s="198" t="s">
        <v>158</v>
      </c>
      <c r="F149" s="198" t="s">
        <v>235</v>
      </c>
      <c r="G149" s="185"/>
      <c r="H149" s="185"/>
      <c r="I149" s="188"/>
      <c r="J149" s="199">
        <f>BK149</f>
        <v>0</v>
      </c>
      <c r="K149" s="185"/>
      <c r="L149" s="190"/>
      <c r="M149" s="191"/>
      <c r="N149" s="192"/>
      <c r="O149" s="192"/>
      <c r="P149" s="193">
        <f>SUM(P150:P169)</f>
        <v>0</v>
      </c>
      <c r="Q149" s="192"/>
      <c r="R149" s="193">
        <f>SUM(R150:R169)</f>
        <v>19.28915692</v>
      </c>
      <c r="S149" s="192"/>
      <c r="T149" s="194">
        <f>SUM(T150:T169)</f>
        <v>0</v>
      </c>
      <c r="AR149" s="195" t="s">
        <v>76</v>
      </c>
      <c r="AT149" s="196" t="s">
        <v>67</v>
      </c>
      <c r="AU149" s="196" t="s">
        <v>76</v>
      </c>
      <c r="AY149" s="195" t="s">
        <v>109</v>
      </c>
      <c r="BK149" s="197">
        <f>SUM(BK150:BK169)</f>
        <v>0</v>
      </c>
    </row>
    <row r="150" s="1" customFormat="1" ht="16.5" customHeight="1">
      <c r="B150" s="36"/>
      <c r="C150" s="200" t="s">
        <v>236</v>
      </c>
      <c r="D150" s="200" t="s">
        <v>111</v>
      </c>
      <c r="E150" s="201" t="s">
        <v>237</v>
      </c>
      <c r="F150" s="202" t="s">
        <v>238</v>
      </c>
      <c r="G150" s="203" t="s">
        <v>161</v>
      </c>
      <c r="H150" s="204">
        <v>62.5</v>
      </c>
      <c r="I150" s="205"/>
      <c r="J150" s="206">
        <f>ROUND(I150*H150,2)</f>
        <v>0</v>
      </c>
      <c r="K150" s="202" t="s">
        <v>115</v>
      </c>
      <c r="L150" s="41"/>
      <c r="M150" s="207" t="s">
        <v>1</v>
      </c>
      <c r="N150" s="208" t="s">
        <v>39</v>
      </c>
      <c r="O150" s="77"/>
      <c r="P150" s="209">
        <f>O150*H150</f>
        <v>0</v>
      </c>
      <c r="Q150" s="209">
        <v>0.15540000000000001</v>
      </c>
      <c r="R150" s="209">
        <f>Q150*H150</f>
        <v>9.7125000000000004</v>
      </c>
      <c r="S150" s="209">
        <v>0</v>
      </c>
      <c r="T150" s="210">
        <f>S150*H150</f>
        <v>0</v>
      </c>
      <c r="AR150" s="15" t="s">
        <v>116</v>
      </c>
      <c r="AT150" s="15" t="s">
        <v>111</v>
      </c>
      <c r="AU150" s="15" t="s">
        <v>78</v>
      </c>
      <c r="AY150" s="15" t="s">
        <v>109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5" t="s">
        <v>76</v>
      </c>
      <c r="BK150" s="211">
        <f>ROUND(I150*H150,2)</f>
        <v>0</v>
      </c>
      <c r="BL150" s="15" t="s">
        <v>116</v>
      </c>
      <c r="BM150" s="15" t="s">
        <v>239</v>
      </c>
    </row>
    <row r="151" s="11" customFormat="1">
      <c r="B151" s="212"/>
      <c r="C151" s="213"/>
      <c r="D151" s="214" t="s">
        <v>118</v>
      </c>
      <c r="E151" s="215" t="s">
        <v>1</v>
      </c>
      <c r="F151" s="216" t="s">
        <v>240</v>
      </c>
      <c r="G151" s="213"/>
      <c r="H151" s="217">
        <v>62.5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118</v>
      </c>
      <c r="AU151" s="223" t="s">
        <v>78</v>
      </c>
      <c r="AV151" s="11" t="s">
        <v>78</v>
      </c>
      <c r="AW151" s="11" t="s">
        <v>31</v>
      </c>
      <c r="AX151" s="11" t="s">
        <v>76</v>
      </c>
      <c r="AY151" s="223" t="s">
        <v>109</v>
      </c>
    </row>
    <row r="152" s="1" customFormat="1" ht="16.5" customHeight="1">
      <c r="B152" s="36"/>
      <c r="C152" s="245" t="s">
        <v>241</v>
      </c>
      <c r="D152" s="245" t="s">
        <v>202</v>
      </c>
      <c r="E152" s="246" t="s">
        <v>242</v>
      </c>
      <c r="F152" s="247" t="s">
        <v>243</v>
      </c>
      <c r="G152" s="248" t="s">
        <v>233</v>
      </c>
      <c r="H152" s="249">
        <v>42.420000000000002</v>
      </c>
      <c r="I152" s="250"/>
      <c r="J152" s="251">
        <f>ROUND(I152*H152,2)</f>
        <v>0</v>
      </c>
      <c r="K152" s="247" t="s">
        <v>138</v>
      </c>
      <c r="L152" s="252"/>
      <c r="M152" s="253" t="s">
        <v>1</v>
      </c>
      <c r="N152" s="254" t="s">
        <v>39</v>
      </c>
      <c r="O152" s="77"/>
      <c r="P152" s="209">
        <f>O152*H152</f>
        <v>0</v>
      </c>
      <c r="Q152" s="209">
        <v>0.082100000000000006</v>
      </c>
      <c r="R152" s="209">
        <f>Q152*H152</f>
        <v>3.4826820000000005</v>
      </c>
      <c r="S152" s="209">
        <v>0</v>
      </c>
      <c r="T152" s="210">
        <f>S152*H152</f>
        <v>0</v>
      </c>
      <c r="AR152" s="15" t="s">
        <v>153</v>
      </c>
      <c r="AT152" s="15" t="s">
        <v>202</v>
      </c>
      <c r="AU152" s="15" t="s">
        <v>78</v>
      </c>
      <c r="AY152" s="15" t="s">
        <v>109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5" t="s">
        <v>76</v>
      </c>
      <c r="BK152" s="211">
        <f>ROUND(I152*H152,2)</f>
        <v>0</v>
      </c>
      <c r="BL152" s="15" t="s">
        <v>116</v>
      </c>
      <c r="BM152" s="15" t="s">
        <v>244</v>
      </c>
    </row>
    <row r="153" s="11" customFormat="1">
      <c r="B153" s="212"/>
      <c r="C153" s="213"/>
      <c r="D153" s="214" t="s">
        <v>118</v>
      </c>
      <c r="E153" s="215" t="s">
        <v>1</v>
      </c>
      <c r="F153" s="216" t="s">
        <v>245</v>
      </c>
      <c r="G153" s="213"/>
      <c r="H153" s="217">
        <v>42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118</v>
      </c>
      <c r="AU153" s="223" t="s">
        <v>78</v>
      </c>
      <c r="AV153" s="11" t="s">
        <v>78</v>
      </c>
      <c r="AW153" s="11" t="s">
        <v>31</v>
      </c>
      <c r="AX153" s="11" t="s">
        <v>76</v>
      </c>
      <c r="AY153" s="223" t="s">
        <v>109</v>
      </c>
    </row>
    <row r="154" s="11" customFormat="1">
      <c r="B154" s="212"/>
      <c r="C154" s="213"/>
      <c r="D154" s="214" t="s">
        <v>118</v>
      </c>
      <c r="E154" s="213"/>
      <c r="F154" s="216" t="s">
        <v>246</v>
      </c>
      <c r="G154" s="213"/>
      <c r="H154" s="217">
        <v>42.420000000000002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118</v>
      </c>
      <c r="AU154" s="223" t="s">
        <v>78</v>
      </c>
      <c r="AV154" s="11" t="s">
        <v>78</v>
      </c>
      <c r="AW154" s="11" t="s">
        <v>4</v>
      </c>
      <c r="AX154" s="11" t="s">
        <v>76</v>
      </c>
      <c r="AY154" s="223" t="s">
        <v>109</v>
      </c>
    </row>
    <row r="155" s="1" customFormat="1" ht="16.5" customHeight="1">
      <c r="B155" s="36"/>
      <c r="C155" s="245" t="s">
        <v>247</v>
      </c>
      <c r="D155" s="245" t="s">
        <v>202</v>
      </c>
      <c r="E155" s="246" t="s">
        <v>248</v>
      </c>
      <c r="F155" s="247" t="s">
        <v>249</v>
      </c>
      <c r="G155" s="248" t="s">
        <v>233</v>
      </c>
      <c r="H155" s="249">
        <v>2.02</v>
      </c>
      <c r="I155" s="250"/>
      <c r="J155" s="251">
        <f>ROUND(I155*H155,2)</f>
        <v>0</v>
      </c>
      <c r="K155" s="247" t="s">
        <v>138</v>
      </c>
      <c r="L155" s="252"/>
      <c r="M155" s="253" t="s">
        <v>1</v>
      </c>
      <c r="N155" s="254" t="s">
        <v>39</v>
      </c>
      <c r="O155" s="77"/>
      <c r="P155" s="209">
        <f>O155*H155</f>
        <v>0</v>
      </c>
      <c r="Q155" s="209">
        <v>0.041099999999999998</v>
      </c>
      <c r="R155" s="209">
        <f>Q155*H155</f>
        <v>0.083021999999999999</v>
      </c>
      <c r="S155" s="209">
        <v>0</v>
      </c>
      <c r="T155" s="210">
        <f>S155*H155</f>
        <v>0</v>
      </c>
      <c r="AR155" s="15" t="s">
        <v>153</v>
      </c>
      <c r="AT155" s="15" t="s">
        <v>202</v>
      </c>
      <c r="AU155" s="15" t="s">
        <v>78</v>
      </c>
      <c r="AY155" s="15" t="s">
        <v>109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5" t="s">
        <v>76</v>
      </c>
      <c r="BK155" s="211">
        <f>ROUND(I155*H155,2)</f>
        <v>0</v>
      </c>
      <c r="BL155" s="15" t="s">
        <v>116</v>
      </c>
      <c r="BM155" s="15" t="s">
        <v>250</v>
      </c>
    </row>
    <row r="156" s="11" customFormat="1">
      <c r="B156" s="212"/>
      <c r="C156" s="213"/>
      <c r="D156" s="214" t="s">
        <v>118</v>
      </c>
      <c r="E156" s="213"/>
      <c r="F156" s="216" t="s">
        <v>251</v>
      </c>
      <c r="G156" s="213"/>
      <c r="H156" s="217">
        <v>2.02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118</v>
      </c>
      <c r="AU156" s="223" t="s">
        <v>78</v>
      </c>
      <c r="AV156" s="11" t="s">
        <v>78</v>
      </c>
      <c r="AW156" s="11" t="s">
        <v>4</v>
      </c>
      <c r="AX156" s="11" t="s">
        <v>76</v>
      </c>
      <c r="AY156" s="223" t="s">
        <v>109</v>
      </c>
    </row>
    <row r="157" s="1" customFormat="1" ht="16.5" customHeight="1">
      <c r="B157" s="36"/>
      <c r="C157" s="245" t="s">
        <v>252</v>
      </c>
      <c r="D157" s="245" t="s">
        <v>202</v>
      </c>
      <c r="E157" s="246" t="s">
        <v>253</v>
      </c>
      <c r="F157" s="247" t="s">
        <v>254</v>
      </c>
      <c r="G157" s="248" t="s">
        <v>233</v>
      </c>
      <c r="H157" s="249">
        <v>12</v>
      </c>
      <c r="I157" s="250"/>
      <c r="J157" s="251">
        <f>ROUND(I157*H157,2)</f>
        <v>0</v>
      </c>
      <c r="K157" s="247" t="s">
        <v>138</v>
      </c>
      <c r="L157" s="252"/>
      <c r="M157" s="253" t="s">
        <v>1</v>
      </c>
      <c r="N157" s="254" t="s">
        <v>39</v>
      </c>
      <c r="O157" s="77"/>
      <c r="P157" s="209">
        <f>O157*H157</f>
        <v>0</v>
      </c>
      <c r="Q157" s="209">
        <v>0.048300000000000003</v>
      </c>
      <c r="R157" s="209">
        <f>Q157*H157</f>
        <v>0.5796</v>
      </c>
      <c r="S157" s="209">
        <v>0</v>
      </c>
      <c r="T157" s="210">
        <f>S157*H157</f>
        <v>0</v>
      </c>
      <c r="AR157" s="15" t="s">
        <v>153</v>
      </c>
      <c r="AT157" s="15" t="s">
        <v>202</v>
      </c>
      <c r="AU157" s="15" t="s">
        <v>78</v>
      </c>
      <c r="AY157" s="15" t="s">
        <v>109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5" t="s">
        <v>76</v>
      </c>
      <c r="BK157" s="211">
        <f>ROUND(I157*H157,2)</f>
        <v>0</v>
      </c>
      <c r="BL157" s="15" t="s">
        <v>116</v>
      </c>
      <c r="BM157" s="15" t="s">
        <v>255</v>
      </c>
    </row>
    <row r="158" s="11" customFormat="1">
      <c r="B158" s="212"/>
      <c r="C158" s="213"/>
      <c r="D158" s="214" t="s">
        <v>118</v>
      </c>
      <c r="E158" s="215" t="s">
        <v>1</v>
      </c>
      <c r="F158" s="216" t="s">
        <v>256</v>
      </c>
      <c r="G158" s="213"/>
      <c r="H158" s="217">
        <v>12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118</v>
      </c>
      <c r="AU158" s="223" t="s">
        <v>78</v>
      </c>
      <c r="AV158" s="11" t="s">
        <v>78</v>
      </c>
      <c r="AW158" s="11" t="s">
        <v>31</v>
      </c>
      <c r="AX158" s="11" t="s">
        <v>76</v>
      </c>
      <c r="AY158" s="223" t="s">
        <v>109</v>
      </c>
    </row>
    <row r="159" s="1" customFormat="1" ht="16.5" customHeight="1">
      <c r="B159" s="36"/>
      <c r="C159" s="245" t="s">
        <v>257</v>
      </c>
      <c r="D159" s="245" t="s">
        <v>202</v>
      </c>
      <c r="E159" s="246" t="s">
        <v>258</v>
      </c>
      <c r="F159" s="247" t="s">
        <v>259</v>
      </c>
      <c r="G159" s="248" t="s">
        <v>233</v>
      </c>
      <c r="H159" s="249">
        <v>3</v>
      </c>
      <c r="I159" s="250"/>
      <c r="J159" s="251">
        <f>ROUND(I159*H159,2)</f>
        <v>0</v>
      </c>
      <c r="K159" s="247" t="s">
        <v>138</v>
      </c>
      <c r="L159" s="252"/>
      <c r="M159" s="253" t="s">
        <v>1</v>
      </c>
      <c r="N159" s="254" t="s">
        <v>39</v>
      </c>
      <c r="O159" s="77"/>
      <c r="P159" s="209">
        <f>O159*H159</f>
        <v>0</v>
      </c>
      <c r="Q159" s="209">
        <v>0.024199999999999999</v>
      </c>
      <c r="R159" s="209">
        <f>Q159*H159</f>
        <v>0.072599999999999998</v>
      </c>
      <c r="S159" s="209">
        <v>0</v>
      </c>
      <c r="T159" s="210">
        <f>S159*H159</f>
        <v>0</v>
      </c>
      <c r="AR159" s="15" t="s">
        <v>153</v>
      </c>
      <c r="AT159" s="15" t="s">
        <v>202</v>
      </c>
      <c r="AU159" s="15" t="s">
        <v>78</v>
      </c>
      <c r="AY159" s="15" t="s">
        <v>109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5" t="s">
        <v>76</v>
      </c>
      <c r="BK159" s="211">
        <f>ROUND(I159*H159,2)</f>
        <v>0</v>
      </c>
      <c r="BL159" s="15" t="s">
        <v>116</v>
      </c>
      <c r="BM159" s="15" t="s">
        <v>260</v>
      </c>
    </row>
    <row r="160" s="11" customFormat="1">
      <c r="B160" s="212"/>
      <c r="C160" s="213"/>
      <c r="D160" s="214" t="s">
        <v>118</v>
      </c>
      <c r="E160" s="215" t="s">
        <v>1</v>
      </c>
      <c r="F160" s="216" t="s">
        <v>261</v>
      </c>
      <c r="G160" s="213"/>
      <c r="H160" s="217">
        <v>3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118</v>
      </c>
      <c r="AU160" s="223" t="s">
        <v>78</v>
      </c>
      <c r="AV160" s="11" t="s">
        <v>78</v>
      </c>
      <c r="AW160" s="11" t="s">
        <v>31</v>
      </c>
      <c r="AX160" s="11" t="s">
        <v>76</v>
      </c>
      <c r="AY160" s="223" t="s">
        <v>109</v>
      </c>
    </row>
    <row r="161" s="1" customFormat="1" ht="16.5" customHeight="1">
      <c r="B161" s="36"/>
      <c r="C161" s="245" t="s">
        <v>262</v>
      </c>
      <c r="D161" s="245" t="s">
        <v>202</v>
      </c>
      <c r="E161" s="246" t="s">
        <v>263</v>
      </c>
      <c r="F161" s="247" t="s">
        <v>264</v>
      </c>
      <c r="G161" s="248" t="s">
        <v>233</v>
      </c>
      <c r="H161" s="249">
        <v>6</v>
      </c>
      <c r="I161" s="250"/>
      <c r="J161" s="251">
        <f>ROUND(I161*H161,2)</f>
        <v>0</v>
      </c>
      <c r="K161" s="247" t="s">
        <v>138</v>
      </c>
      <c r="L161" s="252"/>
      <c r="M161" s="253" t="s">
        <v>1</v>
      </c>
      <c r="N161" s="254" t="s">
        <v>39</v>
      </c>
      <c r="O161" s="77"/>
      <c r="P161" s="209">
        <f>O161*H161</f>
        <v>0</v>
      </c>
      <c r="Q161" s="209">
        <v>0.064000000000000001</v>
      </c>
      <c r="R161" s="209">
        <f>Q161*H161</f>
        <v>0.38400000000000001</v>
      </c>
      <c r="S161" s="209">
        <v>0</v>
      </c>
      <c r="T161" s="210">
        <f>S161*H161</f>
        <v>0</v>
      </c>
      <c r="AR161" s="15" t="s">
        <v>153</v>
      </c>
      <c r="AT161" s="15" t="s">
        <v>202</v>
      </c>
      <c r="AU161" s="15" t="s">
        <v>78</v>
      </c>
      <c r="AY161" s="15" t="s">
        <v>109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5" t="s">
        <v>76</v>
      </c>
      <c r="BK161" s="211">
        <f>ROUND(I161*H161,2)</f>
        <v>0</v>
      </c>
      <c r="BL161" s="15" t="s">
        <v>116</v>
      </c>
      <c r="BM161" s="15" t="s">
        <v>265</v>
      </c>
    </row>
    <row r="162" s="11" customFormat="1">
      <c r="B162" s="212"/>
      <c r="C162" s="213"/>
      <c r="D162" s="214" t="s">
        <v>118</v>
      </c>
      <c r="E162" s="215" t="s">
        <v>1</v>
      </c>
      <c r="F162" s="216" t="s">
        <v>266</v>
      </c>
      <c r="G162" s="213"/>
      <c r="H162" s="217">
        <v>6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118</v>
      </c>
      <c r="AU162" s="223" t="s">
        <v>78</v>
      </c>
      <c r="AV162" s="11" t="s">
        <v>78</v>
      </c>
      <c r="AW162" s="11" t="s">
        <v>31</v>
      </c>
      <c r="AX162" s="11" t="s">
        <v>76</v>
      </c>
      <c r="AY162" s="223" t="s">
        <v>109</v>
      </c>
    </row>
    <row r="163" s="1" customFormat="1" ht="16.5" customHeight="1">
      <c r="B163" s="36"/>
      <c r="C163" s="200" t="s">
        <v>267</v>
      </c>
      <c r="D163" s="200" t="s">
        <v>111</v>
      </c>
      <c r="E163" s="201" t="s">
        <v>268</v>
      </c>
      <c r="F163" s="202" t="s">
        <v>269</v>
      </c>
      <c r="G163" s="203" t="s">
        <v>270</v>
      </c>
      <c r="H163" s="204">
        <v>2.1880000000000002</v>
      </c>
      <c r="I163" s="205"/>
      <c r="J163" s="206">
        <f>ROUND(I163*H163,2)</f>
        <v>0</v>
      </c>
      <c r="K163" s="202" t="s">
        <v>115</v>
      </c>
      <c r="L163" s="41"/>
      <c r="M163" s="207" t="s">
        <v>1</v>
      </c>
      <c r="N163" s="208" t="s">
        <v>39</v>
      </c>
      <c r="O163" s="77"/>
      <c r="P163" s="209">
        <f>O163*H163</f>
        <v>0</v>
      </c>
      <c r="Q163" s="209">
        <v>2.2563399999999998</v>
      </c>
      <c r="R163" s="209">
        <f>Q163*H163</f>
        <v>4.9368719199999997</v>
      </c>
      <c r="S163" s="209">
        <v>0</v>
      </c>
      <c r="T163" s="210">
        <f>S163*H163</f>
        <v>0</v>
      </c>
      <c r="AR163" s="15" t="s">
        <v>116</v>
      </c>
      <c r="AT163" s="15" t="s">
        <v>111</v>
      </c>
      <c r="AU163" s="15" t="s">
        <v>78</v>
      </c>
      <c r="AY163" s="15" t="s">
        <v>109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5" t="s">
        <v>76</v>
      </c>
      <c r="BK163" s="211">
        <f>ROUND(I163*H163,2)</f>
        <v>0</v>
      </c>
      <c r="BL163" s="15" t="s">
        <v>116</v>
      </c>
      <c r="BM163" s="15" t="s">
        <v>271</v>
      </c>
    </row>
    <row r="164" s="11" customFormat="1">
      <c r="B164" s="212"/>
      <c r="C164" s="213"/>
      <c r="D164" s="214" t="s">
        <v>118</v>
      </c>
      <c r="E164" s="215" t="s">
        <v>1</v>
      </c>
      <c r="F164" s="216" t="s">
        <v>272</v>
      </c>
      <c r="G164" s="213"/>
      <c r="H164" s="217">
        <v>2.1880000000000002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118</v>
      </c>
      <c r="AU164" s="223" t="s">
        <v>78</v>
      </c>
      <c r="AV164" s="11" t="s">
        <v>78</v>
      </c>
      <c r="AW164" s="11" t="s">
        <v>31</v>
      </c>
      <c r="AX164" s="11" t="s">
        <v>76</v>
      </c>
      <c r="AY164" s="223" t="s">
        <v>109</v>
      </c>
    </row>
    <row r="165" s="1" customFormat="1" ht="16.5" customHeight="1">
      <c r="B165" s="36"/>
      <c r="C165" s="200" t="s">
        <v>273</v>
      </c>
      <c r="D165" s="200" t="s">
        <v>111</v>
      </c>
      <c r="E165" s="201" t="s">
        <v>274</v>
      </c>
      <c r="F165" s="202" t="s">
        <v>275</v>
      </c>
      <c r="G165" s="203" t="s">
        <v>161</v>
      </c>
      <c r="H165" s="204">
        <v>63</v>
      </c>
      <c r="I165" s="205"/>
      <c r="J165" s="206">
        <f>ROUND(I165*H165,2)</f>
        <v>0</v>
      </c>
      <c r="K165" s="202" t="s">
        <v>115</v>
      </c>
      <c r="L165" s="41"/>
      <c r="M165" s="207" t="s">
        <v>1</v>
      </c>
      <c r="N165" s="208" t="s">
        <v>39</v>
      </c>
      <c r="O165" s="77"/>
      <c r="P165" s="209">
        <f>O165*H165</f>
        <v>0</v>
      </c>
      <c r="Q165" s="209">
        <v>0.00059999999999999995</v>
      </c>
      <c r="R165" s="209">
        <f>Q165*H165</f>
        <v>0.037799999999999993</v>
      </c>
      <c r="S165" s="209">
        <v>0</v>
      </c>
      <c r="T165" s="210">
        <f>S165*H165</f>
        <v>0</v>
      </c>
      <c r="AR165" s="15" t="s">
        <v>116</v>
      </c>
      <c r="AT165" s="15" t="s">
        <v>111</v>
      </c>
      <c r="AU165" s="15" t="s">
        <v>78</v>
      </c>
      <c r="AY165" s="15" t="s">
        <v>109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5" t="s">
        <v>76</v>
      </c>
      <c r="BK165" s="211">
        <f>ROUND(I165*H165,2)</f>
        <v>0</v>
      </c>
      <c r="BL165" s="15" t="s">
        <v>116</v>
      </c>
      <c r="BM165" s="15" t="s">
        <v>276</v>
      </c>
    </row>
    <row r="166" s="1" customFormat="1" ht="16.5" customHeight="1">
      <c r="B166" s="36"/>
      <c r="C166" s="200" t="s">
        <v>277</v>
      </c>
      <c r="D166" s="200" t="s">
        <v>111</v>
      </c>
      <c r="E166" s="201" t="s">
        <v>278</v>
      </c>
      <c r="F166" s="202" t="s">
        <v>279</v>
      </c>
      <c r="G166" s="203" t="s">
        <v>161</v>
      </c>
      <c r="H166" s="204">
        <v>63</v>
      </c>
      <c r="I166" s="205"/>
      <c r="J166" s="206">
        <f>ROUND(I166*H166,2)</f>
        <v>0</v>
      </c>
      <c r="K166" s="202" t="s">
        <v>115</v>
      </c>
      <c r="L166" s="41"/>
      <c r="M166" s="207" t="s">
        <v>1</v>
      </c>
      <c r="N166" s="208" t="s">
        <v>39</v>
      </c>
      <c r="O166" s="77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AR166" s="15" t="s">
        <v>116</v>
      </c>
      <c r="AT166" s="15" t="s">
        <v>111</v>
      </c>
      <c r="AU166" s="15" t="s">
        <v>78</v>
      </c>
      <c r="AY166" s="15" t="s">
        <v>109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5" t="s">
        <v>76</v>
      </c>
      <c r="BK166" s="211">
        <f>ROUND(I166*H166,2)</f>
        <v>0</v>
      </c>
      <c r="BL166" s="15" t="s">
        <v>116</v>
      </c>
      <c r="BM166" s="15" t="s">
        <v>280</v>
      </c>
    </row>
    <row r="167" s="11" customFormat="1">
      <c r="B167" s="212"/>
      <c r="C167" s="213"/>
      <c r="D167" s="214" t="s">
        <v>118</v>
      </c>
      <c r="E167" s="215" t="s">
        <v>1</v>
      </c>
      <c r="F167" s="216" t="s">
        <v>281</v>
      </c>
      <c r="G167" s="213"/>
      <c r="H167" s="217">
        <v>63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118</v>
      </c>
      <c r="AU167" s="223" t="s">
        <v>78</v>
      </c>
      <c r="AV167" s="11" t="s">
        <v>78</v>
      </c>
      <c r="AW167" s="11" t="s">
        <v>31</v>
      </c>
      <c r="AX167" s="11" t="s">
        <v>76</v>
      </c>
      <c r="AY167" s="223" t="s">
        <v>109</v>
      </c>
    </row>
    <row r="168" s="1" customFormat="1" ht="16.5" customHeight="1">
      <c r="B168" s="36"/>
      <c r="C168" s="200" t="s">
        <v>282</v>
      </c>
      <c r="D168" s="200" t="s">
        <v>111</v>
      </c>
      <c r="E168" s="201" t="s">
        <v>283</v>
      </c>
      <c r="F168" s="202" t="s">
        <v>284</v>
      </c>
      <c r="G168" s="203" t="s">
        <v>161</v>
      </c>
      <c r="H168" s="204">
        <v>2.7000000000000002</v>
      </c>
      <c r="I168" s="205"/>
      <c r="J168" s="206">
        <f>ROUND(I168*H168,2)</f>
        <v>0</v>
      </c>
      <c r="K168" s="202" t="s">
        <v>115</v>
      </c>
      <c r="L168" s="41"/>
      <c r="M168" s="207" t="s">
        <v>1</v>
      </c>
      <c r="N168" s="208" t="s">
        <v>39</v>
      </c>
      <c r="O168" s="77"/>
      <c r="P168" s="209">
        <f>O168*H168</f>
        <v>0</v>
      </c>
      <c r="Q168" s="209">
        <v>3.0000000000000001E-05</v>
      </c>
      <c r="R168" s="209">
        <f>Q168*H168</f>
        <v>8.1000000000000004E-05</v>
      </c>
      <c r="S168" s="209">
        <v>0</v>
      </c>
      <c r="T168" s="210">
        <f>S168*H168</f>
        <v>0</v>
      </c>
      <c r="AR168" s="15" t="s">
        <v>116</v>
      </c>
      <c r="AT168" s="15" t="s">
        <v>111</v>
      </c>
      <c r="AU168" s="15" t="s">
        <v>78</v>
      </c>
      <c r="AY168" s="15" t="s">
        <v>109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5" t="s">
        <v>76</v>
      </c>
      <c r="BK168" s="211">
        <f>ROUND(I168*H168,2)</f>
        <v>0</v>
      </c>
      <c r="BL168" s="15" t="s">
        <v>116</v>
      </c>
      <c r="BM168" s="15" t="s">
        <v>285</v>
      </c>
    </row>
    <row r="169" s="11" customFormat="1">
      <c r="B169" s="212"/>
      <c r="C169" s="213"/>
      <c r="D169" s="214" t="s">
        <v>118</v>
      </c>
      <c r="E169" s="215" t="s">
        <v>1</v>
      </c>
      <c r="F169" s="216" t="s">
        <v>286</v>
      </c>
      <c r="G169" s="213"/>
      <c r="H169" s="217">
        <v>2.7000000000000002</v>
      </c>
      <c r="I169" s="218"/>
      <c r="J169" s="213"/>
      <c r="K169" s="213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118</v>
      </c>
      <c r="AU169" s="223" t="s">
        <v>78</v>
      </c>
      <c r="AV169" s="11" t="s">
        <v>78</v>
      </c>
      <c r="AW169" s="11" t="s">
        <v>31</v>
      </c>
      <c r="AX169" s="11" t="s">
        <v>76</v>
      </c>
      <c r="AY169" s="223" t="s">
        <v>109</v>
      </c>
    </row>
    <row r="170" s="10" customFormat="1" ht="22.8" customHeight="1">
      <c r="B170" s="184"/>
      <c r="C170" s="185"/>
      <c r="D170" s="186" t="s">
        <v>67</v>
      </c>
      <c r="E170" s="198" t="s">
        <v>287</v>
      </c>
      <c r="F170" s="198" t="s">
        <v>288</v>
      </c>
      <c r="G170" s="185"/>
      <c r="H170" s="185"/>
      <c r="I170" s="188"/>
      <c r="J170" s="199">
        <f>BK170</f>
        <v>0</v>
      </c>
      <c r="K170" s="185"/>
      <c r="L170" s="190"/>
      <c r="M170" s="191"/>
      <c r="N170" s="192"/>
      <c r="O170" s="192"/>
      <c r="P170" s="193">
        <f>SUM(P171:P178)</f>
        <v>0</v>
      </c>
      <c r="Q170" s="192"/>
      <c r="R170" s="193">
        <f>SUM(R171:R178)</f>
        <v>0</v>
      </c>
      <c r="S170" s="192"/>
      <c r="T170" s="194">
        <f>SUM(T171:T178)</f>
        <v>0</v>
      </c>
      <c r="AR170" s="195" t="s">
        <v>76</v>
      </c>
      <c r="AT170" s="196" t="s">
        <v>67</v>
      </c>
      <c r="AU170" s="196" t="s">
        <v>76</v>
      </c>
      <c r="AY170" s="195" t="s">
        <v>109</v>
      </c>
      <c r="BK170" s="197">
        <f>SUM(BK171:BK178)</f>
        <v>0</v>
      </c>
    </row>
    <row r="171" s="1" customFormat="1" ht="16.5" customHeight="1">
      <c r="B171" s="36"/>
      <c r="C171" s="200" t="s">
        <v>289</v>
      </c>
      <c r="D171" s="200" t="s">
        <v>111</v>
      </c>
      <c r="E171" s="201" t="s">
        <v>290</v>
      </c>
      <c r="F171" s="202" t="s">
        <v>291</v>
      </c>
      <c r="G171" s="203" t="s">
        <v>292</v>
      </c>
      <c r="H171" s="204">
        <v>111.578</v>
      </c>
      <c r="I171" s="205"/>
      <c r="J171" s="206">
        <f>ROUND(I171*H171,2)</f>
        <v>0</v>
      </c>
      <c r="K171" s="202" t="s">
        <v>115</v>
      </c>
      <c r="L171" s="41"/>
      <c r="M171" s="207" t="s">
        <v>1</v>
      </c>
      <c r="N171" s="208" t="s">
        <v>39</v>
      </c>
      <c r="O171" s="77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AR171" s="15" t="s">
        <v>116</v>
      </c>
      <c r="AT171" s="15" t="s">
        <v>111</v>
      </c>
      <c r="AU171" s="15" t="s">
        <v>78</v>
      </c>
      <c r="AY171" s="15" t="s">
        <v>109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5" t="s">
        <v>76</v>
      </c>
      <c r="BK171" s="211">
        <f>ROUND(I171*H171,2)</f>
        <v>0</v>
      </c>
      <c r="BL171" s="15" t="s">
        <v>116</v>
      </c>
      <c r="BM171" s="15" t="s">
        <v>293</v>
      </c>
    </row>
    <row r="172" s="1" customFormat="1" ht="16.5" customHeight="1">
      <c r="B172" s="36"/>
      <c r="C172" s="200" t="s">
        <v>294</v>
      </c>
      <c r="D172" s="200" t="s">
        <v>111</v>
      </c>
      <c r="E172" s="201" t="s">
        <v>295</v>
      </c>
      <c r="F172" s="202" t="s">
        <v>296</v>
      </c>
      <c r="G172" s="203" t="s">
        <v>292</v>
      </c>
      <c r="H172" s="204">
        <v>1562.0920000000001</v>
      </c>
      <c r="I172" s="205"/>
      <c r="J172" s="206">
        <f>ROUND(I172*H172,2)</f>
        <v>0</v>
      </c>
      <c r="K172" s="202" t="s">
        <v>115</v>
      </c>
      <c r="L172" s="41"/>
      <c r="M172" s="207" t="s">
        <v>1</v>
      </c>
      <c r="N172" s="208" t="s">
        <v>39</v>
      </c>
      <c r="O172" s="77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AR172" s="15" t="s">
        <v>116</v>
      </c>
      <c r="AT172" s="15" t="s">
        <v>111</v>
      </c>
      <c r="AU172" s="15" t="s">
        <v>78</v>
      </c>
      <c r="AY172" s="15" t="s">
        <v>109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5" t="s">
        <v>76</v>
      </c>
      <c r="BK172" s="211">
        <f>ROUND(I172*H172,2)</f>
        <v>0</v>
      </c>
      <c r="BL172" s="15" t="s">
        <v>116</v>
      </c>
      <c r="BM172" s="15" t="s">
        <v>297</v>
      </c>
    </row>
    <row r="173" s="11" customFormat="1">
      <c r="B173" s="212"/>
      <c r="C173" s="213"/>
      <c r="D173" s="214" t="s">
        <v>118</v>
      </c>
      <c r="E173" s="213"/>
      <c r="F173" s="216" t="s">
        <v>298</v>
      </c>
      <c r="G173" s="213"/>
      <c r="H173" s="217">
        <v>1562.0920000000001</v>
      </c>
      <c r="I173" s="218"/>
      <c r="J173" s="213"/>
      <c r="K173" s="213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118</v>
      </c>
      <c r="AU173" s="223" t="s">
        <v>78</v>
      </c>
      <c r="AV173" s="11" t="s">
        <v>78</v>
      </c>
      <c r="AW173" s="11" t="s">
        <v>4</v>
      </c>
      <c r="AX173" s="11" t="s">
        <v>76</v>
      </c>
      <c r="AY173" s="223" t="s">
        <v>109</v>
      </c>
    </row>
    <row r="174" s="1" customFormat="1" ht="16.5" customHeight="1">
      <c r="B174" s="36"/>
      <c r="C174" s="200" t="s">
        <v>299</v>
      </c>
      <c r="D174" s="200" t="s">
        <v>111</v>
      </c>
      <c r="E174" s="201" t="s">
        <v>300</v>
      </c>
      <c r="F174" s="202" t="s">
        <v>301</v>
      </c>
      <c r="G174" s="203" t="s">
        <v>292</v>
      </c>
      <c r="H174" s="204">
        <v>37.456000000000003</v>
      </c>
      <c r="I174" s="205"/>
      <c r="J174" s="206">
        <f>ROUND(I174*H174,2)</f>
        <v>0</v>
      </c>
      <c r="K174" s="202" t="s">
        <v>115</v>
      </c>
      <c r="L174" s="41"/>
      <c r="M174" s="207" t="s">
        <v>1</v>
      </c>
      <c r="N174" s="208" t="s">
        <v>39</v>
      </c>
      <c r="O174" s="77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AR174" s="15" t="s">
        <v>116</v>
      </c>
      <c r="AT174" s="15" t="s">
        <v>111</v>
      </c>
      <c r="AU174" s="15" t="s">
        <v>78</v>
      </c>
      <c r="AY174" s="15" t="s">
        <v>109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5" t="s">
        <v>76</v>
      </c>
      <c r="BK174" s="211">
        <f>ROUND(I174*H174,2)</f>
        <v>0</v>
      </c>
      <c r="BL174" s="15" t="s">
        <v>116</v>
      </c>
      <c r="BM174" s="15" t="s">
        <v>302</v>
      </c>
    </row>
    <row r="175" s="11" customFormat="1">
      <c r="B175" s="212"/>
      <c r="C175" s="213"/>
      <c r="D175" s="214" t="s">
        <v>118</v>
      </c>
      <c r="E175" s="215" t="s">
        <v>1</v>
      </c>
      <c r="F175" s="216" t="s">
        <v>303</v>
      </c>
      <c r="G175" s="213"/>
      <c r="H175" s="217">
        <v>37.456000000000003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118</v>
      </c>
      <c r="AU175" s="223" t="s">
        <v>78</v>
      </c>
      <c r="AV175" s="11" t="s">
        <v>78</v>
      </c>
      <c r="AW175" s="11" t="s">
        <v>31</v>
      </c>
      <c r="AX175" s="11" t="s">
        <v>76</v>
      </c>
      <c r="AY175" s="223" t="s">
        <v>109</v>
      </c>
    </row>
    <row r="176" s="1" customFormat="1" ht="16.5" customHeight="1">
      <c r="B176" s="36"/>
      <c r="C176" s="200" t="s">
        <v>304</v>
      </c>
      <c r="D176" s="200" t="s">
        <v>111</v>
      </c>
      <c r="E176" s="201" t="s">
        <v>305</v>
      </c>
      <c r="F176" s="202" t="s">
        <v>306</v>
      </c>
      <c r="G176" s="203" t="s">
        <v>292</v>
      </c>
      <c r="H176" s="204">
        <v>9.875</v>
      </c>
      <c r="I176" s="205"/>
      <c r="J176" s="206">
        <f>ROUND(I176*H176,2)</f>
        <v>0</v>
      </c>
      <c r="K176" s="202" t="s">
        <v>115</v>
      </c>
      <c r="L176" s="41"/>
      <c r="M176" s="207" t="s">
        <v>1</v>
      </c>
      <c r="N176" s="208" t="s">
        <v>39</v>
      </c>
      <c r="O176" s="77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AR176" s="15" t="s">
        <v>116</v>
      </c>
      <c r="AT176" s="15" t="s">
        <v>111</v>
      </c>
      <c r="AU176" s="15" t="s">
        <v>78</v>
      </c>
      <c r="AY176" s="15" t="s">
        <v>109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5" t="s">
        <v>76</v>
      </c>
      <c r="BK176" s="211">
        <f>ROUND(I176*H176,2)</f>
        <v>0</v>
      </c>
      <c r="BL176" s="15" t="s">
        <v>116</v>
      </c>
      <c r="BM176" s="15" t="s">
        <v>307</v>
      </c>
    </row>
    <row r="177" s="1" customFormat="1" ht="16.5" customHeight="1">
      <c r="B177" s="36"/>
      <c r="C177" s="200" t="s">
        <v>308</v>
      </c>
      <c r="D177" s="200" t="s">
        <v>111</v>
      </c>
      <c r="E177" s="201" t="s">
        <v>309</v>
      </c>
      <c r="F177" s="202" t="s">
        <v>310</v>
      </c>
      <c r="G177" s="203" t="s">
        <v>292</v>
      </c>
      <c r="H177" s="204">
        <v>64.248000000000005</v>
      </c>
      <c r="I177" s="205"/>
      <c r="J177" s="206">
        <f>ROUND(I177*H177,2)</f>
        <v>0</v>
      </c>
      <c r="K177" s="202" t="s">
        <v>115</v>
      </c>
      <c r="L177" s="41"/>
      <c r="M177" s="207" t="s">
        <v>1</v>
      </c>
      <c r="N177" s="208" t="s">
        <v>39</v>
      </c>
      <c r="O177" s="77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AR177" s="15" t="s">
        <v>116</v>
      </c>
      <c r="AT177" s="15" t="s">
        <v>111</v>
      </c>
      <c r="AU177" s="15" t="s">
        <v>78</v>
      </c>
      <c r="AY177" s="15" t="s">
        <v>109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5" t="s">
        <v>76</v>
      </c>
      <c r="BK177" s="211">
        <f>ROUND(I177*H177,2)</f>
        <v>0</v>
      </c>
      <c r="BL177" s="15" t="s">
        <v>116</v>
      </c>
      <c r="BM177" s="15" t="s">
        <v>311</v>
      </c>
    </row>
    <row r="178" s="11" customFormat="1">
      <c r="B178" s="212"/>
      <c r="C178" s="213"/>
      <c r="D178" s="214" t="s">
        <v>118</v>
      </c>
      <c r="E178" s="215" t="s">
        <v>1</v>
      </c>
      <c r="F178" s="216" t="s">
        <v>312</v>
      </c>
      <c r="G178" s="213"/>
      <c r="H178" s="217">
        <v>64.248000000000005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118</v>
      </c>
      <c r="AU178" s="223" t="s">
        <v>78</v>
      </c>
      <c r="AV178" s="11" t="s">
        <v>78</v>
      </c>
      <c r="AW178" s="11" t="s">
        <v>31</v>
      </c>
      <c r="AX178" s="11" t="s">
        <v>76</v>
      </c>
      <c r="AY178" s="223" t="s">
        <v>109</v>
      </c>
    </row>
    <row r="179" s="10" customFormat="1" ht="22.8" customHeight="1">
      <c r="B179" s="184"/>
      <c r="C179" s="185"/>
      <c r="D179" s="186" t="s">
        <v>67</v>
      </c>
      <c r="E179" s="198" t="s">
        <v>313</v>
      </c>
      <c r="F179" s="198" t="s">
        <v>314</v>
      </c>
      <c r="G179" s="185"/>
      <c r="H179" s="185"/>
      <c r="I179" s="188"/>
      <c r="J179" s="199">
        <f>BK179</f>
        <v>0</v>
      </c>
      <c r="K179" s="185"/>
      <c r="L179" s="190"/>
      <c r="M179" s="191"/>
      <c r="N179" s="192"/>
      <c r="O179" s="192"/>
      <c r="P179" s="193">
        <f>P180</f>
        <v>0</v>
      </c>
      <c r="Q179" s="192"/>
      <c r="R179" s="193">
        <f>R180</f>
        <v>0</v>
      </c>
      <c r="S179" s="192"/>
      <c r="T179" s="194">
        <f>T180</f>
        <v>0</v>
      </c>
      <c r="AR179" s="195" t="s">
        <v>76</v>
      </c>
      <c r="AT179" s="196" t="s">
        <v>67</v>
      </c>
      <c r="AU179" s="196" t="s">
        <v>76</v>
      </c>
      <c r="AY179" s="195" t="s">
        <v>109</v>
      </c>
      <c r="BK179" s="197">
        <f>BK180</f>
        <v>0</v>
      </c>
    </row>
    <row r="180" s="1" customFormat="1" ht="16.5" customHeight="1">
      <c r="B180" s="36"/>
      <c r="C180" s="200" t="s">
        <v>315</v>
      </c>
      <c r="D180" s="200" t="s">
        <v>111</v>
      </c>
      <c r="E180" s="201" t="s">
        <v>316</v>
      </c>
      <c r="F180" s="202" t="s">
        <v>317</v>
      </c>
      <c r="G180" s="203" t="s">
        <v>292</v>
      </c>
      <c r="H180" s="204">
        <v>109.112</v>
      </c>
      <c r="I180" s="205"/>
      <c r="J180" s="206">
        <f>ROUND(I180*H180,2)</f>
        <v>0</v>
      </c>
      <c r="K180" s="202" t="s">
        <v>115</v>
      </c>
      <c r="L180" s="41"/>
      <c r="M180" s="255" t="s">
        <v>1</v>
      </c>
      <c r="N180" s="256" t="s">
        <v>39</v>
      </c>
      <c r="O180" s="257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AR180" s="15" t="s">
        <v>116</v>
      </c>
      <c r="AT180" s="15" t="s">
        <v>111</v>
      </c>
      <c r="AU180" s="15" t="s">
        <v>78</v>
      </c>
      <c r="AY180" s="15" t="s">
        <v>109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5" t="s">
        <v>76</v>
      </c>
      <c r="BK180" s="211">
        <f>ROUND(I180*H180,2)</f>
        <v>0</v>
      </c>
      <c r="BL180" s="15" t="s">
        <v>116</v>
      </c>
      <c r="BM180" s="15" t="s">
        <v>318</v>
      </c>
    </row>
    <row r="181" s="1" customFormat="1" ht="6.96" customHeight="1">
      <c r="B181" s="55"/>
      <c r="C181" s="56"/>
      <c r="D181" s="56"/>
      <c r="E181" s="56"/>
      <c r="F181" s="56"/>
      <c r="G181" s="56"/>
      <c r="H181" s="56"/>
      <c r="I181" s="149"/>
      <c r="J181" s="56"/>
      <c r="K181" s="56"/>
      <c r="L181" s="41"/>
    </row>
  </sheetData>
  <sheetProtection sheet="1" autoFilter="0" formatColumns="0" formatRows="0" objects="1" scenarios="1" spinCount="100000" saltValue="okS4CRcZQhJZpz9/oCMNOXaIdT8vRjxMvUCcA2hSWGa9YsKsPNlk9+m8RqidaIMooCL5n203yEXXwNwVMKI4Eg==" hashValue="07QMTkTOl8suK68HnRH+BAi1uFgUi10VwXVWmL4A/qr7MprwTq4gusV7F56T8jF3QTwxoDwFWEFV72Nfsn2zzA==" algorithmName="SHA-512" password="CC35"/>
  <autoFilter ref="C85:K18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2019-02-12T19:12:09Z</dcterms:created>
  <dcterms:modified xsi:type="dcterms:W3CDTF">2019-02-12T19:12:10Z</dcterms:modified>
</cp:coreProperties>
</file>