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970" windowHeight="141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'Položky'!$A$1:$G$130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<sst xmlns="http://schemas.openxmlformats.org/spreadsheetml/2006/main" count="394" uniqueCount="234">
  <si>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</si>
  <si>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</si>
  <si>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</si>
  <si>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</si>
  <si>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</si>
  <si>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</si>
  <si>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</si>
  <si>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</si>
  <si>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</si>
  <si>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</si>
  <si>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</si>
  <si>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</si>
  <si>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</si>
  <si>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</si>
  <si>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</si>
  <si>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</si>
  <si>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</si>
  <si>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</si>
  <si>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</si>
  <si>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</si>
  <si>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</si>
  <si>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</si>
  <si>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</si>
  <si>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</si>
  <si>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</si>
  <si>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</si>
  <si>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</si>
  <si>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</si>
  <si>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</si>
  <si>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</si>
  <si>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</si>
  <si>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</si>
  <si>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</si>
  <si>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</si>
  <si>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</si>
  <si>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</si>
  <si>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</si>
  <si>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</si>
  <si>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</si>
  <si>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</si>
  <si>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</si>
  <si>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</si>
  <si>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</si>
  <si>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</si>
  <si>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</si>
  <si>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</si>
  <si>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</si>
  <si>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</si>
  <si>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</si>
  <si>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</si>
  <si>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</si>
  <si>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</si>
  <si>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</si>
  <si>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</si>
  <si>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</si>
  <si>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</si>
  <si>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</si>
  <si>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</si>
  <si>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</si>
  <si>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</si>
  <si>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</si>
  <si>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</si>
  <si>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</si>
  <si>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</si>
  <si>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</si>
  <si>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</si>
  <si>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</si>
  <si>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</si>
  <si>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</si>
  <si>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</si>
  <si>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</si>
  <si>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</si>
  <si>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</si>
  <si>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</si>
  <si>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</si>
  <si>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</si>
  <si>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</si>
  <si>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_</t>
  </si>
  <si>
    <t>Frenštát pod Radhoštěm</t>
  </si>
  <si>
    <t>01</t>
  </si>
  <si>
    <t>Dolní 305-309 - výměna oken a vstupních sestav</t>
  </si>
  <si>
    <t>3</t>
  </si>
  <si>
    <t>Svislé a kompletní konstrukce</t>
  </si>
  <si>
    <t>342255028RT1</t>
  </si>
  <si>
    <t>Příčky z desek Ytong tl. 15 cm desky P 2 - 500, 599 x 249 x 150 mm</t>
  </si>
  <si>
    <t>m2</t>
  </si>
  <si>
    <t>305:1,5*2,1</t>
  </si>
  <si>
    <t>306:1,5*2,1</t>
  </si>
  <si>
    <t>307:1,5*2,1</t>
  </si>
  <si>
    <t>308:1,5*2,1</t>
  </si>
  <si>
    <t>309:1,5*2,1</t>
  </si>
  <si>
    <t>61</t>
  </si>
  <si>
    <t>Upravy povrchů vnitřní</t>
  </si>
  <si>
    <t>612425931RT2</t>
  </si>
  <si>
    <t xml:space="preserve">Omítka vápenná vnitřního ostění hrubé + štuk </t>
  </si>
  <si>
    <t>O01:(1,55+0,6)*2*0,2*5</t>
  </si>
  <si>
    <t>O02:(1,5+0,6)*2*0,2*12</t>
  </si>
  <si>
    <t>O03:(2,1*0,6)*2*0,2*17</t>
  </si>
  <si>
    <t>O04:(2,95*0,6)*2*0,2*17</t>
  </si>
  <si>
    <t>D01:(1,75+2,1*2)*0,2*5</t>
  </si>
  <si>
    <t>D02:(3,25+2,1*2)*0,2*5</t>
  </si>
  <si>
    <t>612473181R00</t>
  </si>
  <si>
    <t xml:space="preserve">Omítka vnitřního zdiva ze suché směsi, hladká </t>
  </si>
  <si>
    <t>kolárny:1,5*2,1*5</t>
  </si>
  <si>
    <t>612481113R00</t>
  </si>
  <si>
    <t xml:space="preserve">Potažení vnitř. stěn sklotex. pletivem s vypnutím </t>
  </si>
  <si>
    <t>62</t>
  </si>
  <si>
    <t>Úpravy povrchů vnější</t>
  </si>
  <si>
    <t>622323132RT3</t>
  </si>
  <si>
    <t>622412213R00</t>
  </si>
  <si>
    <t xml:space="preserve">Nátěr stěn vnějších, slož.1-2 </t>
  </si>
  <si>
    <t>622421143R00</t>
  </si>
  <si>
    <t xml:space="preserve">Zapravení vnějších ostění a parapetů </t>
  </si>
  <si>
    <t>94</t>
  </si>
  <si>
    <t>Lešení a stavební výtahy</t>
  </si>
  <si>
    <t>949111111U00</t>
  </si>
  <si>
    <t xml:space="preserve">Lešení leh. pom. </t>
  </si>
  <si>
    <t>kpl</t>
  </si>
  <si>
    <t>Aktualizace-Název v DZ:</t>
  </si>
  <si>
    <t xml:space="preserve">Lešení leh pom koz trub v 1,2m, </t>
  </si>
  <si>
    <t>95</t>
  </si>
  <si>
    <t>Dokončovací konstrukce na pozemních stavbách</t>
  </si>
  <si>
    <t>95   01</t>
  </si>
  <si>
    <t xml:space="preserve">Betonáž čistícího roštu 0,45*0,9m </t>
  </si>
  <si>
    <t>952901111R00</t>
  </si>
  <si>
    <t xml:space="preserve">Vyčištění budov o výšce podlaží do 4 m </t>
  </si>
  <si>
    <t>96</t>
  </si>
  <si>
    <t>Bourání konstrukcí</t>
  </si>
  <si>
    <t>968072245R00</t>
  </si>
  <si>
    <t xml:space="preserve">Vybourání kovových rámů oken a dveří </t>
  </si>
  <si>
    <t>O01:(1,55*0,6)*5</t>
  </si>
  <si>
    <t>O02:(1,5+0,6)*12</t>
  </si>
  <si>
    <t>O03:(2,1*0,6)*17</t>
  </si>
  <si>
    <t>O04:(2,95*0,6)*17</t>
  </si>
  <si>
    <t>D01:(1,75+2,1)*5</t>
  </si>
  <si>
    <t>D02:(3,25+2,1)*5</t>
  </si>
  <si>
    <t>99</t>
  </si>
  <si>
    <t>Staveništní přesun hmot</t>
  </si>
  <si>
    <t>999281108R00</t>
  </si>
  <si>
    <t xml:space="preserve">Přesun hmot pro opravy a údržbu do výšky 12 m </t>
  </si>
  <si>
    <t>t</t>
  </si>
  <si>
    <t>769</t>
  </si>
  <si>
    <t>Otvorové prvky z plastu</t>
  </si>
  <si>
    <t>769   001</t>
  </si>
  <si>
    <t>O01 Plastové okno 1550x600 mm barva bílá drátosklo</t>
  </si>
  <si>
    <t>769   002</t>
  </si>
  <si>
    <t>O02 Plastové okno 1500x600 mm barva bílá drátosklo</t>
  </si>
  <si>
    <t>769   003</t>
  </si>
  <si>
    <t>O03 Plastové okno 2100x600 mm barva bílá drátosklo</t>
  </si>
  <si>
    <t>769   004</t>
  </si>
  <si>
    <t>O04 Plastové okno 2950x600 mm barva bílá drátosklo</t>
  </si>
  <si>
    <t>769   005</t>
  </si>
  <si>
    <t>D01 Vstupní sestava hliníková, 1750x2100 17ks poštovních schránek, bezpečnostní sklo</t>
  </si>
  <si>
    <t>769   006</t>
  </si>
  <si>
    <t>D02 Vstupní sestava hliníková, 3250x2100 1900x2630, bezpečnostní sklo</t>
  </si>
  <si>
    <t>769000010R00</t>
  </si>
  <si>
    <t xml:space="preserve">Montáž oken a vstupních sestav </t>
  </si>
  <si>
    <t>m</t>
  </si>
  <si>
    <t>O01:(1,55+0,6)*2*5</t>
  </si>
  <si>
    <t>O02:(1,5+0,6)*2*12</t>
  </si>
  <si>
    <t>O03:(2,1*0,6)*2*17</t>
  </si>
  <si>
    <t>O04:(2,95*0,6)*2*17</t>
  </si>
  <si>
    <t>D01:(1,75+2,1)*2*5</t>
  </si>
  <si>
    <t>D02:(3,25+2,1)*2*5</t>
  </si>
  <si>
    <t>998766201R00</t>
  </si>
  <si>
    <t xml:space="preserve">Přesun hmot pro truhlářské konstr., výšky do 6 m </t>
  </si>
  <si>
    <t>776</t>
  </si>
  <si>
    <t>Podlahy povlakové</t>
  </si>
  <si>
    <t>755   02</t>
  </si>
  <si>
    <t xml:space="preserve">Podlaha povlaková PVC lepení </t>
  </si>
  <si>
    <t>305:1,6*2,15+4,05*1,9</t>
  </si>
  <si>
    <t>306:1,6*2,15+4,05*1,9</t>
  </si>
  <si>
    <t>307:1,6*2,15+4,05*1,9</t>
  </si>
  <si>
    <t>308:1,6*2,15+4,05*1,9</t>
  </si>
  <si>
    <t>309:1,6*2,15+4,05*1,9</t>
  </si>
  <si>
    <t>775   01</t>
  </si>
  <si>
    <t xml:space="preserve">Dodávka PVC </t>
  </si>
  <si>
    <t>305:(1,6*2,15+4,05*1,9)*1,15</t>
  </si>
  <si>
    <t>306:(1,6*2,15+4,05*1,9)*1,15</t>
  </si>
  <si>
    <t>307:(1,6*2,15+4,05*1,9)*1,15</t>
  </si>
  <si>
    <t>308:(1,6*2,15+4,05*1,9)*1,15</t>
  </si>
  <si>
    <t>309:(1,6*2,15+4,05*1,9)*1,15</t>
  </si>
  <si>
    <t>776421100RU1</t>
  </si>
  <si>
    <t>Lepení podlahových soklíků z měkčeného PVC včetně dodávky soklíku PVC</t>
  </si>
  <si>
    <t>9,5*5</t>
  </si>
  <si>
    <t>776551830R00</t>
  </si>
  <si>
    <t xml:space="preserve">Sejmutí povlaků volně položených </t>
  </si>
  <si>
    <t>998776201R00</t>
  </si>
  <si>
    <t xml:space="preserve">Přesun hmot pro podlahy povlakové, výšky do 6 m </t>
  </si>
  <si>
    <t>777</t>
  </si>
  <si>
    <t>Podlahy ze syntetických hmot</t>
  </si>
  <si>
    <t>777   01</t>
  </si>
  <si>
    <t xml:space="preserve">Samonivelační stěrka tl.3 mm </t>
  </si>
  <si>
    <t>777   02</t>
  </si>
  <si>
    <t xml:space="preserve">Přebroušení a vysátí povrchu podlah </t>
  </si>
  <si>
    <t>777   03</t>
  </si>
  <si>
    <t xml:space="preserve">Penetrace betonových podlah </t>
  </si>
  <si>
    <t>784</t>
  </si>
  <si>
    <t>Malby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</si>
  <si>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</si>
  <si>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</si>
  <si>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</si>
  <si>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</si>
  <si>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M21</t>
  </si>
  <si>
    <t>Elektromontáže</t>
  </si>
  <si>
    <t>21   01</t>
  </si>
  <si>
    <t>D+M zvonkové tablo pro 17 bytových jednotek vč. napojení na stávající kabelové rozvody</t>
  </si>
  <si>
    <t>21   02</t>
  </si>
  <si>
    <t>Demontáž a zpětná montáž stávajícího zvonkového tabla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</si>
  <si>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</si>
  <si>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</si>
  <si>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</si>
  <si>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</si>
  <si>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</si>
  <si>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</si>
  <si>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</si>
  <si>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</si>
  <si>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</si>
  <si>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</si>
  <si>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</si>
  <si>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</si>
  <si>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</si>
  <si>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</si>
  <si>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</si>
  <si>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</si>
  <si>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</si>
  <si>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</si>
  <si>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</si>
  <si>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</si>
  <si>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</si>
  <si>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</si>
  <si>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</si>
  <si>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</si>
  <si>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Zateplovací systém , MW tl.100 mm s omítkou silikonovou, spodních 300mm XPS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</si>
</sst>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15" fillId="0" borderId="51" xfId="20" applyNumberFormat="1" applyFont="1" applyBorder="1" applyAlignment="1" applyProtection="1">
      <alignment horizontal="right"/>
      <protection locked="0"/>
    </xf>
    <xf numFmtId="4" fontId="15" fillId="0" borderId="51" xfId="20" applyNumberFormat="1" applyFont="1" applyBorder="1" applyProtection="1">
      <alignment/>
      <protection locked="0"/>
    </xf>
    <xf numFmtId="0" fontId="19" fillId="3" borderId="33" xfId="20" applyFont="1" applyFill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4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Dolní 305-309 - výměna oken a vstupních sestav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/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4"/>
      <c r="D8" s="214"/>
      <c r="E8" s="215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4">
        <f>Projektant</f>
        <v>0</v>
      </c>
      <c r="D9" s="214"/>
      <c r="E9" s="215"/>
      <c r="F9" s="13"/>
      <c r="G9" s="34"/>
      <c r="H9" s="35"/>
    </row>
    <row r="10" spans="1:8" ht="12.75">
      <c r="A10" s="29" t="s">
        <v>14</v>
      </c>
      <c r="B10" s="13"/>
      <c r="C10" s="214"/>
      <c r="D10" s="214"/>
      <c r="E10" s="214"/>
      <c r="F10" s="36"/>
      <c r="G10" s="37"/>
      <c r="H10" s="38"/>
    </row>
    <row r="11" spans="1:57" ht="13.5" customHeight="1">
      <c r="A11" s="29" t="s">
        <v>15</v>
      </c>
      <c r="B11" s="13"/>
      <c r="C11" s="214"/>
      <c r="D11" s="214"/>
      <c r="E11" s="214"/>
      <c r="F11" s="39" t="s">
        <v>16</v>
      </c>
      <c r="G11" s="40">
        <v>1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6"/>
      <c r="D12" s="216"/>
      <c r="E12" s="216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Rekapitulace!A25</f>
        <v>Ztížené výrobní podmínky</v>
      </c>
      <c r="E15" s="58"/>
      <c r="F15" s="59"/>
      <c r="G15" s="56">
        <f>Rekapitulace!I25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Rekapitulace!A26</f>
        <v>Oborová přirážka</v>
      </c>
      <c r="E16" s="60"/>
      <c r="F16" s="61"/>
      <c r="G16" s="56">
        <f>Rekapitulace!I26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Rekapitulace!A27</f>
        <v>Přesun stavebních kapacit</v>
      </c>
      <c r="E17" s="60"/>
      <c r="F17" s="61"/>
      <c r="G17" s="56">
        <f>Rekapitulace!I27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Rekapitulace!A28</f>
        <v>Mimostaveništní doprava</v>
      </c>
      <c r="E18" s="60"/>
      <c r="F18" s="61"/>
      <c r="G18" s="56">
        <f>Rekapitulace!I28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Rekapitulace!A29</f>
        <v>Zařízení staveniště</v>
      </c>
      <c r="E19" s="60"/>
      <c r="F19" s="61"/>
      <c r="G19" s="56">
        <f>Rekapitulace!I29</f>
        <v>0</v>
      </c>
    </row>
    <row r="20" spans="1:7" ht="15.95" customHeight="1">
      <c r="A20" s="64"/>
      <c r="B20" s="55"/>
      <c r="C20" s="56"/>
      <c r="D20" s="9" t="str">
        <f>Rekapitulace!A30</f>
        <v>Provoz investora</v>
      </c>
      <c r="E20" s="60"/>
      <c r="F20" s="61"/>
      <c r="G20" s="56">
        <f>Rekapitulace!I30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Rekapitulace!A31</f>
        <v>Kompletační činnost (IČD)</v>
      </c>
      <c r="E21" s="60"/>
      <c r="F21" s="61"/>
      <c r="G21" s="56">
        <f>Rekapitulace!I31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7" t="s">
        <v>33</v>
      </c>
      <c r="B23" s="21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9">
        <f>C23-F32</f>
        <v>0</v>
      </c>
      <c r="G30" s="210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9">
        <f>ROUND(PRODUCT(F30,C31/100),0)</f>
        <v>0</v>
      </c>
      <c r="G31" s="210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9">
        <v>0</v>
      </c>
      <c r="G32" s="210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9">
        <f>ROUND(PRODUCT(F32,C33/100),0)</f>
        <v>0</v>
      </c>
      <c r="G33" s="210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1">
        <f>ROUND(SUM(F30:F33),0)</f>
        <v>0</v>
      </c>
      <c r="G34" s="212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3"/>
      <c r="C37" s="213"/>
      <c r="D37" s="213"/>
      <c r="E37" s="213"/>
      <c r="F37" s="213"/>
      <c r="G37" s="213"/>
      <c r="H37" t="s">
        <v>5</v>
      </c>
    </row>
    <row r="38" spans="1:8" ht="12.75" customHeight="1">
      <c r="A38" s="96"/>
      <c r="B38" s="213"/>
      <c r="C38" s="213"/>
      <c r="D38" s="213"/>
      <c r="E38" s="213"/>
      <c r="F38" s="213"/>
      <c r="G38" s="213"/>
      <c r="H38" t="s">
        <v>5</v>
      </c>
    </row>
    <row r="39" spans="1:8" ht="12.75">
      <c r="A39" s="96"/>
      <c r="B39" s="213"/>
      <c r="C39" s="213"/>
      <c r="D39" s="213"/>
      <c r="E39" s="213"/>
      <c r="F39" s="213"/>
      <c r="G39" s="213"/>
      <c r="H39" t="s">
        <v>5</v>
      </c>
    </row>
    <row r="40" spans="1:8" ht="12.75">
      <c r="A40" s="96"/>
      <c r="B40" s="213"/>
      <c r="C40" s="213"/>
      <c r="D40" s="213"/>
      <c r="E40" s="213"/>
      <c r="F40" s="213"/>
      <c r="G40" s="213"/>
      <c r="H40" t="s">
        <v>5</v>
      </c>
    </row>
    <row r="41" spans="1:8" ht="12.75">
      <c r="A41" s="96"/>
      <c r="B41" s="213"/>
      <c r="C41" s="213"/>
      <c r="D41" s="213"/>
      <c r="E41" s="213"/>
      <c r="F41" s="213"/>
      <c r="G41" s="213"/>
      <c r="H41" t="s">
        <v>5</v>
      </c>
    </row>
    <row r="42" spans="1:8" ht="12.75">
      <c r="A42" s="96"/>
      <c r="B42" s="213"/>
      <c r="C42" s="213"/>
      <c r="D42" s="213"/>
      <c r="E42" s="213"/>
      <c r="F42" s="213"/>
      <c r="G42" s="213"/>
      <c r="H42" t="s">
        <v>5</v>
      </c>
    </row>
    <row r="43" spans="1:8" ht="12.75">
      <c r="A43" s="96"/>
      <c r="B43" s="213"/>
      <c r="C43" s="213"/>
      <c r="D43" s="213"/>
      <c r="E43" s="213"/>
      <c r="F43" s="213"/>
      <c r="G43" s="213"/>
      <c r="H43" t="s">
        <v>5</v>
      </c>
    </row>
    <row r="44" spans="1:8" ht="12.75">
      <c r="A44" s="96"/>
      <c r="B44" s="213"/>
      <c r="C44" s="213"/>
      <c r="D44" s="213"/>
      <c r="E44" s="213"/>
      <c r="F44" s="213"/>
      <c r="G44" s="213"/>
      <c r="H44" t="s">
        <v>5</v>
      </c>
    </row>
    <row r="45" spans="1:8" ht="0.75" customHeight="1">
      <c r="A45" s="96"/>
      <c r="B45" s="213"/>
      <c r="C45" s="213"/>
      <c r="D45" s="213"/>
      <c r="E45" s="213"/>
      <c r="F45" s="213"/>
      <c r="G45" s="213"/>
      <c r="H45" t="s">
        <v>5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workbookViewId="0" topLeftCell="A1">
      <selection activeCell="H33" sqref="H33:I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9" t="s">
        <v>48</v>
      </c>
      <c r="B1" s="220"/>
      <c r="C1" s="97" t="str">
        <f>CONCATENATE(cislostavby," ",nazevstavby)</f>
        <v>_ Frenštát pod Radhoštěm</v>
      </c>
      <c r="D1" s="98"/>
      <c r="E1" s="99"/>
      <c r="F1" s="98"/>
      <c r="G1" s="100" t="s">
        <v>49</v>
      </c>
      <c r="H1" s="101" t="s">
        <v>79</v>
      </c>
      <c r="I1" s="102"/>
    </row>
    <row r="2" spans="1:9" ht="13.5" thickBot="1">
      <c r="A2" s="221" t="s">
        <v>50</v>
      </c>
      <c r="B2" s="222"/>
      <c r="C2" s="103" t="str">
        <f>CONCATENATE(cisloobjektu," ",nazevobjektu)</f>
        <v xml:space="preserve">01 </v>
      </c>
      <c r="D2" s="104"/>
      <c r="E2" s="105"/>
      <c r="F2" s="104"/>
      <c r="G2" s="223" t="s">
        <v>80</v>
      </c>
      <c r="H2" s="224"/>
      <c r="I2" s="22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3</v>
      </c>
      <c r="B7" s="115" t="str">
        <f>Položky!C7</f>
        <v>Svislé a kompletní konstrukce</v>
      </c>
      <c r="C7" s="66"/>
      <c r="D7" s="116"/>
      <c r="E7" s="201">
        <f>Položky!BA14</f>
        <v>0</v>
      </c>
      <c r="F7" s="202">
        <f>Položky!BB14</f>
        <v>0</v>
      </c>
      <c r="G7" s="202">
        <f>Položky!BC14</f>
        <v>0</v>
      </c>
      <c r="H7" s="202">
        <f>Položky!BD14</f>
        <v>0</v>
      </c>
      <c r="I7" s="203">
        <f>Položky!BE14</f>
        <v>0</v>
      </c>
    </row>
    <row r="8" spans="1:9" s="35" customFormat="1" ht="12.75">
      <c r="A8" s="200" t="str">
        <f>Položky!B15</f>
        <v>61</v>
      </c>
      <c r="B8" s="115" t="str">
        <f>Položky!C15</f>
        <v>Upravy povrchů vnitřní</v>
      </c>
      <c r="C8" s="66"/>
      <c r="D8" s="116"/>
      <c r="E8" s="201">
        <f>Položky!BA27</f>
        <v>0</v>
      </c>
      <c r="F8" s="202">
        <f>Položky!BB27</f>
        <v>0</v>
      </c>
      <c r="G8" s="202">
        <f>Položky!BC27</f>
        <v>0</v>
      </c>
      <c r="H8" s="202">
        <f>Položky!BD27</f>
        <v>0</v>
      </c>
      <c r="I8" s="203">
        <f>Položky!BE27</f>
        <v>0</v>
      </c>
    </row>
    <row r="9" spans="1:9" s="35" customFormat="1" ht="12.75">
      <c r="A9" s="200" t="str">
        <f>Položky!B28</f>
        <v>62</v>
      </c>
      <c r="B9" s="115" t="str">
        <f>Položky!C28</f>
        <v>Úpravy povrchů vnější</v>
      </c>
      <c r="C9" s="66"/>
      <c r="D9" s="116"/>
      <c r="E9" s="201">
        <f>Položky!BA45</f>
        <v>0</v>
      </c>
      <c r="F9" s="202">
        <f>Položky!BB45</f>
        <v>0</v>
      </c>
      <c r="G9" s="202">
        <f>Položky!BC45</f>
        <v>0</v>
      </c>
      <c r="H9" s="202">
        <f>Položky!BD45</f>
        <v>0</v>
      </c>
      <c r="I9" s="203">
        <f>Položky!BE45</f>
        <v>0</v>
      </c>
    </row>
    <row r="10" spans="1:9" s="35" customFormat="1" ht="12.75">
      <c r="A10" s="200" t="str">
        <f>Položky!B46</f>
        <v>94</v>
      </c>
      <c r="B10" s="115" t="str">
        <f>Položky!C46</f>
        <v>Lešení a stavební výtahy</v>
      </c>
      <c r="C10" s="66"/>
      <c r="D10" s="116"/>
      <c r="E10" s="201">
        <f>Položky!BA50</f>
        <v>0</v>
      </c>
      <c r="F10" s="202">
        <f>Položky!BB50</f>
        <v>0</v>
      </c>
      <c r="G10" s="202">
        <f>Položky!BC50</f>
        <v>0</v>
      </c>
      <c r="H10" s="202">
        <f>Položky!BD50</f>
        <v>0</v>
      </c>
      <c r="I10" s="203">
        <f>Položky!BE50</f>
        <v>0</v>
      </c>
    </row>
    <row r="11" spans="1:9" s="35" customFormat="1" ht="12.75">
      <c r="A11" s="200" t="str">
        <f>Položky!B51</f>
        <v>95</v>
      </c>
      <c r="B11" s="115" t="str">
        <f>Položky!C51</f>
        <v>Dokončovací konstrukce na pozemních stavbách</v>
      </c>
      <c r="C11" s="66"/>
      <c r="D11" s="116"/>
      <c r="E11" s="201">
        <f>Položky!BA54</f>
        <v>0</v>
      </c>
      <c r="F11" s="202">
        <f>Položky!BB54</f>
        <v>0</v>
      </c>
      <c r="G11" s="202">
        <f>Položky!BC54</f>
        <v>0</v>
      </c>
      <c r="H11" s="202">
        <f>Položky!BD54</f>
        <v>0</v>
      </c>
      <c r="I11" s="203">
        <f>Položky!BE54</f>
        <v>0</v>
      </c>
    </row>
    <row r="12" spans="1:9" s="35" customFormat="1" ht="12.75">
      <c r="A12" s="200" t="str">
        <f>Položky!B55</f>
        <v>96</v>
      </c>
      <c r="B12" s="115" t="str">
        <f>Položky!C55</f>
        <v>Bourání konstrukcí</v>
      </c>
      <c r="C12" s="66"/>
      <c r="D12" s="116"/>
      <c r="E12" s="201">
        <f>Položky!BA63</f>
        <v>0</v>
      </c>
      <c r="F12" s="202">
        <f>Položky!BB63</f>
        <v>0</v>
      </c>
      <c r="G12" s="202">
        <f>Položky!BC63</f>
        <v>0</v>
      </c>
      <c r="H12" s="202">
        <f>Položky!BD63</f>
        <v>0</v>
      </c>
      <c r="I12" s="203">
        <f>Položky!BE63</f>
        <v>0</v>
      </c>
    </row>
    <row r="13" spans="1:9" s="35" customFormat="1" ht="12.75">
      <c r="A13" s="200" t="str">
        <f>Položky!B64</f>
        <v>99</v>
      </c>
      <c r="B13" s="115" t="str">
        <f>Položky!C64</f>
        <v>Staveništní přesun hmot</v>
      </c>
      <c r="C13" s="66"/>
      <c r="D13" s="116"/>
      <c r="E13" s="201">
        <f>Položky!BA66</f>
        <v>0</v>
      </c>
      <c r="F13" s="202">
        <f>Položky!BB66</f>
        <v>0</v>
      </c>
      <c r="G13" s="202">
        <f>Položky!BC66</f>
        <v>0</v>
      </c>
      <c r="H13" s="202">
        <f>Položky!BD66</f>
        <v>0</v>
      </c>
      <c r="I13" s="203">
        <f>Položky!BE66</f>
        <v>0</v>
      </c>
    </row>
    <row r="14" spans="1:9" s="35" customFormat="1" ht="12.75">
      <c r="A14" s="200" t="str">
        <f>Položky!B67</f>
        <v>769</v>
      </c>
      <c r="B14" s="115" t="str">
        <f>Položky!C67</f>
        <v>Otvorové prvky z plastu</v>
      </c>
      <c r="C14" s="66"/>
      <c r="D14" s="116"/>
      <c r="E14" s="201">
        <f>Položky!BA82</f>
        <v>0</v>
      </c>
      <c r="F14" s="202">
        <f>Položky!BB82</f>
        <v>0</v>
      </c>
      <c r="G14" s="202">
        <f>Položky!BC82</f>
        <v>0</v>
      </c>
      <c r="H14" s="202">
        <f>Položky!BD82</f>
        <v>0</v>
      </c>
      <c r="I14" s="203">
        <f>Položky!BE82</f>
        <v>0</v>
      </c>
    </row>
    <row r="15" spans="1:9" s="35" customFormat="1" ht="12.75">
      <c r="A15" s="200" t="str">
        <f>Položky!B83</f>
        <v>776</v>
      </c>
      <c r="B15" s="115" t="str">
        <f>Položky!C83</f>
        <v>Podlahy povlakové</v>
      </c>
      <c r="C15" s="66"/>
      <c r="D15" s="116"/>
      <c r="E15" s="201">
        <f>Položky!BA105</f>
        <v>0</v>
      </c>
      <c r="F15" s="202">
        <f>Položky!BB105</f>
        <v>0</v>
      </c>
      <c r="G15" s="202">
        <f>Položky!BC105</f>
        <v>0</v>
      </c>
      <c r="H15" s="202">
        <f>Položky!BD105</f>
        <v>0</v>
      </c>
      <c r="I15" s="203">
        <f>Položky!BE105</f>
        <v>0</v>
      </c>
    </row>
    <row r="16" spans="1:9" s="35" customFormat="1" ht="12.75">
      <c r="A16" s="200" t="str">
        <f>Položky!B106</f>
        <v>777</v>
      </c>
      <c r="B16" s="115" t="str">
        <f>Položky!C106</f>
        <v>Podlahy ze syntetických hmot</v>
      </c>
      <c r="C16" s="66"/>
      <c r="D16" s="116"/>
      <c r="E16" s="201">
        <f>Položky!BA113</f>
        <v>0</v>
      </c>
      <c r="F16" s="202">
        <f>Položky!BB113</f>
        <v>0</v>
      </c>
      <c r="G16" s="202">
        <f>Položky!BC113</f>
        <v>0</v>
      </c>
      <c r="H16" s="202">
        <f>Položky!BD113</f>
        <v>0</v>
      </c>
      <c r="I16" s="203">
        <f>Položky!BE113</f>
        <v>0</v>
      </c>
    </row>
    <row r="17" spans="1:9" s="35" customFormat="1" ht="12.75">
      <c r="A17" s="200" t="str">
        <f>Položky!B114</f>
        <v>784</v>
      </c>
      <c r="B17" s="115" t="str">
        <f>Položky!C114</f>
        <v>Malby</v>
      </c>
      <c r="C17" s="66"/>
      <c r="D17" s="116"/>
      <c r="E17" s="201">
        <f>Položky!BA117</f>
        <v>0</v>
      </c>
      <c r="F17" s="202">
        <f>Položky!BB117</f>
        <v>0</v>
      </c>
      <c r="G17" s="202">
        <f>Položky!BC117</f>
        <v>0</v>
      </c>
      <c r="H17" s="202">
        <f>Položky!BD117</f>
        <v>0</v>
      </c>
      <c r="I17" s="203">
        <f>Položky!BE117</f>
        <v>0</v>
      </c>
    </row>
    <row r="18" spans="1:9" s="35" customFormat="1" ht="12.75">
      <c r="A18" s="200" t="str">
        <f>Položky!B118</f>
        <v>M21</v>
      </c>
      <c r="B18" s="115" t="str">
        <f>Položky!C118</f>
        <v>Elektromontáže</v>
      </c>
      <c r="C18" s="66"/>
      <c r="D18" s="116"/>
      <c r="E18" s="201">
        <f>Položky!BA121</f>
        <v>0</v>
      </c>
      <c r="F18" s="202">
        <f>Položky!BB121</f>
        <v>0</v>
      </c>
      <c r="G18" s="202">
        <f>Položky!BC121</f>
        <v>0</v>
      </c>
      <c r="H18" s="202">
        <f>Položky!BD121</f>
        <v>0</v>
      </c>
      <c r="I18" s="203">
        <f>Položky!BE121</f>
        <v>0</v>
      </c>
    </row>
    <row r="19" spans="1:9" s="35" customFormat="1" ht="13.5" thickBot="1">
      <c r="A19" s="200" t="str">
        <f>Položky!B122</f>
        <v>D96</v>
      </c>
      <c r="B19" s="115" t="str">
        <f>Položky!C122</f>
        <v>Přesuny suti a vybouraných hmot</v>
      </c>
      <c r="C19" s="66"/>
      <c r="D19" s="116"/>
      <c r="E19" s="201">
        <f>Položky!BA130</f>
        <v>0</v>
      </c>
      <c r="F19" s="202">
        <f>Položky!BB130</f>
        <v>0</v>
      </c>
      <c r="G19" s="202">
        <f>Položky!BC130</f>
        <v>0</v>
      </c>
      <c r="H19" s="202">
        <f>Položky!BD130</f>
        <v>0</v>
      </c>
      <c r="I19" s="203">
        <f>Položky!BE130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 t="s">
        <v>225</v>
      </c>
      <c r="B25" s="55"/>
      <c r="C25" s="55"/>
      <c r="D25" s="131"/>
      <c r="E25" s="132"/>
      <c r="F25" s="133"/>
      <c r="G25" s="134">
        <f aca="true" t="shared" si="0" ref="G25:G32">CHOOSE(BA25+1,HSV+PSV,HSV+PSV+Mont,HSV+PSV+Dodavka+Mont,HSV,PSV,Mont,Dodavka,Mont+Dodavka,0)</f>
        <v>0</v>
      </c>
      <c r="H25" s="135"/>
      <c r="I25" s="136">
        <f aca="true" t="shared" si="1" ref="I25:I32">E25+F25*G25/100</f>
        <v>0</v>
      </c>
      <c r="BA25">
        <v>0</v>
      </c>
    </row>
    <row r="26" spans="1:53" ht="12.75">
      <c r="A26" s="64" t="s">
        <v>226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227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228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64" t="s">
        <v>229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230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64" t="s">
        <v>231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3" ht="12.75">
      <c r="A32" s="64" t="s">
        <v>232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9" ht="13.5" thickBot="1">
      <c r="A33" s="137"/>
      <c r="B33" s="138" t="s">
        <v>63</v>
      </c>
      <c r="C33" s="139"/>
      <c r="D33" s="140"/>
      <c r="E33" s="141"/>
      <c r="F33" s="142"/>
      <c r="G33" s="142"/>
      <c r="H33" s="226">
        <f>SUM(I25:I32)</f>
        <v>0</v>
      </c>
      <c r="I33" s="227"/>
    </row>
    <row r="35" spans="2:9" ht="12.75">
      <c r="B35" s="123"/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</sheetData>
  <mergeCells count="4">
    <mergeCell ref="A1:B1"/>
    <mergeCell ref="A2:B2"/>
    <mergeCell ref="G2:I2"/>
    <mergeCell ref="H33:I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3"/>
  <sheetViews>
    <sheetView showGridLines="0" showZeros="0" tabSelected="1" workbookViewId="0" topLeftCell="A5">
      <selection activeCell="C18" sqref="C18:D18"/>
    </sheetView>
  </sheetViews>
  <sheetFormatPr defaultColWidth="9.1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33" t="s">
        <v>76</v>
      </c>
      <c r="B1" s="233"/>
      <c r="C1" s="233"/>
      <c r="D1" s="233"/>
      <c r="E1" s="233"/>
      <c r="F1" s="233"/>
      <c r="G1" s="233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9" t="s">
        <v>48</v>
      </c>
      <c r="B3" s="220"/>
      <c r="C3" s="97" t="str">
        <f>CONCATENATE(cislostavby," ",nazevstavby)</f>
        <v>_ Frenštát pod Radhoštěm</v>
      </c>
      <c r="D3" s="151"/>
      <c r="E3" s="152" t="s">
        <v>64</v>
      </c>
      <c r="F3" s="153" t="str">
        <f>Rekapitulace!H1</f>
        <v>01</v>
      </c>
      <c r="G3" s="154"/>
    </row>
    <row r="4" spans="1:7" ht="13.5" thickBot="1">
      <c r="A4" s="234" t="s">
        <v>50</v>
      </c>
      <c r="B4" s="222"/>
      <c r="C4" s="103" t="str">
        <f>CONCATENATE(cisloobjektu," ",nazevobjektu)</f>
        <v xml:space="preserve">01 </v>
      </c>
      <c r="D4" s="155"/>
      <c r="E4" s="235" t="str">
        <f>Rekapitulace!G2</f>
        <v>Dolní 305-309 - výměna oken a vstupních sestav</v>
      </c>
      <c r="F4" s="236"/>
      <c r="G4" s="237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81</v>
      </c>
      <c r="C7" s="165" t="s">
        <v>82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83</v>
      </c>
      <c r="C8" s="173" t="s">
        <v>84</v>
      </c>
      <c r="D8" s="174" t="s">
        <v>85</v>
      </c>
      <c r="E8" s="175">
        <v>15.75</v>
      </c>
      <c r="F8" s="204">
        <v>0</v>
      </c>
      <c r="G8" s="205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6">
        <v>1</v>
      </c>
      <c r="CB8" s="176">
        <v>1</v>
      </c>
      <c r="CZ8" s="146">
        <v>0.1055</v>
      </c>
    </row>
    <row r="9" spans="1:15" ht="12.75">
      <c r="A9" s="177"/>
      <c r="B9" s="180"/>
      <c r="C9" s="228" t="s">
        <v>86</v>
      </c>
      <c r="D9" s="229"/>
      <c r="E9" s="181">
        <v>3.15</v>
      </c>
      <c r="F9" s="206"/>
      <c r="G9" s="207"/>
      <c r="M9" s="179" t="s">
        <v>86</v>
      </c>
      <c r="O9" s="170"/>
    </row>
    <row r="10" spans="1:15" ht="12.75">
      <c r="A10" s="177"/>
      <c r="B10" s="180"/>
      <c r="C10" s="228" t="s">
        <v>87</v>
      </c>
      <c r="D10" s="229"/>
      <c r="E10" s="181">
        <v>3.15</v>
      </c>
      <c r="F10" s="206"/>
      <c r="G10" s="207"/>
      <c r="M10" s="179" t="s">
        <v>87</v>
      </c>
      <c r="O10" s="170"/>
    </row>
    <row r="11" spans="1:15" ht="12.75">
      <c r="A11" s="177"/>
      <c r="B11" s="180"/>
      <c r="C11" s="228" t="s">
        <v>88</v>
      </c>
      <c r="D11" s="229"/>
      <c r="E11" s="181">
        <v>3.15</v>
      </c>
      <c r="F11" s="206"/>
      <c r="G11" s="207"/>
      <c r="M11" s="179" t="s">
        <v>88</v>
      </c>
      <c r="O11" s="170"/>
    </row>
    <row r="12" spans="1:15" ht="12.75">
      <c r="A12" s="177"/>
      <c r="B12" s="180"/>
      <c r="C12" s="228" t="s">
        <v>89</v>
      </c>
      <c r="D12" s="229"/>
      <c r="E12" s="181">
        <v>3.15</v>
      </c>
      <c r="F12" s="206"/>
      <c r="G12" s="207"/>
      <c r="M12" s="179" t="s">
        <v>89</v>
      </c>
      <c r="O12" s="170"/>
    </row>
    <row r="13" spans="1:15" ht="12.75">
      <c r="A13" s="177"/>
      <c r="B13" s="180"/>
      <c r="C13" s="228" t="s">
        <v>90</v>
      </c>
      <c r="D13" s="229"/>
      <c r="E13" s="181">
        <v>3.15</v>
      </c>
      <c r="F13" s="206"/>
      <c r="G13" s="207"/>
      <c r="M13" s="179" t="s">
        <v>90</v>
      </c>
      <c r="O13" s="170"/>
    </row>
    <row r="14" spans="1:57" ht="12.75">
      <c r="A14" s="184"/>
      <c r="B14" s="185" t="s">
        <v>74</v>
      </c>
      <c r="C14" s="186" t="str">
        <f>CONCATENATE(B7," ",C7)</f>
        <v>3 Svislé a kompletní konstrukce</v>
      </c>
      <c r="D14" s="187"/>
      <c r="E14" s="188"/>
      <c r="F14" s="189"/>
      <c r="G14" s="190">
        <f>SUM(G7:G13)</f>
        <v>0</v>
      </c>
      <c r="O14" s="170">
        <v>4</v>
      </c>
      <c r="BA14" s="191">
        <f>SUM(BA7:BA13)</f>
        <v>0</v>
      </c>
      <c r="BB14" s="191">
        <f>SUM(BB7:BB13)</f>
        <v>0</v>
      </c>
      <c r="BC14" s="191">
        <f>SUM(BC7:BC13)</f>
        <v>0</v>
      </c>
      <c r="BD14" s="191">
        <f>SUM(BD7:BD13)</f>
        <v>0</v>
      </c>
      <c r="BE14" s="191">
        <f>SUM(BE7:BE13)</f>
        <v>0</v>
      </c>
    </row>
    <row r="15" spans="1:15" ht="12.75">
      <c r="A15" s="163" t="s">
        <v>72</v>
      </c>
      <c r="B15" s="164" t="s">
        <v>91</v>
      </c>
      <c r="C15" s="165" t="s">
        <v>92</v>
      </c>
      <c r="D15" s="166"/>
      <c r="E15" s="167"/>
      <c r="F15" s="167"/>
      <c r="G15" s="168"/>
      <c r="H15" s="169"/>
      <c r="I15" s="169"/>
      <c r="O15" s="170">
        <v>1</v>
      </c>
    </row>
    <row r="16" spans="1:104" ht="12.75">
      <c r="A16" s="171">
        <v>2</v>
      </c>
      <c r="B16" s="172" t="s">
        <v>93</v>
      </c>
      <c r="C16" s="173" t="s">
        <v>94</v>
      </c>
      <c r="D16" s="174" t="s">
        <v>85</v>
      </c>
      <c r="E16" s="175">
        <v>48.384</v>
      </c>
      <c r="F16" s="204">
        <v>0</v>
      </c>
      <c r="G16" s="205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6">
        <v>1</v>
      </c>
      <c r="CB16" s="176">
        <v>1</v>
      </c>
      <c r="CZ16" s="146">
        <v>0.03371</v>
      </c>
    </row>
    <row r="17" spans="1:15" ht="12.75">
      <c r="A17" s="177"/>
      <c r="B17" s="180"/>
      <c r="C17" s="228" t="s">
        <v>95</v>
      </c>
      <c r="D17" s="229"/>
      <c r="E17" s="181">
        <v>4.3</v>
      </c>
      <c r="F17" s="206"/>
      <c r="G17" s="207"/>
      <c r="M17" s="179" t="s">
        <v>95</v>
      </c>
      <c r="O17" s="170"/>
    </row>
    <row r="18" spans="1:15" ht="12.75">
      <c r="A18" s="177"/>
      <c r="B18" s="180"/>
      <c r="C18" s="228" t="s">
        <v>96</v>
      </c>
      <c r="D18" s="229"/>
      <c r="E18" s="181">
        <v>10.08</v>
      </c>
      <c r="F18" s="206"/>
      <c r="G18" s="207"/>
      <c r="M18" s="179" t="s">
        <v>96</v>
      </c>
      <c r="O18" s="170"/>
    </row>
    <row r="19" spans="1:15" ht="12.75">
      <c r="A19" s="177"/>
      <c r="B19" s="180"/>
      <c r="C19" s="228" t="s">
        <v>97</v>
      </c>
      <c r="D19" s="229"/>
      <c r="E19" s="181">
        <v>8.568</v>
      </c>
      <c r="F19" s="206"/>
      <c r="G19" s="207"/>
      <c r="M19" s="179" t="s">
        <v>97</v>
      </c>
      <c r="O19" s="170"/>
    </row>
    <row r="20" spans="1:15" ht="12.75">
      <c r="A20" s="177"/>
      <c r="B20" s="180"/>
      <c r="C20" s="228" t="s">
        <v>98</v>
      </c>
      <c r="D20" s="229"/>
      <c r="E20" s="181">
        <v>12.036</v>
      </c>
      <c r="F20" s="206"/>
      <c r="G20" s="207"/>
      <c r="M20" s="179" t="s">
        <v>98</v>
      </c>
      <c r="O20" s="170"/>
    </row>
    <row r="21" spans="1:15" ht="12.75">
      <c r="A21" s="177"/>
      <c r="B21" s="180"/>
      <c r="C21" s="228" t="s">
        <v>99</v>
      </c>
      <c r="D21" s="229"/>
      <c r="E21" s="181">
        <v>5.95</v>
      </c>
      <c r="F21" s="206"/>
      <c r="G21" s="207"/>
      <c r="M21" s="179" t="s">
        <v>99</v>
      </c>
      <c r="O21" s="170"/>
    </row>
    <row r="22" spans="1:15" ht="12.75">
      <c r="A22" s="177"/>
      <c r="B22" s="180"/>
      <c r="C22" s="228" t="s">
        <v>100</v>
      </c>
      <c r="D22" s="229"/>
      <c r="E22" s="181">
        <v>7.45</v>
      </c>
      <c r="F22" s="206"/>
      <c r="G22" s="207"/>
      <c r="M22" s="179" t="s">
        <v>100</v>
      </c>
      <c r="O22" s="170"/>
    </row>
    <row r="23" spans="1:104" ht="12.75">
      <c r="A23" s="171">
        <v>3</v>
      </c>
      <c r="B23" s="172" t="s">
        <v>101</v>
      </c>
      <c r="C23" s="173" t="s">
        <v>102</v>
      </c>
      <c r="D23" s="174" t="s">
        <v>85</v>
      </c>
      <c r="E23" s="175">
        <v>15.75</v>
      </c>
      <c r="F23" s="204">
        <v>0</v>
      </c>
      <c r="G23" s="205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6">
        <v>1</v>
      </c>
      <c r="CB23" s="176">
        <v>1</v>
      </c>
      <c r="CZ23" s="146">
        <v>0</v>
      </c>
    </row>
    <row r="24" spans="1:15" ht="12.75">
      <c r="A24" s="177"/>
      <c r="B24" s="180"/>
      <c r="C24" s="228" t="s">
        <v>103</v>
      </c>
      <c r="D24" s="229"/>
      <c r="E24" s="181">
        <v>15.75</v>
      </c>
      <c r="F24" s="206"/>
      <c r="G24" s="207"/>
      <c r="M24" s="179" t="s">
        <v>103</v>
      </c>
      <c r="O24" s="170"/>
    </row>
    <row r="25" spans="1:104" ht="12.75">
      <c r="A25" s="171">
        <v>4</v>
      </c>
      <c r="B25" s="172" t="s">
        <v>104</v>
      </c>
      <c r="C25" s="173" t="s">
        <v>105</v>
      </c>
      <c r="D25" s="174" t="s">
        <v>85</v>
      </c>
      <c r="E25" s="175">
        <v>15.75</v>
      </c>
      <c r="F25" s="204">
        <v>0</v>
      </c>
      <c r="G25" s="205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6">
        <v>1</v>
      </c>
      <c r="CB25" s="176">
        <v>1</v>
      </c>
      <c r="CZ25" s="146">
        <v>0</v>
      </c>
    </row>
    <row r="26" spans="1:15" ht="12.75">
      <c r="A26" s="177"/>
      <c r="B26" s="180"/>
      <c r="C26" s="228" t="s">
        <v>103</v>
      </c>
      <c r="D26" s="229"/>
      <c r="E26" s="181">
        <v>15.75</v>
      </c>
      <c r="F26" s="206"/>
      <c r="G26" s="207"/>
      <c r="M26" s="179" t="s">
        <v>103</v>
      </c>
      <c r="O26" s="170"/>
    </row>
    <row r="27" spans="1:57" ht="12.75">
      <c r="A27" s="184"/>
      <c r="B27" s="185" t="s">
        <v>74</v>
      </c>
      <c r="C27" s="186" t="str">
        <f>CONCATENATE(B15," ",C15)</f>
        <v>61 Upravy povrchů vnitřní</v>
      </c>
      <c r="D27" s="187"/>
      <c r="E27" s="188"/>
      <c r="F27" s="189"/>
      <c r="G27" s="190">
        <f>SUM(G15:G26)</f>
        <v>0</v>
      </c>
      <c r="O27" s="170">
        <v>4</v>
      </c>
      <c r="BA27" s="191">
        <f>SUM(BA15:BA26)</f>
        <v>0</v>
      </c>
      <c r="BB27" s="191">
        <f>SUM(BB15:BB26)</f>
        <v>0</v>
      </c>
      <c r="BC27" s="191">
        <f>SUM(BC15:BC26)</f>
        <v>0</v>
      </c>
      <c r="BD27" s="191">
        <f>SUM(BD15:BD26)</f>
        <v>0</v>
      </c>
      <c r="BE27" s="191">
        <f>SUM(BE15:BE26)</f>
        <v>0</v>
      </c>
    </row>
    <row r="28" spans="1:15" ht="12.75">
      <c r="A28" s="163" t="s">
        <v>72</v>
      </c>
      <c r="B28" s="164" t="s">
        <v>106</v>
      </c>
      <c r="C28" s="165" t="s">
        <v>107</v>
      </c>
      <c r="D28" s="166"/>
      <c r="E28" s="167"/>
      <c r="F28" s="167"/>
      <c r="G28" s="168"/>
      <c r="H28" s="169"/>
      <c r="I28" s="169"/>
      <c r="O28" s="170">
        <v>1</v>
      </c>
    </row>
    <row r="29" spans="1:104" ht="22.5">
      <c r="A29" s="171">
        <v>5</v>
      </c>
      <c r="B29" s="172" t="s">
        <v>108</v>
      </c>
      <c r="C29" s="173" t="s">
        <v>233</v>
      </c>
      <c r="D29" s="174" t="s">
        <v>85</v>
      </c>
      <c r="E29" s="175">
        <v>15.75</v>
      </c>
      <c r="F29" s="204">
        <v>0</v>
      </c>
      <c r="G29" s="205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6">
        <v>1</v>
      </c>
      <c r="CB29" s="176">
        <v>1</v>
      </c>
      <c r="CZ29" s="146">
        <v>0.01384</v>
      </c>
    </row>
    <row r="30" spans="1:15" ht="12.75">
      <c r="A30" s="177"/>
      <c r="B30" s="180"/>
      <c r="C30" s="228" t="s">
        <v>103</v>
      </c>
      <c r="D30" s="229"/>
      <c r="E30" s="181">
        <v>15.75</v>
      </c>
      <c r="F30" s="206"/>
      <c r="G30" s="207"/>
      <c r="M30" s="179" t="s">
        <v>103</v>
      </c>
      <c r="O30" s="170"/>
    </row>
    <row r="31" spans="1:104" ht="12.75">
      <c r="A31" s="171">
        <v>6</v>
      </c>
      <c r="B31" s="172" t="s">
        <v>109</v>
      </c>
      <c r="C31" s="173" t="s">
        <v>110</v>
      </c>
      <c r="D31" s="174" t="s">
        <v>85</v>
      </c>
      <c r="E31" s="175">
        <v>48.384</v>
      </c>
      <c r="F31" s="206">
        <v>0</v>
      </c>
      <c r="G31" s="207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6">
        <v>1</v>
      </c>
      <c r="CB31" s="176">
        <v>1</v>
      </c>
      <c r="CZ31" s="146">
        <v>0.00051</v>
      </c>
    </row>
    <row r="32" spans="1:15" ht="12.75">
      <c r="A32" s="177"/>
      <c r="B32" s="180"/>
      <c r="C32" s="228" t="s">
        <v>95</v>
      </c>
      <c r="D32" s="229"/>
      <c r="E32" s="181">
        <v>4.3</v>
      </c>
      <c r="F32" s="206"/>
      <c r="G32" s="207"/>
      <c r="M32" s="179" t="s">
        <v>95</v>
      </c>
      <c r="O32" s="170"/>
    </row>
    <row r="33" spans="1:15" ht="12.75">
      <c r="A33" s="177"/>
      <c r="B33" s="180"/>
      <c r="C33" s="228" t="s">
        <v>96</v>
      </c>
      <c r="D33" s="229"/>
      <c r="E33" s="181">
        <v>10.08</v>
      </c>
      <c r="F33" s="206"/>
      <c r="G33" s="207"/>
      <c r="M33" s="179" t="s">
        <v>96</v>
      </c>
      <c r="O33" s="170"/>
    </row>
    <row r="34" spans="1:15" ht="12.75">
      <c r="A34" s="177"/>
      <c r="B34" s="180"/>
      <c r="C34" s="228" t="s">
        <v>97</v>
      </c>
      <c r="D34" s="229"/>
      <c r="E34" s="181">
        <v>8.568</v>
      </c>
      <c r="F34" s="206"/>
      <c r="G34" s="207"/>
      <c r="M34" s="179" t="s">
        <v>97</v>
      </c>
      <c r="O34" s="170"/>
    </row>
    <row r="35" spans="1:15" ht="12.75">
      <c r="A35" s="177"/>
      <c r="B35" s="180"/>
      <c r="C35" s="228" t="s">
        <v>98</v>
      </c>
      <c r="D35" s="229"/>
      <c r="E35" s="181">
        <v>12.036</v>
      </c>
      <c r="F35" s="206"/>
      <c r="G35" s="207"/>
      <c r="M35" s="179" t="s">
        <v>98</v>
      </c>
      <c r="O35" s="170"/>
    </row>
    <row r="36" spans="1:15" ht="12.75">
      <c r="A36" s="177"/>
      <c r="B36" s="180"/>
      <c r="C36" s="228" t="s">
        <v>99</v>
      </c>
      <c r="D36" s="229"/>
      <c r="E36" s="181">
        <v>5.95</v>
      </c>
      <c r="F36" s="204"/>
      <c r="G36" s="205"/>
      <c r="M36" s="179" t="s">
        <v>99</v>
      </c>
      <c r="O36" s="170"/>
    </row>
    <row r="37" spans="1:15" ht="12.75">
      <c r="A37" s="177"/>
      <c r="B37" s="180"/>
      <c r="C37" s="228" t="s">
        <v>100</v>
      </c>
      <c r="D37" s="229"/>
      <c r="E37" s="181">
        <v>7.45</v>
      </c>
      <c r="F37" s="206"/>
      <c r="G37" s="207"/>
      <c r="M37" s="179" t="s">
        <v>100</v>
      </c>
      <c r="O37" s="170"/>
    </row>
    <row r="38" spans="1:104" ht="12.75">
      <c r="A38" s="171">
        <v>7</v>
      </c>
      <c r="B38" s="172" t="s">
        <v>111</v>
      </c>
      <c r="C38" s="173" t="s">
        <v>112</v>
      </c>
      <c r="D38" s="174" t="s">
        <v>85</v>
      </c>
      <c r="E38" s="175">
        <v>48.384</v>
      </c>
      <c r="F38" s="204">
        <v>0</v>
      </c>
      <c r="G38" s="205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6">
        <v>1</v>
      </c>
      <c r="CB38" s="176">
        <v>1</v>
      </c>
      <c r="CZ38" s="146">
        <v>0.05258</v>
      </c>
    </row>
    <row r="39" spans="1:15" ht="12.75">
      <c r="A39" s="177"/>
      <c r="B39" s="180"/>
      <c r="C39" s="228" t="s">
        <v>95</v>
      </c>
      <c r="D39" s="229"/>
      <c r="E39" s="181">
        <v>4.3</v>
      </c>
      <c r="F39" s="206"/>
      <c r="G39" s="207"/>
      <c r="M39" s="179" t="s">
        <v>95</v>
      </c>
      <c r="O39" s="170"/>
    </row>
    <row r="40" spans="1:15" ht="12.75">
      <c r="A40" s="177"/>
      <c r="B40" s="180"/>
      <c r="C40" s="228" t="s">
        <v>96</v>
      </c>
      <c r="D40" s="229"/>
      <c r="E40" s="181">
        <v>10.08</v>
      </c>
      <c r="F40" s="204"/>
      <c r="G40" s="205"/>
      <c r="M40" s="179" t="s">
        <v>96</v>
      </c>
      <c r="O40" s="170"/>
    </row>
    <row r="41" spans="1:15" ht="12.75">
      <c r="A41" s="177"/>
      <c r="B41" s="180"/>
      <c r="C41" s="228" t="s">
        <v>97</v>
      </c>
      <c r="D41" s="229"/>
      <c r="E41" s="181">
        <v>8.568</v>
      </c>
      <c r="F41" s="206"/>
      <c r="G41" s="207"/>
      <c r="M41" s="179" t="s">
        <v>97</v>
      </c>
      <c r="O41" s="170"/>
    </row>
    <row r="42" spans="1:15" ht="12.75">
      <c r="A42" s="177"/>
      <c r="B42" s="180"/>
      <c r="C42" s="228" t="s">
        <v>98</v>
      </c>
      <c r="D42" s="229"/>
      <c r="E42" s="181">
        <v>12.036</v>
      </c>
      <c r="F42" s="206"/>
      <c r="G42" s="207"/>
      <c r="M42" s="179" t="s">
        <v>98</v>
      </c>
      <c r="O42" s="170"/>
    </row>
    <row r="43" spans="1:15" ht="12.75">
      <c r="A43" s="177"/>
      <c r="B43" s="180"/>
      <c r="C43" s="228" t="s">
        <v>99</v>
      </c>
      <c r="D43" s="229"/>
      <c r="E43" s="181">
        <v>5.95</v>
      </c>
      <c r="F43" s="206"/>
      <c r="G43" s="207"/>
      <c r="M43" s="179" t="s">
        <v>99</v>
      </c>
      <c r="O43" s="170"/>
    </row>
    <row r="44" spans="1:15" ht="12.75">
      <c r="A44" s="177"/>
      <c r="B44" s="180"/>
      <c r="C44" s="228" t="s">
        <v>100</v>
      </c>
      <c r="D44" s="229"/>
      <c r="E44" s="181">
        <v>7.45</v>
      </c>
      <c r="F44" s="206"/>
      <c r="G44" s="207"/>
      <c r="M44" s="179" t="s">
        <v>100</v>
      </c>
      <c r="O44" s="170"/>
    </row>
    <row r="45" spans="1:57" ht="12.75">
      <c r="A45" s="184"/>
      <c r="B45" s="185" t="s">
        <v>74</v>
      </c>
      <c r="C45" s="186" t="str">
        <f>CONCATENATE(B28," ",C28)</f>
        <v>62 Úpravy povrchů vnější</v>
      </c>
      <c r="D45" s="187"/>
      <c r="E45" s="188"/>
      <c r="F45" s="189"/>
      <c r="G45" s="190">
        <f>SUM(G28:G44)</f>
        <v>0</v>
      </c>
      <c r="O45" s="170">
        <v>4</v>
      </c>
      <c r="BA45" s="191">
        <f>SUM(BA28:BA44)</f>
        <v>0</v>
      </c>
      <c r="BB45" s="191">
        <f>SUM(BB28:BB44)</f>
        <v>0</v>
      </c>
      <c r="BC45" s="191">
        <f>SUM(BC28:BC44)</f>
        <v>0</v>
      </c>
      <c r="BD45" s="191">
        <f>SUM(BD28:BD44)</f>
        <v>0</v>
      </c>
      <c r="BE45" s="191">
        <f>SUM(BE28:BE44)</f>
        <v>0</v>
      </c>
    </row>
    <row r="46" spans="1:15" ht="12.75">
      <c r="A46" s="163" t="s">
        <v>72</v>
      </c>
      <c r="B46" s="164" t="s">
        <v>113</v>
      </c>
      <c r="C46" s="165" t="s">
        <v>114</v>
      </c>
      <c r="D46" s="166"/>
      <c r="E46" s="167"/>
      <c r="F46" s="167"/>
      <c r="G46" s="168"/>
      <c r="H46" s="169"/>
      <c r="I46" s="169"/>
      <c r="O46" s="170">
        <v>1</v>
      </c>
    </row>
    <row r="47" spans="1:104" ht="12.75">
      <c r="A47" s="171">
        <v>8</v>
      </c>
      <c r="B47" s="172" t="s">
        <v>115</v>
      </c>
      <c r="C47" s="173" t="s">
        <v>116</v>
      </c>
      <c r="D47" s="174" t="s">
        <v>117</v>
      </c>
      <c r="E47" s="175">
        <v>1</v>
      </c>
      <c r="F47" s="204">
        <v>0</v>
      </c>
      <c r="G47" s="205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6">
        <v>1</v>
      </c>
      <c r="CB47" s="176">
        <v>1</v>
      </c>
      <c r="CZ47" s="146">
        <v>0</v>
      </c>
    </row>
    <row r="48" spans="1:15" ht="12.75">
      <c r="A48" s="177"/>
      <c r="B48" s="178"/>
      <c r="C48" s="230"/>
      <c r="D48" s="231"/>
      <c r="E48" s="231"/>
      <c r="F48" s="231"/>
      <c r="G48" s="232"/>
      <c r="L48" s="179" t="s">
        <v>118</v>
      </c>
      <c r="O48" s="170">
        <v>3</v>
      </c>
    </row>
    <row r="49" spans="1:15" ht="12.75">
      <c r="A49" s="177"/>
      <c r="B49" s="178"/>
      <c r="C49" s="230"/>
      <c r="D49" s="231"/>
      <c r="E49" s="231"/>
      <c r="F49" s="231"/>
      <c r="G49" s="232"/>
      <c r="L49" s="179" t="s">
        <v>119</v>
      </c>
      <c r="O49" s="170">
        <v>3</v>
      </c>
    </row>
    <row r="50" spans="1:57" ht="12.75">
      <c r="A50" s="184"/>
      <c r="B50" s="185" t="s">
        <v>74</v>
      </c>
      <c r="C50" s="186" t="str">
        <f>CONCATENATE(B46," ",C46)</f>
        <v>94 Lešení a stavební výtahy</v>
      </c>
      <c r="D50" s="187"/>
      <c r="E50" s="188"/>
      <c r="F50" s="189"/>
      <c r="G50" s="190">
        <f>SUM(G46:G49)</f>
        <v>0</v>
      </c>
      <c r="O50" s="170">
        <v>4</v>
      </c>
      <c r="BA50" s="191">
        <f>SUM(BA46:BA49)</f>
        <v>0</v>
      </c>
      <c r="BB50" s="191">
        <f>SUM(BB46:BB49)</f>
        <v>0</v>
      </c>
      <c r="BC50" s="191">
        <f>SUM(BC46:BC49)</f>
        <v>0</v>
      </c>
      <c r="BD50" s="191">
        <f>SUM(BD46:BD49)</f>
        <v>0</v>
      </c>
      <c r="BE50" s="191">
        <f>SUM(BE46:BE49)</f>
        <v>0</v>
      </c>
    </row>
    <row r="51" spans="1:15" ht="12.75">
      <c r="A51" s="163" t="s">
        <v>72</v>
      </c>
      <c r="B51" s="164" t="s">
        <v>120</v>
      </c>
      <c r="C51" s="165" t="s">
        <v>121</v>
      </c>
      <c r="D51" s="166"/>
      <c r="E51" s="167"/>
      <c r="F51" s="167"/>
      <c r="G51" s="168"/>
      <c r="H51" s="169"/>
      <c r="I51" s="169"/>
      <c r="O51" s="170">
        <v>1</v>
      </c>
    </row>
    <row r="52" spans="1:104" ht="12.75">
      <c r="A52" s="171">
        <v>9</v>
      </c>
      <c r="B52" s="172" t="s">
        <v>122</v>
      </c>
      <c r="C52" s="173" t="s">
        <v>123</v>
      </c>
      <c r="D52" s="174" t="s">
        <v>73</v>
      </c>
      <c r="E52" s="175">
        <v>10</v>
      </c>
      <c r="F52" s="204">
        <v>0</v>
      </c>
      <c r="G52" s="205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6">
        <v>1</v>
      </c>
      <c r="CB52" s="176">
        <v>1</v>
      </c>
      <c r="CZ52" s="146">
        <v>0</v>
      </c>
    </row>
    <row r="53" spans="1:104" ht="12.75">
      <c r="A53" s="171">
        <v>10</v>
      </c>
      <c r="B53" s="172" t="s">
        <v>124</v>
      </c>
      <c r="C53" s="173" t="s">
        <v>125</v>
      </c>
      <c r="D53" s="174" t="s">
        <v>85</v>
      </c>
      <c r="E53" s="175">
        <v>80</v>
      </c>
      <c r="F53" s="204">
        <v>0</v>
      </c>
      <c r="G53" s="205">
        <f>E53*F53</f>
        <v>0</v>
      </c>
      <c r="O53" s="170">
        <v>2</v>
      </c>
      <c r="AA53" s="146">
        <v>1</v>
      </c>
      <c r="AB53" s="146">
        <v>0</v>
      </c>
      <c r="AC53" s="146">
        <v>0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6">
        <v>1</v>
      </c>
      <c r="CB53" s="176">
        <v>0</v>
      </c>
      <c r="CZ53" s="146">
        <v>4E-05</v>
      </c>
    </row>
    <row r="54" spans="1:57" ht="12.75">
      <c r="A54" s="184"/>
      <c r="B54" s="185" t="s">
        <v>74</v>
      </c>
      <c r="C54" s="186" t="str">
        <f>CONCATENATE(B51," ",C51)</f>
        <v>95 Dokončovací konstrukce na pozemních stavbách</v>
      </c>
      <c r="D54" s="187"/>
      <c r="E54" s="188"/>
      <c r="F54" s="189"/>
      <c r="G54" s="190">
        <f>SUM(G51:G53)</f>
        <v>0</v>
      </c>
      <c r="O54" s="170">
        <v>4</v>
      </c>
      <c r="BA54" s="191">
        <f>SUM(BA51:BA53)</f>
        <v>0</v>
      </c>
      <c r="BB54" s="191">
        <f>SUM(BB51:BB53)</f>
        <v>0</v>
      </c>
      <c r="BC54" s="191">
        <f>SUM(BC51:BC53)</f>
        <v>0</v>
      </c>
      <c r="BD54" s="191">
        <f>SUM(BD51:BD53)</f>
        <v>0</v>
      </c>
      <c r="BE54" s="191">
        <f>SUM(BE51:BE53)</f>
        <v>0</v>
      </c>
    </row>
    <row r="55" spans="1:15" ht="12.75">
      <c r="A55" s="163" t="s">
        <v>72</v>
      </c>
      <c r="B55" s="164" t="s">
        <v>126</v>
      </c>
      <c r="C55" s="165" t="s">
        <v>127</v>
      </c>
      <c r="D55" s="166"/>
      <c r="E55" s="167"/>
      <c r="F55" s="167"/>
      <c r="G55" s="168"/>
      <c r="H55" s="169"/>
      <c r="I55" s="169"/>
      <c r="O55" s="170">
        <v>1</v>
      </c>
    </row>
    <row r="56" spans="1:104" ht="12.75">
      <c r="A56" s="171">
        <v>11</v>
      </c>
      <c r="B56" s="172" t="s">
        <v>128</v>
      </c>
      <c r="C56" s="173" t="s">
        <v>129</v>
      </c>
      <c r="D56" s="174" t="s">
        <v>85</v>
      </c>
      <c r="E56" s="175">
        <v>127.36</v>
      </c>
      <c r="F56" s="204">
        <v>0</v>
      </c>
      <c r="G56" s="205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6">
        <v>1</v>
      </c>
      <c r="CB56" s="176">
        <v>1</v>
      </c>
      <c r="CZ56" s="146">
        <v>0.00137</v>
      </c>
    </row>
    <row r="57" spans="1:15" ht="12.75">
      <c r="A57" s="177"/>
      <c r="B57" s="180"/>
      <c r="C57" s="228" t="s">
        <v>130</v>
      </c>
      <c r="D57" s="229"/>
      <c r="E57" s="181">
        <v>4.65</v>
      </c>
      <c r="F57" s="204"/>
      <c r="G57" s="205"/>
      <c r="M57" s="179" t="s">
        <v>130</v>
      </c>
      <c r="O57" s="170"/>
    </row>
    <row r="58" spans="1:15" ht="12.75">
      <c r="A58" s="177"/>
      <c r="B58" s="180"/>
      <c r="C58" s="228" t="s">
        <v>131</v>
      </c>
      <c r="D58" s="229"/>
      <c r="E58" s="181">
        <v>25.2</v>
      </c>
      <c r="F58" s="204"/>
      <c r="G58" s="205"/>
      <c r="M58" s="179" t="s">
        <v>131</v>
      </c>
      <c r="O58" s="170"/>
    </row>
    <row r="59" spans="1:15" ht="12.75">
      <c r="A59" s="177"/>
      <c r="B59" s="180"/>
      <c r="C59" s="228" t="s">
        <v>132</v>
      </c>
      <c r="D59" s="229"/>
      <c r="E59" s="181">
        <v>21.42</v>
      </c>
      <c r="F59" s="204"/>
      <c r="G59" s="205"/>
      <c r="M59" s="179" t="s">
        <v>132</v>
      </c>
      <c r="O59" s="170"/>
    </row>
    <row r="60" spans="1:15" ht="12.75">
      <c r="A60" s="177"/>
      <c r="B60" s="180"/>
      <c r="C60" s="228" t="s">
        <v>133</v>
      </c>
      <c r="D60" s="229"/>
      <c r="E60" s="181">
        <v>30.09</v>
      </c>
      <c r="F60" s="204"/>
      <c r="G60" s="205"/>
      <c r="M60" s="179" t="s">
        <v>133</v>
      </c>
      <c r="O60" s="170"/>
    </row>
    <row r="61" spans="1:15" ht="12.75">
      <c r="A61" s="177"/>
      <c r="B61" s="180"/>
      <c r="C61" s="228" t="s">
        <v>134</v>
      </c>
      <c r="D61" s="229"/>
      <c r="E61" s="181">
        <v>19.25</v>
      </c>
      <c r="F61" s="204"/>
      <c r="G61" s="205"/>
      <c r="M61" s="179" t="s">
        <v>134</v>
      </c>
      <c r="O61" s="170"/>
    </row>
    <row r="62" spans="1:15" ht="12.75">
      <c r="A62" s="177"/>
      <c r="B62" s="180"/>
      <c r="C62" s="228" t="s">
        <v>135</v>
      </c>
      <c r="D62" s="229"/>
      <c r="E62" s="181">
        <v>26.75</v>
      </c>
      <c r="F62" s="204"/>
      <c r="G62" s="205"/>
      <c r="M62" s="179" t="s">
        <v>135</v>
      </c>
      <c r="O62" s="170"/>
    </row>
    <row r="63" spans="1:57" ht="12.75">
      <c r="A63" s="184"/>
      <c r="B63" s="185" t="s">
        <v>74</v>
      </c>
      <c r="C63" s="186" t="str">
        <f>CONCATENATE(B55," ",C55)</f>
        <v>96 Bourání konstrukcí</v>
      </c>
      <c r="D63" s="187"/>
      <c r="E63" s="188"/>
      <c r="F63" s="189"/>
      <c r="G63" s="190">
        <f>SUM(G55:G62)</f>
        <v>0</v>
      </c>
      <c r="O63" s="170">
        <v>4</v>
      </c>
      <c r="BA63" s="191">
        <f>SUM(BA55:BA62)</f>
        <v>0</v>
      </c>
      <c r="BB63" s="191">
        <f>SUM(BB55:BB62)</f>
        <v>0</v>
      </c>
      <c r="BC63" s="191">
        <f>SUM(BC55:BC62)</f>
        <v>0</v>
      </c>
      <c r="BD63" s="191">
        <f>SUM(BD55:BD62)</f>
        <v>0</v>
      </c>
      <c r="BE63" s="191">
        <f>SUM(BE55:BE62)</f>
        <v>0</v>
      </c>
    </row>
    <row r="64" spans="1:15" ht="12.75">
      <c r="A64" s="163" t="s">
        <v>72</v>
      </c>
      <c r="B64" s="164" t="s">
        <v>136</v>
      </c>
      <c r="C64" s="165" t="s">
        <v>137</v>
      </c>
      <c r="D64" s="166"/>
      <c r="E64" s="167"/>
      <c r="F64" s="167"/>
      <c r="G64" s="168"/>
      <c r="H64" s="169"/>
      <c r="I64" s="169"/>
      <c r="O64" s="170">
        <v>1</v>
      </c>
    </row>
    <row r="65" spans="1:104" ht="12.75">
      <c r="A65" s="171">
        <v>12</v>
      </c>
      <c r="B65" s="172" t="s">
        <v>138</v>
      </c>
      <c r="C65" s="173" t="s">
        <v>139</v>
      </c>
      <c r="D65" s="174" t="s">
        <v>140</v>
      </c>
      <c r="E65" s="175">
        <v>6.2570194</v>
      </c>
      <c r="F65" s="204">
        <v>0</v>
      </c>
      <c r="G65" s="205">
        <f>E65*F65</f>
        <v>0</v>
      </c>
      <c r="O65" s="170">
        <v>2</v>
      </c>
      <c r="AA65" s="146">
        <v>7</v>
      </c>
      <c r="AB65" s="146">
        <v>1</v>
      </c>
      <c r="AC65" s="146">
        <v>2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6">
        <v>7</v>
      </c>
      <c r="CB65" s="176">
        <v>1</v>
      </c>
      <c r="CZ65" s="146">
        <v>0</v>
      </c>
    </row>
    <row r="66" spans="1:57" ht="12.75">
      <c r="A66" s="184"/>
      <c r="B66" s="185" t="s">
        <v>74</v>
      </c>
      <c r="C66" s="186" t="str">
        <f>CONCATENATE(B64," ",C64)</f>
        <v>99 Staveništní přesun hmot</v>
      </c>
      <c r="D66" s="187"/>
      <c r="E66" s="188"/>
      <c r="F66" s="189"/>
      <c r="G66" s="190">
        <f>SUM(G64:G65)</f>
        <v>0</v>
      </c>
      <c r="O66" s="170">
        <v>4</v>
      </c>
      <c r="BA66" s="191">
        <f>SUM(BA64:BA65)</f>
        <v>0</v>
      </c>
      <c r="BB66" s="191">
        <f>SUM(BB64:BB65)</f>
        <v>0</v>
      </c>
      <c r="BC66" s="191">
        <f>SUM(BC64:BC65)</f>
        <v>0</v>
      </c>
      <c r="BD66" s="191">
        <f>SUM(BD64:BD65)</f>
        <v>0</v>
      </c>
      <c r="BE66" s="191">
        <f>SUM(BE64:BE65)</f>
        <v>0</v>
      </c>
    </row>
    <row r="67" spans="1:15" ht="12.75">
      <c r="A67" s="163" t="s">
        <v>72</v>
      </c>
      <c r="B67" s="164" t="s">
        <v>141</v>
      </c>
      <c r="C67" s="165" t="s">
        <v>142</v>
      </c>
      <c r="D67" s="166"/>
      <c r="E67" s="167"/>
      <c r="F67" s="167"/>
      <c r="G67" s="168"/>
      <c r="H67" s="169"/>
      <c r="I67" s="169"/>
      <c r="O67" s="170">
        <v>1</v>
      </c>
    </row>
    <row r="68" spans="1:104" ht="12.75">
      <c r="A68" s="171">
        <v>13</v>
      </c>
      <c r="B68" s="172" t="s">
        <v>143</v>
      </c>
      <c r="C68" s="173" t="s">
        <v>144</v>
      </c>
      <c r="D68" s="174" t="s">
        <v>73</v>
      </c>
      <c r="E68" s="175">
        <v>5</v>
      </c>
      <c r="F68" s="204">
        <v>0</v>
      </c>
      <c r="G68" s="204">
        <f aca="true" t="shared" si="0" ref="G68:G74">E68*F68</f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 aca="true" t="shared" si="1" ref="BA68:BA74">IF(AZ68=1,G68,0)</f>
        <v>0</v>
      </c>
      <c r="BB68" s="146">
        <f aca="true" t="shared" si="2" ref="BB68:BB74">IF(AZ68=2,G68,0)</f>
        <v>0</v>
      </c>
      <c r="BC68" s="146">
        <f aca="true" t="shared" si="3" ref="BC68:BC74">IF(AZ68=3,G68,0)</f>
        <v>0</v>
      </c>
      <c r="BD68" s="146">
        <f aca="true" t="shared" si="4" ref="BD68:BD74">IF(AZ68=4,G68,0)</f>
        <v>0</v>
      </c>
      <c r="BE68" s="146">
        <f aca="true" t="shared" si="5" ref="BE68:BE74">IF(AZ68=5,G68,0)</f>
        <v>0</v>
      </c>
      <c r="CA68" s="176">
        <v>1</v>
      </c>
      <c r="CB68" s="176">
        <v>7</v>
      </c>
      <c r="CZ68" s="146">
        <v>0</v>
      </c>
    </row>
    <row r="69" spans="1:104" ht="12.75">
      <c r="A69" s="171">
        <v>14</v>
      </c>
      <c r="B69" s="172" t="s">
        <v>145</v>
      </c>
      <c r="C69" s="173" t="s">
        <v>146</v>
      </c>
      <c r="D69" s="174" t="s">
        <v>73</v>
      </c>
      <c r="E69" s="175">
        <v>12</v>
      </c>
      <c r="F69" s="204">
        <v>0</v>
      </c>
      <c r="G69" s="204">
        <f t="shared" si="0"/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 t="shared" si="1"/>
        <v>0</v>
      </c>
      <c r="BB69" s="146">
        <f t="shared" si="2"/>
        <v>0</v>
      </c>
      <c r="BC69" s="146">
        <f t="shared" si="3"/>
        <v>0</v>
      </c>
      <c r="BD69" s="146">
        <f t="shared" si="4"/>
        <v>0</v>
      </c>
      <c r="BE69" s="146">
        <f t="shared" si="5"/>
        <v>0</v>
      </c>
      <c r="CA69" s="176">
        <v>1</v>
      </c>
      <c r="CB69" s="176">
        <v>7</v>
      </c>
      <c r="CZ69" s="146">
        <v>0</v>
      </c>
    </row>
    <row r="70" spans="1:104" ht="12.75">
      <c r="A70" s="171">
        <v>15</v>
      </c>
      <c r="B70" s="172" t="s">
        <v>147</v>
      </c>
      <c r="C70" s="173" t="s">
        <v>148</v>
      </c>
      <c r="D70" s="174" t="s">
        <v>73</v>
      </c>
      <c r="E70" s="175">
        <v>17</v>
      </c>
      <c r="F70" s="204">
        <v>0</v>
      </c>
      <c r="G70" s="204">
        <f t="shared" si="0"/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 t="shared" si="1"/>
        <v>0</v>
      </c>
      <c r="BB70" s="146">
        <f t="shared" si="2"/>
        <v>0</v>
      </c>
      <c r="BC70" s="146">
        <f t="shared" si="3"/>
        <v>0</v>
      </c>
      <c r="BD70" s="146">
        <f t="shared" si="4"/>
        <v>0</v>
      </c>
      <c r="BE70" s="146">
        <f t="shared" si="5"/>
        <v>0</v>
      </c>
      <c r="CA70" s="176">
        <v>1</v>
      </c>
      <c r="CB70" s="176">
        <v>7</v>
      </c>
      <c r="CZ70" s="146">
        <v>0</v>
      </c>
    </row>
    <row r="71" spans="1:104" ht="12.75">
      <c r="A71" s="171">
        <v>16</v>
      </c>
      <c r="B71" s="172" t="s">
        <v>149</v>
      </c>
      <c r="C71" s="173" t="s">
        <v>150</v>
      </c>
      <c r="D71" s="174" t="s">
        <v>73</v>
      </c>
      <c r="E71" s="175">
        <v>17</v>
      </c>
      <c r="F71" s="204">
        <v>0</v>
      </c>
      <c r="G71" s="204">
        <f t="shared" si="0"/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 t="shared" si="1"/>
        <v>0</v>
      </c>
      <c r="BB71" s="146">
        <f t="shared" si="2"/>
        <v>0</v>
      </c>
      <c r="BC71" s="146">
        <f t="shared" si="3"/>
        <v>0</v>
      </c>
      <c r="BD71" s="146">
        <f t="shared" si="4"/>
        <v>0</v>
      </c>
      <c r="BE71" s="146">
        <f t="shared" si="5"/>
        <v>0</v>
      </c>
      <c r="CA71" s="176">
        <v>1</v>
      </c>
      <c r="CB71" s="176">
        <v>7</v>
      </c>
      <c r="CZ71" s="146">
        <v>0</v>
      </c>
    </row>
    <row r="72" spans="1:104" ht="22.5">
      <c r="A72" s="171">
        <v>17</v>
      </c>
      <c r="B72" s="172" t="s">
        <v>151</v>
      </c>
      <c r="C72" s="173" t="s">
        <v>152</v>
      </c>
      <c r="D72" s="174" t="s">
        <v>73</v>
      </c>
      <c r="E72" s="175">
        <v>5</v>
      </c>
      <c r="F72" s="204">
        <v>0</v>
      </c>
      <c r="G72" s="204">
        <f t="shared" si="0"/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 t="shared" si="1"/>
        <v>0</v>
      </c>
      <c r="BB72" s="146">
        <f t="shared" si="2"/>
        <v>0</v>
      </c>
      <c r="BC72" s="146">
        <f t="shared" si="3"/>
        <v>0</v>
      </c>
      <c r="BD72" s="146">
        <f t="shared" si="4"/>
        <v>0</v>
      </c>
      <c r="BE72" s="146">
        <f t="shared" si="5"/>
        <v>0</v>
      </c>
      <c r="CA72" s="176">
        <v>1</v>
      </c>
      <c r="CB72" s="176">
        <v>7</v>
      </c>
      <c r="CZ72" s="146">
        <v>0</v>
      </c>
    </row>
    <row r="73" spans="1:104" ht="22.5">
      <c r="A73" s="171">
        <v>18</v>
      </c>
      <c r="B73" s="172" t="s">
        <v>153</v>
      </c>
      <c r="C73" s="173" t="s">
        <v>154</v>
      </c>
      <c r="D73" s="174" t="s">
        <v>73</v>
      </c>
      <c r="E73" s="175">
        <v>5</v>
      </c>
      <c r="F73" s="204">
        <v>0</v>
      </c>
      <c r="G73" s="204">
        <f t="shared" si="0"/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 t="shared" si="1"/>
        <v>0</v>
      </c>
      <c r="BB73" s="146">
        <f t="shared" si="2"/>
        <v>0</v>
      </c>
      <c r="BC73" s="146">
        <f t="shared" si="3"/>
        <v>0</v>
      </c>
      <c r="BD73" s="146">
        <f t="shared" si="4"/>
        <v>0</v>
      </c>
      <c r="BE73" s="146">
        <f t="shared" si="5"/>
        <v>0</v>
      </c>
      <c r="CA73" s="176">
        <v>1</v>
      </c>
      <c r="CB73" s="176">
        <v>7</v>
      </c>
      <c r="CZ73" s="146">
        <v>0</v>
      </c>
    </row>
    <row r="74" spans="1:104" ht="12.75">
      <c r="A74" s="171">
        <v>19</v>
      </c>
      <c r="B74" s="172" t="s">
        <v>155</v>
      </c>
      <c r="C74" s="173" t="s">
        <v>156</v>
      </c>
      <c r="D74" s="174" t="s">
        <v>157</v>
      </c>
      <c r="E74" s="175">
        <v>266.92</v>
      </c>
      <c r="F74" s="204">
        <v>0</v>
      </c>
      <c r="G74" s="204">
        <f t="shared" si="0"/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 t="shared" si="1"/>
        <v>0</v>
      </c>
      <c r="BB74" s="146">
        <f t="shared" si="2"/>
        <v>0</v>
      </c>
      <c r="BC74" s="146">
        <f t="shared" si="3"/>
        <v>0</v>
      </c>
      <c r="BD74" s="146">
        <f t="shared" si="4"/>
        <v>0</v>
      </c>
      <c r="BE74" s="146">
        <f t="shared" si="5"/>
        <v>0</v>
      </c>
      <c r="CA74" s="176">
        <v>1</v>
      </c>
      <c r="CB74" s="176">
        <v>7</v>
      </c>
      <c r="CZ74" s="146">
        <v>5E-05</v>
      </c>
    </row>
    <row r="75" spans="1:15" ht="12.75">
      <c r="A75" s="177"/>
      <c r="B75" s="180"/>
      <c r="C75" s="228" t="s">
        <v>158</v>
      </c>
      <c r="D75" s="229"/>
      <c r="E75" s="181">
        <v>21.5</v>
      </c>
      <c r="F75" s="182"/>
      <c r="G75" s="183"/>
      <c r="M75" s="179" t="s">
        <v>158</v>
      </c>
      <c r="O75" s="170"/>
    </row>
    <row r="76" spans="1:15" ht="12.75">
      <c r="A76" s="177"/>
      <c r="B76" s="180"/>
      <c r="C76" s="228" t="s">
        <v>159</v>
      </c>
      <c r="D76" s="229"/>
      <c r="E76" s="181">
        <v>50.4</v>
      </c>
      <c r="F76" s="182"/>
      <c r="G76" s="183"/>
      <c r="M76" s="179" t="s">
        <v>159</v>
      </c>
      <c r="O76" s="170"/>
    </row>
    <row r="77" spans="1:15" ht="12.75">
      <c r="A77" s="177"/>
      <c r="B77" s="180"/>
      <c r="C77" s="228" t="s">
        <v>160</v>
      </c>
      <c r="D77" s="229"/>
      <c r="E77" s="181">
        <v>42.84</v>
      </c>
      <c r="F77" s="182"/>
      <c r="G77" s="183"/>
      <c r="M77" s="179" t="s">
        <v>160</v>
      </c>
      <c r="O77" s="170"/>
    </row>
    <row r="78" spans="1:15" ht="12.75">
      <c r="A78" s="177"/>
      <c r="B78" s="180"/>
      <c r="C78" s="228" t="s">
        <v>161</v>
      </c>
      <c r="D78" s="229"/>
      <c r="E78" s="181">
        <v>60.18</v>
      </c>
      <c r="F78" s="182"/>
      <c r="G78" s="183"/>
      <c r="M78" s="179" t="s">
        <v>161</v>
      </c>
      <c r="O78" s="170"/>
    </row>
    <row r="79" spans="1:15" ht="12.75">
      <c r="A79" s="177"/>
      <c r="B79" s="180"/>
      <c r="C79" s="228" t="s">
        <v>162</v>
      </c>
      <c r="D79" s="229"/>
      <c r="E79" s="181">
        <v>38.5</v>
      </c>
      <c r="F79" s="182"/>
      <c r="G79" s="183"/>
      <c r="M79" s="179" t="s">
        <v>162</v>
      </c>
      <c r="O79" s="170"/>
    </row>
    <row r="80" spans="1:15" ht="12.75">
      <c r="A80" s="177"/>
      <c r="B80" s="180"/>
      <c r="C80" s="228" t="s">
        <v>163</v>
      </c>
      <c r="D80" s="229"/>
      <c r="E80" s="181">
        <v>53.5</v>
      </c>
      <c r="F80" s="182"/>
      <c r="G80" s="183"/>
      <c r="M80" s="179" t="s">
        <v>163</v>
      </c>
      <c r="O80" s="170"/>
    </row>
    <row r="81" spans="1:104" ht="12.75">
      <c r="A81" s="171">
        <v>20</v>
      </c>
      <c r="B81" s="172" t="s">
        <v>164</v>
      </c>
      <c r="C81" s="173" t="s">
        <v>165</v>
      </c>
      <c r="D81" s="174" t="s">
        <v>61</v>
      </c>
      <c r="E81" s="175"/>
      <c r="F81" s="204">
        <v>0</v>
      </c>
      <c r="G81" s="204">
        <f>E81*F81</f>
        <v>0</v>
      </c>
      <c r="O81" s="170">
        <v>2</v>
      </c>
      <c r="AA81" s="146">
        <v>7</v>
      </c>
      <c r="AB81" s="146">
        <v>1002</v>
      </c>
      <c r="AC81" s="146">
        <v>5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6">
        <v>7</v>
      </c>
      <c r="CB81" s="176">
        <v>1002</v>
      </c>
      <c r="CZ81" s="146">
        <v>0</v>
      </c>
    </row>
    <row r="82" spans="1:57" ht="12.75">
      <c r="A82" s="184"/>
      <c r="B82" s="185" t="s">
        <v>74</v>
      </c>
      <c r="C82" s="186" t="str">
        <f>CONCATENATE(B67," ",C67)</f>
        <v>769 Otvorové prvky z plastu</v>
      </c>
      <c r="D82" s="187"/>
      <c r="E82" s="188"/>
      <c r="F82" s="189"/>
      <c r="G82" s="190">
        <f>SUM(G67:G81)</f>
        <v>0</v>
      </c>
      <c r="O82" s="170">
        <v>4</v>
      </c>
      <c r="BA82" s="191">
        <f>SUM(BA67:BA81)</f>
        <v>0</v>
      </c>
      <c r="BB82" s="191">
        <f>SUM(BB67:BB81)</f>
        <v>0</v>
      </c>
      <c r="BC82" s="191">
        <f>SUM(BC67:BC81)</f>
        <v>0</v>
      </c>
      <c r="BD82" s="191">
        <f>SUM(BD67:BD81)</f>
        <v>0</v>
      </c>
      <c r="BE82" s="191">
        <f>SUM(BE67:BE81)</f>
        <v>0</v>
      </c>
    </row>
    <row r="83" spans="1:15" ht="12.75">
      <c r="A83" s="163" t="s">
        <v>72</v>
      </c>
      <c r="B83" s="164" t="s">
        <v>166</v>
      </c>
      <c r="C83" s="165" t="s">
        <v>167</v>
      </c>
      <c r="D83" s="166"/>
      <c r="E83" s="167"/>
      <c r="F83" s="167"/>
      <c r="G83" s="168"/>
      <c r="H83" s="169"/>
      <c r="I83" s="169"/>
      <c r="O83" s="170">
        <v>1</v>
      </c>
    </row>
    <row r="84" spans="1:104" ht="12.75">
      <c r="A84" s="171">
        <v>21</v>
      </c>
      <c r="B84" s="172" t="s">
        <v>168</v>
      </c>
      <c r="C84" s="173" t="s">
        <v>169</v>
      </c>
      <c r="D84" s="174" t="s">
        <v>85</v>
      </c>
      <c r="E84" s="175">
        <v>55.675</v>
      </c>
      <c r="F84" s="204">
        <v>0</v>
      </c>
      <c r="G84" s="204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6">
        <v>1</v>
      </c>
      <c r="CB84" s="176">
        <v>7</v>
      </c>
      <c r="CZ84" s="146">
        <v>0</v>
      </c>
    </row>
    <row r="85" spans="1:15" ht="12.75">
      <c r="A85" s="177"/>
      <c r="B85" s="180"/>
      <c r="C85" s="228" t="s">
        <v>170</v>
      </c>
      <c r="D85" s="229"/>
      <c r="E85" s="181">
        <v>11.135</v>
      </c>
      <c r="F85" s="204"/>
      <c r="G85" s="204"/>
      <c r="M85" s="179" t="s">
        <v>170</v>
      </c>
      <c r="O85" s="170"/>
    </row>
    <row r="86" spans="1:15" ht="12.75">
      <c r="A86" s="177"/>
      <c r="B86" s="180"/>
      <c r="C86" s="228" t="s">
        <v>171</v>
      </c>
      <c r="D86" s="229"/>
      <c r="E86" s="181">
        <v>11.135</v>
      </c>
      <c r="F86" s="204"/>
      <c r="G86" s="204"/>
      <c r="M86" s="179" t="s">
        <v>171</v>
      </c>
      <c r="O86" s="170"/>
    </row>
    <row r="87" spans="1:15" ht="12.75">
      <c r="A87" s="177"/>
      <c r="B87" s="180"/>
      <c r="C87" s="228" t="s">
        <v>172</v>
      </c>
      <c r="D87" s="229"/>
      <c r="E87" s="181">
        <v>11.135</v>
      </c>
      <c r="F87" s="204"/>
      <c r="G87" s="204"/>
      <c r="M87" s="179" t="s">
        <v>172</v>
      </c>
      <c r="O87" s="170"/>
    </row>
    <row r="88" spans="1:15" ht="12.75">
      <c r="A88" s="177"/>
      <c r="B88" s="180"/>
      <c r="C88" s="228" t="s">
        <v>173</v>
      </c>
      <c r="D88" s="229"/>
      <c r="E88" s="181">
        <v>11.135</v>
      </c>
      <c r="F88" s="204"/>
      <c r="G88" s="204"/>
      <c r="M88" s="179" t="s">
        <v>173</v>
      </c>
      <c r="O88" s="170"/>
    </row>
    <row r="89" spans="1:15" ht="12.75">
      <c r="A89" s="177"/>
      <c r="B89" s="180"/>
      <c r="C89" s="228" t="s">
        <v>174</v>
      </c>
      <c r="D89" s="229"/>
      <c r="E89" s="181">
        <v>11.135</v>
      </c>
      <c r="F89" s="204"/>
      <c r="G89" s="204"/>
      <c r="M89" s="179" t="s">
        <v>174</v>
      </c>
      <c r="O89" s="170"/>
    </row>
    <row r="90" spans="1:104" ht="12.75">
      <c r="A90" s="171">
        <v>22</v>
      </c>
      <c r="B90" s="172" t="s">
        <v>175</v>
      </c>
      <c r="C90" s="173" t="s">
        <v>176</v>
      </c>
      <c r="D90" s="174" t="s">
        <v>85</v>
      </c>
      <c r="E90" s="175">
        <v>64.0262</v>
      </c>
      <c r="F90" s="204">
        <v>0</v>
      </c>
      <c r="G90" s="204">
        <f>E90*F90</f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6">
        <v>1</v>
      </c>
      <c r="CB90" s="176">
        <v>7</v>
      </c>
      <c r="CZ90" s="146">
        <v>0</v>
      </c>
    </row>
    <row r="91" spans="1:15" ht="12.75">
      <c r="A91" s="177"/>
      <c r="B91" s="180"/>
      <c r="C91" s="228" t="s">
        <v>177</v>
      </c>
      <c r="D91" s="229"/>
      <c r="E91" s="181">
        <v>12.8052</v>
      </c>
      <c r="F91" s="204"/>
      <c r="G91" s="204"/>
      <c r="M91" s="179" t="s">
        <v>177</v>
      </c>
      <c r="O91" s="170"/>
    </row>
    <row r="92" spans="1:15" ht="12.75">
      <c r="A92" s="177"/>
      <c r="B92" s="180"/>
      <c r="C92" s="228" t="s">
        <v>178</v>
      </c>
      <c r="D92" s="229"/>
      <c r="E92" s="181">
        <v>12.8052</v>
      </c>
      <c r="F92" s="204"/>
      <c r="G92" s="204"/>
      <c r="M92" s="179" t="s">
        <v>178</v>
      </c>
      <c r="O92" s="170"/>
    </row>
    <row r="93" spans="1:15" ht="12.75">
      <c r="A93" s="177"/>
      <c r="B93" s="180"/>
      <c r="C93" s="228" t="s">
        <v>179</v>
      </c>
      <c r="D93" s="229"/>
      <c r="E93" s="181">
        <v>12.8052</v>
      </c>
      <c r="F93" s="204"/>
      <c r="G93" s="204"/>
      <c r="M93" s="179" t="s">
        <v>179</v>
      </c>
      <c r="O93" s="170"/>
    </row>
    <row r="94" spans="1:15" ht="12.75">
      <c r="A94" s="177"/>
      <c r="B94" s="180"/>
      <c r="C94" s="228" t="s">
        <v>180</v>
      </c>
      <c r="D94" s="229"/>
      <c r="E94" s="181">
        <v>12.8052</v>
      </c>
      <c r="F94" s="204"/>
      <c r="G94" s="204"/>
      <c r="M94" s="179" t="s">
        <v>180</v>
      </c>
      <c r="O94" s="170"/>
    </row>
    <row r="95" spans="1:15" ht="12.75">
      <c r="A95" s="177"/>
      <c r="B95" s="180"/>
      <c r="C95" s="228" t="s">
        <v>181</v>
      </c>
      <c r="D95" s="229"/>
      <c r="E95" s="181">
        <v>12.8052</v>
      </c>
      <c r="F95" s="204"/>
      <c r="G95" s="204"/>
      <c r="M95" s="179" t="s">
        <v>181</v>
      </c>
      <c r="O95" s="170"/>
    </row>
    <row r="96" spans="1:104" ht="22.5">
      <c r="A96" s="171">
        <v>23</v>
      </c>
      <c r="B96" s="172" t="s">
        <v>182</v>
      </c>
      <c r="C96" s="173" t="s">
        <v>183</v>
      </c>
      <c r="D96" s="174" t="s">
        <v>157</v>
      </c>
      <c r="E96" s="175">
        <v>47.5</v>
      </c>
      <c r="F96" s="204">
        <v>0</v>
      </c>
      <c r="G96" s="204">
        <f>E96*F96</f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6">
        <v>1</v>
      </c>
      <c r="CB96" s="176">
        <v>7</v>
      </c>
      <c r="CZ96" s="146">
        <v>0.00059</v>
      </c>
    </row>
    <row r="97" spans="1:15" ht="12.75">
      <c r="A97" s="177"/>
      <c r="B97" s="180"/>
      <c r="C97" s="228" t="s">
        <v>184</v>
      </c>
      <c r="D97" s="229"/>
      <c r="E97" s="181">
        <v>47.5</v>
      </c>
      <c r="F97" s="204"/>
      <c r="G97" s="204"/>
      <c r="M97" s="179" t="s">
        <v>184</v>
      </c>
      <c r="O97" s="170"/>
    </row>
    <row r="98" spans="1:104" ht="12.75">
      <c r="A98" s="171">
        <v>24</v>
      </c>
      <c r="B98" s="172" t="s">
        <v>185</v>
      </c>
      <c r="C98" s="173" t="s">
        <v>186</v>
      </c>
      <c r="D98" s="174" t="s">
        <v>85</v>
      </c>
      <c r="E98" s="175">
        <v>55.675</v>
      </c>
      <c r="F98" s="204">
        <v>0</v>
      </c>
      <c r="G98" s="204">
        <f>E98*F98</f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6">
        <v>1</v>
      </c>
      <c r="CB98" s="176">
        <v>7</v>
      </c>
      <c r="CZ98" s="146">
        <v>0</v>
      </c>
    </row>
    <row r="99" spans="1:15" ht="12.75">
      <c r="A99" s="177"/>
      <c r="B99" s="180"/>
      <c r="C99" s="228" t="s">
        <v>170</v>
      </c>
      <c r="D99" s="229"/>
      <c r="E99" s="181">
        <v>11.135</v>
      </c>
      <c r="F99" s="204"/>
      <c r="G99" s="204"/>
      <c r="M99" s="179" t="s">
        <v>170</v>
      </c>
      <c r="O99" s="170"/>
    </row>
    <row r="100" spans="1:15" ht="12.75">
      <c r="A100" s="177"/>
      <c r="B100" s="180"/>
      <c r="C100" s="228" t="s">
        <v>171</v>
      </c>
      <c r="D100" s="229"/>
      <c r="E100" s="181">
        <v>11.135</v>
      </c>
      <c r="F100" s="204"/>
      <c r="G100" s="204"/>
      <c r="M100" s="179" t="s">
        <v>171</v>
      </c>
      <c r="O100" s="170"/>
    </row>
    <row r="101" spans="1:15" ht="12.75">
      <c r="A101" s="177"/>
      <c r="B101" s="180"/>
      <c r="C101" s="228" t="s">
        <v>172</v>
      </c>
      <c r="D101" s="229"/>
      <c r="E101" s="181">
        <v>11.135</v>
      </c>
      <c r="F101" s="204"/>
      <c r="G101" s="204"/>
      <c r="M101" s="179" t="s">
        <v>172</v>
      </c>
      <c r="O101" s="170"/>
    </row>
    <row r="102" spans="1:15" ht="12.75">
      <c r="A102" s="177"/>
      <c r="B102" s="180"/>
      <c r="C102" s="228" t="s">
        <v>173</v>
      </c>
      <c r="D102" s="229"/>
      <c r="E102" s="181">
        <v>11.135</v>
      </c>
      <c r="F102" s="204"/>
      <c r="G102" s="204"/>
      <c r="M102" s="179" t="s">
        <v>173</v>
      </c>
      <c r="O102" s="170"/>
    </row>
    <row r="103" spans="1:15" ht="12.75">
      <c r="A103" s="177"/>
      <c r="B103" s="180"/>
      <c r="C103" s="228" t="s">
        <v>174</v>
      </c>
      <c r="D103" s="229"/>
      <c r="E103" s="181">
        <v>11.135</v>
      </c>
      <c r="F103" s="204"/>
      <c r="G103" s="204"/>
      <c r="M103" s="179" t="s">
        <v>174</v>
      </c>
      <c r="O103" s="170"/>
    </row>
    <row r="104" spans="1:104" ht="12.75">
      <c r="A104" s="171">
        <v>25</v>
      </c>
      <c r="B104" s="172" t="s">
        <v>187</v>
      </c>
      <c r="C104" s="173" t="s">
        <v>188</v>
      </c>
      <c r="D104" s="174" t="s">
        <v>61</v>
      </c>
      <c r="E104" s="175"/>
      <c r="F104" s="204">
        <v>0</v>
      </c>
      <c r="G104" s="204">
        <f>E104*F104</f>
        <v>0</v>
      </c>
      <c r="O104" s="170">
        <v>2</v>
      </c>
      <c r="AA104" s="146">
        <v>7</v>
      </c>
      <c r="AB104" s="146">
        <v>1002</v>
      </c>
      <c r="AC104" s="146">
        <v>5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6">
        <v>7</v>
      </c>
      <c r="CB104" s="176">
        <v>1002</v>
      </c>
      <c r="CZ104" s="146">
        <v>0</v>
      </c>
    </row>
    <row r="105" spans="1:57" ht="12.75">
      <c r="A105" s="184"/>
      <c r="B105" s="185" t="s">
        <v>74</v>
      </c>
      <c r="C105" s="186" t="str">
        <f>CONCATENATE(B83," ",C83)</f>
        <v>776 Podlahy povlakové</v>
      </c>
      <c r="D105" s="187"/>
      <c r="E105" s="188"/>
      <c r="F105" s="189"/>
      <c r="G105" s="190">
        <f>SUM(G83:G104)</f>
        <v>0</v>
      </c>
      <c r="O105" s="170">
        <v>4</v>
      </c>
      <c r="BA105" s="191">
        <f>SUM(BA83:BA104)</f>
        <v>0</v>
      </c>
      <c r="BB105" s="191">
        <f>SUM(BB83:BB104)</f>
        <v>0</v>
      </c>
      <c r="BC105" s="191">
        <f>SUM(BC83:BC104)</f>
        <v>0</v>
      </c>
      <c r="BD105" s="191">
        <f>SUM(BD83:BD104)</f>
        <v>0</v>
      </c>
      <c r="BE105" s="191">
        <f>SUM(BE83:BE104)</f>
        <v>0</v>
      </c>
    </row>
    <row r="106" spans="1:15" ht="12.75">
      <c r="A106" s="163" t="s">
        <v>72</v>
      </c>
      <c r="B106" s="164" t="s">
        <v>189</v>
      </c>
      <c r="C106" s="165" t="s">
        <v>190</v>
      </c>
      <c r="D106" s="166"/>
      <c r="E106" s="167"/>
      <c r="F106" s="167"/>
      <c r="G106" s="168"/>
      <c r="H106" s="169"/>
      <c r="I106" s="169"/>
      <c r="O106" s="170">
        <v>1</v>
      </c>
    </row>
    <row r="107" spans="1:104" ht="12.75">
      <c r="A107" s="171">
        <v>26</v>
      </c>
      <c r="B107" s="172" t="s">
        <v>191</v>
      </c>
      <c r="C107" s="173" t="s">
        <v>192</v>
      </c>
      <c r="D107" s="174" t="s">
        <v>157</v>
      </c>
      <c r="E107" s="175">
        <v>47.5</v>
      </c>
      <c r="F107" s="204"/>
      <c r="G107" s="204">
        <f>E107*F107</f>
        <v>0</v>
      </c>
      <c r="O107" s="170">
        <v>2</v>
      </c>
      <c r="AA107" s="146">
        <v>1</v>
      </c>
      <c r="AB107" s="146">
        <v>7</v>
      </c>
      <c r="AC107" s="146">
        <v>7</v>
      </c>
      <c r="AZ107" s="146">
        <v>2</v>
      </c>
      <c r="BA107" s="146">
        <f>IF(AZ107=1,G107,0)</f>
        <v>0</v>
      </c>
      <c r="BB107" s="146">
        <f>IF(AZ107=2,G107,0)</f>
        <v>0</v>
      </c>
      <c r="BC107" s="146">
        <f>IF(AZ107=3,G107,0)</f>
        <v>0</v>
      </c>
      <c r="BD107" s="146">
        <f>IF(AZ107=4,G107,0)</f>
        <v>0</v>
      </c>
      <c r="BE107" s="146">
        <f>IF(AZ107=5,G107,0)</f>
        <v>0</v>
      </c>
      <c r="CA107" s="176">
        <v>1</v>
      </c>
      <c r="CB107" s="176">
        <v>7</v>
      </c>
      <c r="CZ107" s="146">
        <v>0.00059</v>
      </c>
    </row>
    <row r="108" spans="1:15" ht="12.75">
      <c r="A108" s="177"/>
      <c r="B108" s="180"/>
      <c r="C108" s="228" t="s">
        <v>184</v>
      </c>
      <c r="D108" s="229"/>
      <c r="E108" s="181">
        <v>47.5</v>
      </c>
      <c r="F108" s="204"/>
      <c r="G108" s="204"/>
      <c r="M108" s="179" t="s">
        <v>184</v>
      </c>
      <c r="O108" s="170"/>
    </row>
    <row r="109" spans="1:104" ht="12.75">
      <c r="A109" s="171">
        <v>27</v>
      </c>
      <c r="B109" s="172" t="s">
        <v>193</v>
      </c>
      <c r="C109" s="173" t="s">
        <v>194</v>
      </c>
      <c r="D109" s="174" t="s">
        <v>157</v>
      </c>
      <c r="E109" s="175">
        <v>47.5</v>
      </c>
      <c r="F109" s="204">
        <v>0</v>
      </c>
      <c r="G109" s="204">
        <f>E109*F109</f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6">
        <v>1</v>
      </c>
      <c r="CB109" s="176">
        <v>7</v>
      </c>
      <c r="CZ109" s="146">
        <v>0</v>
      </c>
    </row>
    <row r="110" spans="1:15" ht="12.75">
      <c r="A110" s="177"/>
      <c r="B110" s="180"/>
      <c r="C110" s="228" t="s">
        <v>184</v>
      </c>
      <c r="D110" s="229"/>
      <c r="E110" s="181">
        <v>47.5</v>
      </c>
      <c r="F110" s="204"/>
      <c r="G110" s="204"/>
      <c r="M110" s="179" t="s">
        <v>184</v>
      </c>
      <c r="O110" s="170"/>
    </row>
    <row r="111" spans="1:104" ht="12.75">
      <c r="A111" s="171">
        <v>28</v>
      </c>
      <c r="B111" s="172" t="s">
        <v>195</v>
      </c>
      <c r="C111" s="173" t="s">
        <v>196</v>
      </c>
      <c r="D111" s="174" t="s">
        <v>157</v>
      </c>
      <c r="E111" s="175">
        <v>47.5</v>
      </c>
      <c r="F111" s="204">
        <v>0</v>
      </c>
      <c r="G111" s="204">
        <f>E111*F111</f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6">
        <v>1</v>
      </c>
      <c r="CB111" s="176">
        <v>7</v>
      </c>
      <c r="CZ111" s="146">
        <v>0.00059</v>
      </c>
    </row>
    <row r="112" spans="1:15" ht="12.75">
      <c r="A112" s="177"/>
      <c r="B112" s="180"/>
      <c r="C112" s="228" t="s">
        <v>184</v>
      </c>
      <c r="D112" s="229"/>
      <c r="E112" s="181">
        <v>47.5</v>
      </c>
      <c r="F112" s="204"/>
      <c r="G112" s="204"/>
      <c r="M112" s="179" t="s">
        <v>184</v>
      </c>
      <c r="O112" s="170"/>
    </row>
    <row r="113" spans="1:57" ht="12.75">
      <c r="A113" s="184"/>
      <c r="B113" s="185" t="s">
        <v>74</v>
      </c>
      <c r="C113" s="186" t="str">
        <f>CONCATENATE(B106," ",C106)</f>
        <v>777 Podlahy ze syntetických hmot</v>
      </c>
      <c r="D113" s="187"/>
      <c r="E113" s="188"/>
      <c r="F113" s="189"/>
      <c r="G113" s="190">
        <f>SUM(G106:G112)</f>
        <v>0</v>
      </c>
      <c r="O113" s="170">
        <v>4</v>
      </c>
      <c r="BA113" s="191">
        <f>SUM(BA106:BA112)</f>
        <v>0</v>
      </c>
      <c r="BB113" s="191">
        <f>SUM(BB106:BB112)</f>
        <v>0</v>
      </c>
      <c r="BC113" s="191">
        <f>SUM(BC106:BC112)</f>
        <v>0</v>
      </c>
      <c r="BD113" s="191">
        <f>SUM(BD106:BD112)</f>
        <v>0</v>
      </c>
      <c r="BE113" s="191">
        <f>SUM(BE106:BE112)</f>
        <v>0</v>
      </c>
    </row>
    <row r="114" spans="1:15" ht="12.75">
      <c r="A114" s="163" t="s">
        <v>72</v>
      </c>
      <c r="B114" s="164" t="s">
        <v>197</v>
      </c>
      <c r="C114" s="165" t="s">
        <v>198</v>
      </c>
      <c r="D114" s="166"/>
      <c r="E114" s="167"/>
      <c r="F114" s="167"/>
      <c r="G114" s="168"/>
      <c r="H114" s="169"/>
      <c r="I114" s="169"/>
      <c r="O114" s="170">
        <v>1</v>
      </c>
    </row>
    <row r="115" spans="1:104" ht="12.75">
      <c r="A115" s="171">
        <v>29</v>
      </c>
      <c r="B115" s="172" t="s">
        <v>199</v>
      </c>
      <c r="C115" s="173" t="s">
        <v>200</v>
      </c>
      <c r="D115" s="174" t="s">
        <v>85</v>
      </c>
      <c r="E115" s="175">
        <v>64.15</v>
      </c>
      <c r="F115" s="204">
        <v>0</v>
      </c>
      <c r="G115" s="204">
        <f>E115*F115</f>
        <v>0</v>
      </c>
      <c r="O115" s="170">
        <v>2</v>
      </c>
      <c r="AA115" s="146">
        <v>1</v>
      </c>
      <c r="AB115" s="146">
        <v>7</v>
      </c>
      <c r="AC115" s="146">
        <v>7</v>
      </c>
      <c r="AZ115" s="146">
        <v>2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6">
        <v>1</v>
      </c>
      <c r="CB115" s="176">
        <v>7</v>
      </c>
      <c r="CZ115" s="146">
        <v>7E-05</v>
      </c>
    </row>
    <row r="116" spans="1:104" ht="12.75">
      <c r="A116" s="171">
        <v>30</v>
      </c>
      <c r="B116" s="172" t="s">
        <v>201</v>
      </c>
      <c r="C116" s="173" t="s">
        <v>202</v>
      </c>
      <c r="D116" s="174" t="s">
        <v>85</v>
      </c>
      <c r="E116" s="175">
        <v>64.15</v>
      </c>
      <c r="F116" s="204">
        <v>0</v>
      </c>
      <c r="G116" s="204">
        <f>E116*F116</f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6">
        <v>1</v>
      </c>
      <c r="CB116" s="176">
        <v>7</v>
      </c>
      <c r="CZ116" s="146">
        <v>0.00014</v>
      </c>
    </row>
    <row r="117" spans="1:57" ht="12.75">
      <c r="A117" s="184"/>
      <c r="B117" s="185" t="s">
        <v>74</v>
      </c>
      <c r="C117" s="186" t="str">
        <f>CONCATENATE(B114," ",C114)</f>
        <v>784 Malby</v>
      </c>
      <c r="D117" s="187"/>
      <c r="E117" s="188"/>
      <c r="F117" s="189"/>
      <c r="G117" s="190">
        <f>SUM(G114:G116)</f>
        <v>0</v>
      </c>
      <c r="O117" s="170">
        <v>4</v>
      </c>
      <c r="BA117" s="191">
        <f>SUM(BA114:BA116)</f>
        <v>0</v>
      </c>
      <c r="BB117" s="191">
        <f>SUM(BB114:BB116)</f>
        <v>0</v>
      </c>
      <c r="BC117" s="191">
        <f>SUM(BC114:BC116)</f>
        <v>0</v>
      </c>
      <c r="BD117" s="191">
        <f>SUM(BD114:BD116)</f>
        <v>0</v>
      </c>
      <c r="BE117" s="191">
        <f>SUM(BE114:BE116)</f>
        <v>0</v>
      </c>
    </row>
    <row r="118" spans="1:15" ht="12.75">
      <c r="A118" s="163" t="s">
        <v>72</v>
      </c>
      <c r="B118" s="164" t="s">
        <v>203</v>
      </c>
      <c r="C118" s="165" t="s">
        <v>204</v>
      </c>
      <c r="D118" s="166"/>
      <c r="E118" s="167"/>
      <c r="F118" s="167"/>
      <c r="G118" s="168"/>
      <c r="H118" s="169"/>
      <c r="I118" s="169"/>
      <c r="O118" s="170">
        <v>1</v>
      </c>
    </row>
    <row r="119" spans="1:104" ht="22.5">
      <c r="A119" s="171">
        <v>31</v>
      </c>
      <c r="B119" s="172" t="s">
        <v>205</v>
      </c>
      <c r="C119" s="173" t="s">
        <v>206</v>
      </c>
      <c r="D119" s="174" t="s">
        <v>73</v>
      </c>
      <c r="E119" s="175">
        <v>4</v>
      </c>
      <c r="F119" s="204">
        <v>0</v>
      </c>
      <c r="G119" s="204">
        <f>E119*F119</f>
        <v>0</v>
      </c>
      <c r="O119" s="170">
        <v>2</v>
      </c>
      <c r="AA119" s="146">
        <v>1</v>
      </c>
      <c r="AB119" s="146">
        <v>9</v>
      </c>
      <c r="AC119" s="146">
        <v>9</v>
      </c>
      <c r="AZ119" s="146">
        <v>4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6">
        <v>1</v>
      </c>
      <c r="CB119" s="176">
        <v>9</v>
      </c>
      <c r="CZ119" s="146">
        <v>0</v>
      </c>
    </row>
    <row r="120" spans="1:104" ht="22.5">
      <c r="A120" s="171">
        <v>32</v>
      </c>
      <c r="B120" s="172" t="s">
        <v>207</v>
      </c>
      <c r="C120" s="173" t="s">
        <v>208</v>
      </c>
      <c r="D120" s="174" t="s">
        <v>73</v>
      </c>
      <c r="E120" s="175">
        <v>1</v>
      </c>
      <c r="F120" s="204">
        <v>0</v>
      </c>
      <c r="G120" s="204">
        <f>E120*F120</f>
        <v>0</v>
      </c>
      <c r="O120" s="170">
        <v>2</v>
      </c>
      <c r="AA120" s="146">
        <v>1</v>
      </c>
      <c r="AB120" s="146">
        <v>9</v>
      </c>
      <c r="AC120" s="146">
        <v>9</v>
      </c>
      <c r="AZ120" s="146">
        <v>4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6">
        <v>1</v>
      </c>
      <c r="CB120" s="176">
        <v>9</v>
      </c>
      <c r="CZ120" s="146">
        <v>0</v>
      </c>
    </row>
    <row r="121" spans="1:57" ht="12.75">
      <c r="A121" s="184"/>
      <c r="B121" s="185" t="s">
        <v>74</v>
      </c>
      <c r="C121" s="186" t="str">
        <f>CONCATENATE(B118," ",C118)</f>
        <v>M21 Elektromontáže</v>
      </c>
      <c r="D121" s="187"/>
      <c r="E121" s="188"/>
      <c r="F121" s="189"/>
      <c r="G121" s="190">
        <f>SUM(G118:G120)</f>
        <v>0</v>
      </c>
      <c r="O121" s="170">
        <v>4</v>
      </c>
      <c r="BA121" s="191">
        <f>SUM(BA118:BA120)</f>
        <v>0</v>
      </c>
      <c r="BB121" s="191">
        <f>SUM(BB118:BB120)</f>
        <v>0</v>
      </c>
      <c r="BC121" s="191">
        <f>SUM(BC118:BC120)</f>
        <v>0</v>
      </c>
      <c r="BD121" s="191">
        <f>SUM(BD118:BD120)</f>
        <v>0</v>
      </c>
      <c r="BE121" s="191">
        <f>SUM(BE118:BE120)</f>
        <v>0</v>
      </c>
    </row>
    <row r="122" spans="1:15" ht="12.75">
      <c r="A122" s="163" t="s">
        <v>72</v>
      </c>
      <c r="B122" s="164" t="s">
        <v>209</v>
      </c>
      <c r="C122" s="165" t="s">
        <v>210</v>
      </c>
      <c r="D122" s="166"/>
      <c r="E122" s="167"/>
      <c r="F122" s="167"/>
      <c r="G122" s="168"/>
      <c r="H122" s="169"/>
      <c r="I122" s="169"/>
      <c r="O122" s="170">
        <v>1</v>
      </c>
    </row>
    <row r="123" spans="1:104" ht="12.75">
      <c r="A123" s="171">
        <v>33</v>
      </c>
      <c r="B123" s="172" t="s">
        <v>211</v>
      </c>
      <c r="C123" s="173" t="s">
        <v>212</v>
      </c>
      <c r="D123" s="174" t="s">
        <v>140</v>
      </c>
      <c r="E123" s="175">
        <v>5.3971362</v>
      </c>
      <c r="F123" s="204">
        <v>0</v>
      </c>
      <c r="G123" s="204">
        <f aca="true" t="shared" si="6" ref="G123:G129">E123*F123</f>
        <v>0</v>
      </c>
      <c r="O123" s="170">
        <v>2</v>
      </c>
      <c r="AA123" s="146">
        <v>8</v>
      </c>
      <c r="AB123" s="146">
        <v>0</v>
      </c>
      <c r="AC123" s="146">
        <v>3</v>
      </c>
      <c r="AZ123" s="146">
        <v>1</v>
      </c>
      <c r="BA123" s="146">
        <f aca="true" t="shared" si="7" ref="BA123:BA129">IF(AZ123=1,G123,0)</f>
        <v>0</v>
      </c>
      <c r="BB123" s="146">
        <f aca="true" t="shared" si="8" ref="BB123:BB129">IF(AZ123=2,G123,0)</f>
        <v>0</v>
      </c>
      <c r="BC123" s="146">
        <f aca="true" t="shared" si="9" ref="BC123:BC129">IF(AZ123=3,G123,0)</f>
        <v>0</v>
      </c>
      <c r="BD123" s="146">
        <f aca="true" t="shared" si="10" ref="BD123:BD129">IF(AZ123=4,G123,0)</f>
        <v>0</v>
      </c>
      <c r="BE123" s="146">
        <f aca="true" t="shared" si="11" ref="BE123:BE129">IF(AZ123=5,G123,0)</f>
        <v>0</v>
      </c>
      <c r="CA123" s="176">
        <v>8</v>
      </c>
      <c r="CB123" s="176">
        <v>0</v>
      </c>
      <c r="CZ123" s="146">
        <v>0</v>
      </c>
    </row>
    <row r="124" spans="1:104" ht="12.75">
      <c r="A124" s="171">
        <v>34</v>
      </c>
      <c r="B124" s="172" t="s">
        <v>213</v>
      </c>
      <c r="C124" s="173" t="s">
        <v>214</v>
      </c>
      <c r="D124" s="174" t="s">
        <v>140</v>
      </c>
      <c r="E124" s="175">
        <v>5.3971362</v>
      </c>
      <c r="F124" s="204">
        <v>0</v>
      </c>
      <c r="G124" s="204">
        <f t="shared" si="6"/>
        <v>0</v>
      </c>
      <c r="O124" s="170">
        <v>2</v>
      </c>
      <c r="AA124" s="146">
        <v>8</v>
      </c>
      <c r="AB124" s="146">
        <v>0</v>
      </c>
      <c r="AC124" s="146">
        <v>3</v>
      </c>
      <c r="AZ124" s="146">
        <v>1</v>
      </c>
      <c r="BA124" s="146">
        <f t="shared" si="7"/>
        <v>0</v>
      </c>
      <c r="BB124" s="146">
        <f t="shared" si="8"/>
        <v>0</v>
      </c>
      <c r="BC124" s="146">
        <f t="shared" si="9"/>
        <v>0</v>
      </c>
      <c r="BD124" s="146">
        <f t="shared" si="10"/>
        <v>0</v>
      </c>
      <c r="BE124" s="146">
        <f t="shared" si="11"/>
        <v>0</v>
      </c>
      <c r="CA124" s="176">
        <v>8</v>
      </c>
      <c r="CB124" s="176">
        <v>0</v>
      </c>
      <c r="CZ124" s="146">
        <v>0</v>
      </c>
    </row>
    <row r="125" spans="1:104" ht="12.75">
      <c r="A125" s="171">
        <v>35</v>
      </c>
      <c r="B125" s="172" t="s">
        <v>215</v>
      </c>
      <c r="C125" s="173" t="s">
        <v>216</v>
      </c>
      <c r="D125" s="174" t="s">
        <v>140</v>
      </c>
      <c r="E125" s="175">
        <v>5.3971362</v>
      </c>
      <c r="F125" s="204">
        <v>0</v>
      </c>
      <c r="G125" s="204">
        <f t="shared" si="6"/>
        <v>0</v>
      </c>
      <c r="O125" s="170">
        <v>2</v>
      </c>
      <c r="AA125" s="146">
        <v>8</v>
      </c>
      <c r="AB125" s="146">
        <v>0</v>
      </c>
      <c r="AC125" s="146">
        <v>3</v>
      </c>
      <c r="AZ125" s="146">
        <v>1</v>
      </c>
      <c r="BA125" s="146">
        <f t="shared" si="7"/>
        <v>0</v>
      </c>
      <c r="BB125" s="146">
        <f t="shared" si="8"/>
        <v>0</v>
      </c>
      <c r="BC125" s="146">
        <f t="shared" si="9"/>
        <v>0</v>
      </c>
      <c r="BD125" s="146">
        <f t="shared" si="10"/>
        <v>0</v>
      </c>
      <c r="BE125" s="146">
        <f t="shared" si="11"/>
        <v>0</v>
      </c>
      <c r="CA125" s="176">
        <v>8</v>
      </c>
      <c r="CB125" s="176">
        <v>0</v>
      </c>
      <c r="CZ125" s="146">
        <v>0</v>
      </c>
    </row>
    <row r="126" spans="1:104" ht="12.75">
      <c r="A126" s="171">
        <v>36</v>
      </c>
      <c r="B126" s="172" t="s">
        <v>217</v>
      </c>
      <c r="C126" s="173" t="s">
        <v>218</v>
      </c>
      <c r="D126" s="174" t="s">
        <v>140</v>
      </c>
      <c r="E126" s="175">
        <v>5.3971362</v>
      </c>
      <c r="F126" s="204">
        <v>0</v>
      </c>
      <c r="G126" s="204">
        <f t="shared" si="6"/>
        <v>0</v>
      </c>
      <c r="O126" s="170">
        <v>2</v>
      </c>
      <c r="AA126" s="146">
        <v>8</v>
      </c>
      <c r="AB126" s="146">
        <v>0</v>
      </c>
      <c r="AC126" s="146">
        <v>3</v>
      </c>
      <c r="AZ126" s="146">
        <v>1</v>
      </c>
      <c r="BA126" s="146">
        <f t="shared" si="7"/>
        <v>0</v>
      </c>
      <c r="BB126" s="146">
        <f t="shared" si="8"/>
        <v>0</v>
      </c>
      <c r="BC126" s="146">
        <f t="shared" si="9"/>
        <v>0</v>
      </c>
      <c r="BD126" s="146">
        <f t="shared" si="10"/>
        <v>0</v>
      </c>
      <c r="BE126" s="146">
        <f t="shared" si="11"/>
        <v>0</v>
      </c>
      <c r="CA126" s="176">
        <v>8</v>
      </c>
      <c r="CB126" s="176">
        <v>0</v>
      </c>
      <c r="CZ126" s="146">
        <v>0</v>
      </c>
    </row>
    <row r="127" spans="1:104" ht="12.75">
      <c r="A127" s="171">
        <v>37</v>
      </c>
      <c r="B127" s="172" t="s">
        <v>219</v>
      </c>
      <c r="C127" s="173" t="s">
        <v>220</v>
      </c>
      <c r="D127" s="174" t="s">
        <v>140</v>
      </c>
      <c r="E127" s="175">
        <v>5.3971362</v>
      </c>
      <c r="F127" s="204">
        <v>0</v>
      </c>
      <c r="G127" s="204">
        <f t="shared" si="6"/>
        <v>0</v>
      </c>
      <c r="O127" s="170">
        <v>2</v>
      </c>
      <c r="AA127" s="146">
        <v>8</v>
      </c>
      <c r="AB127" s="146">
        <v>0</v>
      </c>
      <c r="AC127" s="146">
        <v>3</v>
      </c>
      <c r="AZ127" s="146">
        <v>1</v>
      </c>
      <c r="BA127" s="146">
        <f t="shared" si="7"/>
        <v>0</v>
      </c>
      <c r="BB127" s="146">
        <f t="shared" si="8"/>
        <v>0</v>
      </c>
      <c r="BC127" s="146">
        <f t="shared" si="9"/>
        <v>0</v>
      </c>
      <c r="BD127" s="146">
        <f t="shared" si="10"/>
        <v>0</v>
      </c>
      <c r="BE127" s="146">
        <f t="shared" si="11"/>
        <v>0</v>
      </c>
      <c r="CA127" s="176">
        <v>8</v>
      </c>
      <c r="CB127" s="176">
        <v>0</v>
      </c>
      <c r="CZ127" s="146">
        <v>0</v>
      </c>
    </row>
    <row r="128" spans="1:104" ht="12.75">
      <c r="A128" s="171">
        <v>38</v>
      </c>
      <c r="B128" s="172" t="s">
        <v>221</v>
      </c>
      <c r="C128" s="173" t="s">
        <v>222</v>
      </c>
      <c r="D128" s="174" t="s">
        <v>140</v>
      </c>
      <c r="E128" s="175">
        <v>5.3971362</v>
      </c>
      <c r="F128" s="204">
        <v>0</v>
      </c>
      <c r="G128" s="204">
        <f t="shared" si="6"/>
        <v>0</v>
      </c>
      <c r="O128" s="170">
        <v>2</v>
      </c>
      <c r="AA128" s="146">
        <v>8</v>
      </c>
      <c r="AB128" s="146">
        <v>0</v>
      </c>
      <c r="AC128" s="146">
        <v>3</v>
      </c>
      <c r="AZ128" s="146">
        <v>1</v>
      </c>
      <c r="BA128" s="146">
        <f t="shared" si="7"/>
        <v>0</v>
      </c>
      <c r="BB128" s="146">
        <f t="shared" si="8"/>
        <v>0</v>
      </c>
      <c r="BC128" s="146">
        <f t="shared" si="9"/>
        <v>0</v>
      </c>
      <c r="BD128" s="146">
        <f t="shared" si="10"/>
        <v>0</v>
      </c>
      <c r="BE128" s="146">
        <f t="shared" si="11"/>
        <v>0</v>
      </c>
      <c r="CA128" s="176">
        <v>8</v>
      </c>
      <c r="CB128" s="176">
        <v>0</v>
      </c>
      <c r="CZ128" s="146">
        <v>0</v>
      </c>
    </row>
    <row r="129" spans="1:104" ht="12.75">
      <c r="A129" s="171">
        <v>39</v>
      </c>
      <c r="B129" s="172" t="s">
        <v>223</v>
      </c>
      <c r="C129" s="173" t="s">
        <v>224</v>
      </c>
      <c r="D129" s="174" t="s">
        <v>140</v>
      </c>
      <c r="E129" s="175">
        <v>5.3971362</v>
      </c>
      <c r="F129" s="204">
        <v>0</v>
      </c>
      <c r="G129" s="204">
        <f t="shared" si="6"/>
        <v>0</v>
      </c>
      <c r="O129" s="170">
        <v>2</v>
      </c>
      <c r="AA129" s="146">
        <v>8</v>
      </c>
      <c r="AB129" s="146">
        <v>0</v>
      </c>
      <c r="AC129" s="146">
        <v>3</v>
      </c>
      <c r="AZ129" s="146">
        <v>1</v>
      </c>
      <c r="BA129" s="146">
        <f t="shared" si="7"/>
        <v>0</v>
      </c>
      <c r="BB129" s="146">
        <f t="shared" si="8"/>
        <v>0</v>
      </c>
      <c r="BC129" s="146">
        <f t="shared" si="9"/>
        <v>0</v>
      </c>
      <c r="BD129" s="146">
        <f t="shared" si="10"/>
        <v>0</v>
      </c>
      <c r="BE129" s="146">
        <f t="shared" si="11"/>
        <v>0</v>
      </c>
      <c r="CA129" s="176">
        <v>8</v>
      </c>
      <c r="CB129" s="176">
        <v>0</v>
      </c>
      <c r="CZ129" s="146">
        <v>0</v>
      </c>
    </row>
    <row r="130" spans="1:57" ht="12.75">
      <c r="A130" s="184"/>
      <c r="B130" s="185" t="s">
        <v>74</v>
      </c>
      <c r="C130" s="186" t="str">
        <f>CONCATENATE(B122," ",C122)</f>
        <v>D96 Přesuny suti a vybouraných hmot</v>
      </c>
      <c r="D130" s="187"/>
      <c r="E130" s="188"/>
      <c r="F130" s="189"/>
      <c r="G130" s="190">
        <f>SUM(G122:G129)</f>
        <v>0</v>
      </c>
      <c r="O130" s="170">
        <v>4</v>
      </c>
      <c r="BA130" s="191">
        <f>SUM(BA122:BA129)</f>
        <v>0</v>
      </c>
      <c r="BB130" s="191">
        <f>SUM(BB122:BB129)</f>
        <v>0</v>
      </c>
      <c r="BC130" s="191">
        <f>SUM(BC122:BC129)</f>
        <v>0</v>
      </c>
      <c r="BD130" s="191">
        <f>SUM(BD122:BD129)</f>
        <v>0</v>
      </c>
      <c r="BE130" s="191">
        <f>SUM(BE122:BE129)</f>
        <v>0</v>
      </c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spans="1:7" ht="12.75">
      <c r="A154" s="192"/>
      <c r="B154" s="192"/>
      <c r="C154" s="192"/>
      <c r="D154" s="192"/>
      <c r="E154" s="192"/>
      <c r="F154" s="192"/>
      <c r="G154" s="192"/>
    </row>
    <row r="155" spans="1:7" ht="12.75">
      <c r="A155" s="192"/>
      <c r="B155" s="192"/>
      <c r="C155" s="192"/>
      <c r="D155" s="192"/>
      <c r="E155" s="192"/>
      <c r="F155" s="192"/>
      <c r="G155" s="192"/>
    </row>
    <row r="156" spans="1:7" ht="12.75">
      <c r="A156" s="192"/>
      <c r="B156" s="192"/>
      <c r="C156" s="192"/>
      <c r="D156" s="192"/>
      <c r="E156" s="192"/>
      <c r="F156" s="192"/>
      <c r="G156" s="192"/>
    </row>
    <row r="157" spans="1:7" ht="12.75">
      <c r="A157" s="192"/>
      <c r="B157" s="192"/>
      <c r="C157" s="192"/>
      <c r="D157" s="192"/>
      <c r="E157" s="192"/>
      <c r="F157" s="192"/>
      <c r="G157" s="192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ht="12.75">
      <c r="E184" s="146"/>
    </row>
    <row r="185" ht="12.75">
      <c r="E185" s="146"/>
    </row>
    <row r="186" ht="12.75">
      <c r="E186" s="146"/>
    </row>
    <row r="187" ht="12.75">
      <c r="E187" s="146"/>
    </row>
    <row r="188" ht="12.75">
      <c r="E188" s="146"/>
    </row>
    <row r="189" spans="1:2" ht="12.75">
      <c r="A189" s="193"/>
      <c r="B189" s="193"/>
    </row>
    <row r="190" spans="1:7" ht="12.75">
      <c r="A190" s="192"/>
      <c r="B190" s="192"/>
      <c r="C190" s="195"/>
      <c r="D190" s="195"/>
      <c r="E190" s="196"/>
      <c r="F190" s="195"/>
      <c r="G190" s="197"/>
    </row>
    <row r="191" spans="1:7" ht="12.75">
      <c r="A191" s="198"/>
      <c r="B191" s="198"/>
      <c r="C191" s="192"/>
      <c r="D191" s="192"/>
      <c r="E191" s="199"/>
      <c r="F191" s="192"/>
      <c r="G191" s="192"/>
    </row>
    <row r="192" spans="1:7" ht="12.75">
      <c r="A192" s="192"/>
      <c r="B192" s="192"/>
      <c r="C192" s="192"/>
      <c r="D192" s="192"/>
      <c r="E192" s="199"/>
      <c r="F192" s="192"/>
      <c r="G192" s="192"/>
    </row>
    <row r="193" spans="1:7" ht="12.75">
      <c r="A193" s="192"/>
      <c r="B193" s="192"/>
      <c r="C193" s="192"/>
      <c r="D193" s="192"/>
      <c r="E193" s="199"/>
      <c r="F193" s="192"/>
      <c r="G193" s="192"/>
    </row>
    <row r="194" spans="1:7" ht="12.75">
      <c r="A194" s="192"/>
      <c r="B194" s="192"/>
      <c r="C194" s="192"/>
      <c r="D194" s="192"/>
      <c r="E194" s="199"/>
      <c r="F194" s="192"/>
      <c r="G194" s="192"/>
    </row>
    <row r="195" spans="1:7" ht="12.75">
      <c r="A195" s="192"/>
      <c r="B195" s="192"/>
      <c r="C195" s="192"/>
      <c r="D195" s="192"/>
      <c r="E195" s="199"/>
      <c r="F195" s="192"/>
      <c r="G195" s="192"/>
    </row>
    <row r="196" spans="1:7" ht="12.75">
      <c r="A196" s="192"/>
      <c r="B196" s="192"/>
      <c r="C196" s="192"/>
      <c r="D196" s="192"/>
      <c r="E196" s="199"/>
      <c r="F196" s="192"/>
      <c r="G196" s="192"/>
    </row>
    <row r="197" spans="1:7" ht="12.75">
      <c r="A197" s="192"/>
      <c r="B197" s="192"/>
      <c r="C197" s="192"/>
      <c r="D197" s="192"/>
      <c r="E197" s="199"/>
      <c r="F197" s="192"/>
      <c r="G197" s="192"/>
    </row>
    <row r="198" spans="1:7" ht="12.75">
      <c r="A198" s="192"/>
      <c r="B198" s="192"/>
      <c r="C198" s="192"/>
      <c r="D198" s="192"/>
      <c r="E198" s="199"/>
      <c r="F198" s="192"/>
      <c r="G198" s="192"/>
    </row>
    <row r="199" spans="1:7" ht="12.75">
      <c r="A199" s="192"/>
      <c r="B199" s="192"/>
      <c r="C199" s="192"/>
      <c r="D199" s="192"/>
      <c r="E199" s="199"/>
      <c r="F199" s="192"/>
      <c r="G199" s="192"/>
    </row>
    <row r="200" spans="1:7" ht="12.75">
      <c r="A200" s="192"/>
      <c r="B200" s="192"/>
      <c r="C200" s="192"/>
      <c r="D200" s="192"/>
      <c r="E200" s="199"/>
      <c r="F200" s="192"/>
      <c r="G200" s="192"/>
    </row>
    <row r="201" spans="1:7" ht="12.75">
      <c r="A201" s="192"/>
      <c r="B201" s="192"/>
      <c r="C201" s="192"/>
      <c r="D201" s="192"/>
      <c r="E201" s="199"/>
      <c r="F201" s="192"/>
      <c r="G201" s="192"/>
    </row>
    <row r="202" spans="1:7" ht="12.75">
      <c r="A202" s="192"/>
      <c r="B202" s="192"/>
      <c r="C202" s="192"/>
      <c r="D202" s="192"/>
      <c r="E202" s="199"/>
      <c r="F202" s="192"/>
      <c r="G202" s="192"/>
    </row>
    <row r="203" spans="1:7" ht="12.75">
      <c r="A203" s="192"/>
      <c r="B203" s="192"/>
      <c r="C203" s="192"/>
      <c r="D203" s="192"/>
      <c r="E203" s="199"/>
      <c r="F203" s="192"/>
      <c r="G203" s="192"/>
    </row>
  </sheetData>
  <sheetProtection algorithmName="SHA-512" hashValue="ZRHqBVzCv9vEo2hpxBlGE0rPUISJDZSL04etfU+T6EymAuW1WMcmLlLQSAiSTYuAjtjuRlwRFO7MdULoSSdNww==" saltValue="GPFwPC4G85Q+FqAJWVM7Aw==" spinCount="100000" sheet="1" objects="1" scenarios="1"/>
  <mergeCells count="63">
    <mergeCell ref="C10:D10"/>
    <mergeCell ref="C11:D11"/>
    <mergeCell ref="C12:D12"/>
    <mergeCell ref="A1:G1"/>
    <mergeCell ref="A3:B3"/>
    <mergeCell ref="A4:B4"/>
    <mergeCell ref="E4:G4"/>
    <mergeCell ref="C9:D9"/>
    <mergeCell ref="C35:D35"/>
    <mergeCell ref="C36:D36"/>
    <mergeCell ref="C37:D37"/>
    <mergeCell ref="C13:D13"/>
    <mergeCell ref="C17:D17"/>
    <mergeCell ref="C18:D18"/>
    <mergeCell ref="C19:D19"/>
    <mergeCell ref="C20:D20"/>
    <mergeCell ref="C21:D21"/>
    <mergeCell ref="C22:D22"/>
    <mergeCell ref="C24:D24"/>
    <mergeCell ref="C26:D26"/>
    <mergeCell ref="C30:D30"/>
    <mergeCell ref="C32:D32"/>
    <mergeCell ref="C33:D33"/>
    <mergeCell ref="C34:D34"/>
    <mergeCell ref="C48:G48"/>
    <mergeCell ref="C49:G49"/>
    <mergeCell ref="C39:D39"/>
    <mergeCell ref="C40:D40"/>
    <mergeCell ref="C41:D41"/>
    <mergeCell ref="C42:D42"/>
    <mergeCell ref="C43:D43"/>
    <mergeCell ref="C44:D44"/>
    <mergeCell ref="C80:D80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101:D101"/>
    <mergeCell ref="C85:D85"/>
    <mergeCell ref="C86:D86"/>
    <mergeCell ref="C87:D87"/>
    <mergeCell ref="C88:D88"/>
    <mergeCell ref="C89:D89"/>
    <mergeCell ref="C91:D91"/>
    <mergeCell ref="C92:D92"/>
    <mergeCell ref="C93:D93"/>
    <mergeCell ref="C94:D94"/>
    <mergeCell ref="C95:D95"/>
    <mergeCell ref="C97:D97"/>
    <mergeCell ref="C99:D99"/>
    <mergeCell ref="C100:D100"/>
    <mergeCell ref="C102:D102"/>
    <mergeCell ref="C103:D103"/>
    <mergeCell ref="C108:D108"/>
    <mergeCell ref="C110:D110"/>
    <mergeCell ref="C112:D1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</dc:creator>
  <cp:keywords/>
  <dc:description/>
  <cp:lastModifiedBy>Vrabčák</cp:lastModifiedBy>
  <dcterms:created xsi:type="dcterms:W3CDTF">2019-02-07T11:23:52Z</dcterms:created>
  <dcterms:modified xsi:type="dcterms:W3CDTF">2019-02-08T15:26:02Z</dcterms:modified>
  <cp:category/>
  <cp:version/>
  <cp:contentType/>
  <cp:contentStatus/>
</cp:coreProperties>
</file>