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anační a pěstební z..." sheetId="2" r:id="rId2"/>
    <sheet name="02 - SADOVÉ ÚPRAVY" sheetId="3" r:id="rId3"/>
    <sheet name="03 - Následná péče 3.roky" sheetId="4" r:id="rId4"/>
  </sheets>
  <definedNames>
    <definedName name="_xlnm.Print_Area" localSheetId="0">'Rekapitulace stavby'!$D$4:$AO$76,'Rekapitulace stavby'!$C$82:$AQ$98</definedName>
    <definedName name="_xlnm._FilterDatabase" localSheetId="1" hidden="1">'01 - Sanační a pěstební z...'!$C$118:$K$276</definedName>
    <definedName name="_xlnm.Print_Area" localSheetId="1">'01 - Sanační a pěstební z...'!$C$4:$J$76,'01 - Sanační a pěstební z...'!$C$82:$J$100,'01 - Sanační a pěstební z...'!$C$106:$K$276</definedName>
    <definedName name="_xlnm._FilterDatabase" localSheetId="2" hidden="1">'02 - SADOVÉ ÚPRAVY'!$C$120:$K$394</definedName>
    <definedName name="_xlnm.Print_Area" localSheetId="2">'02 - SADOVÉ ÚPRAVY'!$C$4:$J$76,'02 - SADOVÉ ÚPRAVY'!$C$82:$J$102,'02 - SADOVÉ ÚPRAVY'!$C$108:$K$394</definedName>
    <definedName name="_xlnm._FilterDatabase" localSheetId="3" hidden="1">'03 - Následná péče 3.roky'!$C$119:$K$280</definedName>
    <definedName name="_xlnm.Print_Area" localSheetId="3">'03 - Následná péče 3.roky'!$C$4:$J$76,'03 - Následná péče 3.roky'!$C$82:$J$101,'03 - Následná péče 3.roky'!$C$107:$K$280</definedName>
    <definedName name="_xlnm.Print_Titles" localSheetId="0">'Rekapitulace stavby'!$92:$92</definedName>
    <definedName name="_xlnm.Print_Titles" localSheetId="1">'01 - Sanační a pěstební z...'!$118:$118</definedName>
    <definedName name="_xlnm.Print_Titles" localSheetId="2">'02 - SADOVÉ ÚPRAVY'!$120:$120</definedName>
    <definedName name="_xlnm.Print_Titles" localSheetId="3">'03 - Následná péče 3.roky'!$119:$119</definedName>
  </definedNames>
  <calcPr fullCalcOnLoad="1"/>
</workbook>
</file>

<file path=xl/sharedStrings.xml><?xml version="1.0" encoding="utf-8"?>
<sst xmlns="http://schemas.openxmlformats.org/spreadsheetml/2006/main" count="5876" uniqueCount="738">
  <si>
    <t>Export Komplet</t>
  </si>
  <si>
    <t/>
  </si>
  <si>
    <t>2.0</t>
  </si>
  <si>
    <t>ZAMOK</t>
  </si>
  <si>
    <t>False</t>
  </si>
  <si>
    <t>{7ab4cb1b-8ede-4273-9aeb-e7ff8b54b369}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</si>
  <si>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</si>
  <si>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</si>
  <si>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</si>
  <si>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</si>
  <si>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</si>
  <si>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</si>
  <si>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</si>
  <si>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</si>
  <si>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2019-29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</si>
  <si>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</si>
  <si>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</si>
  <si>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SO 05 SADOVÉ ÚPRAVY - Frenštát Školská I.Etapa</t>
  </si>
  <si>
    <t>KSO:</t>
  </si>
  <si>
    <t>CC-CZ:</t>
  </si>
  <si>
    <t>Místo:</t>
  </si>
  <si>
    <t>Frenštát pod Radhoštěm</t>
  </si>
  <si>
    <t>Datum:</t>
  </si>
  <si>
    <t>30. 9. 2019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</si>
  <si>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</si>
  <si>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</si>
  <si>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</si>
  <si>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</si>
  <si>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</si>
  <si>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</si>
  <si>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</si>
  <si>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</si>
  <si>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</si>
  <si>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69221189</t>
  </si>
  <si>
    <t>Ing. Magda Cigánková Fialová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</si>
  <si>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</si>
  <si>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</si>
  <si>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</si>
  <si>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</si>
  <si>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</si>
  <si>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</si>
  <si>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</si>
  <si>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</si>
  <si>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</si>
  <si>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</si>
  <si>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</si>
  <si>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</si>
  <si>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</si>
  <si>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</si>
  <si>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</si>
  <si>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</si>
  <si>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</si>
  <si>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</si>
  <si>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</si>
  <si>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</si>
  <si>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</si>
  <si>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</si>
  <si>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</si>
  <si>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</si>
  <si>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</si>
  <si>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</si>
  <si>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</si>
  <si>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</si>
  <si>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</si>
  <si>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</si>
  <si>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</si>
  <si>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</si>
  <si>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</si>
  <si>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</si>
  <si>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</si>
  <si>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</si>
  <si>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</si>
  <si>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</si>
  <si>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</si>
  <si>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</si>
  <si>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</si>
  <si>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</si>
  <si>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</si>
  <si>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</si>
  <si>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</si>
  <si>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</si>
  <si>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</si>
  <si>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Sanační a pěstební zásahy na zeleni</t>
  </si>
  <si>
    <t>STA</t>
  </si>
  <si>
    <t>1</t>
  </si>
  <si>
    <t>{af8b52e0-197b-46ea-87c0-0c22dfc63831}</t>
  </si>
  <si>
    <t>2</t>
  </si>
  <si>
    <t>02</t>
  </si>
  <si>
    <t>SADOVÉ ÚPRAVY</t>
  </si>
  <si>
    <t>{97710989-3b26-4bc7-bb05-ec21aa2793c2}</t>
  </si>
  <si>
    <t>03</t>
  </si>
  <si>
    <t>Následná péče 3.roky</t>
  </si>
  <si>
    <t>{07b4c607-bd1c-4d3a-affc-e1d09eaa39d0}</t>
  </si>
  <si>
    <t>KRYCÍ LIST SOUPISU PRACÍ</t>
  </si>
  <si>
    <t>Objekt:</t>
  </si>
  <si>
    <t>01 - Sanační a pěstební zásahy na zeleni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</si>
  <si>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</si>
  <si>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</si>
  <si>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</si>
  <si>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</si>
  <si>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</si>
  <si>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</si>
  <si>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</si>
  <si>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</si>
  <si>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</si>
  <si>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</si>
  <si>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</si>
  <si>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</si>
  <si>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</si>
  <si>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</si>
  <si>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</si>
  <si>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</si>
  <si>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</si>
  <si>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</si>
  <si>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</si>
  <si>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</si>
  <si>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</si>
  <si>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</si>
  <si>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</si>
  <si>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</si>
  <si>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</si>
  <si>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</si>
  <si>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</si>
  <si>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</si>
  <si>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</si>
  <si>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4</t>
  </si>
  <si>
    <t>-1928226318</t>
  </si>
  <si>
    <t>PP</t>
  </si>
  <si>
    <t>Odstranění křovin a stromů s odstraněním kořenů průměru kmene do 100 mm do sklonu terénu 1 : 5, při celkové ploše do 1 000 m2</t>
  </si>
  <si>
    <t>VV</t>
  </si>
  <si>
    <t>"dle výkresu 5.1 a technické zprávy"</t>
  </si>
  <si>
    <t>"plocha keřů" 64,5</t>
  </si>
  <si>
    <t>Součet</t>
  </si>
  <si>
    <t>112151311</t>
  </si>
  <si>
    <t>Kácení stromu bez postupného spouštění koruny a kmene D do 0,2 m</t>
  </si>
  <si>
    <t>kus</t>
  </si>
  <si>
    <t>-1428554423</t>
  </si>
  <si>
    <t>Pokácení stromu postupné bez spouštění částí kmene a koruny o průměru na řezné ploše pařezu přes 100 do 200 mm</t>
  </si>
  <si>
    <t>"Dle výkresu č.5.1 a technické zprávy"</t>
  </si>
  <si>
    <t>"Listnaté stromy č.22,23" 2</t>
  </si>
  <si>
    <t>"jehličnaté stromy č.70, 76" 2</t>
  </si>
  <si>
    <t>3</t>
  </si>
  <si>
    <t>112151312</t>
  </si>
  <si>
    <t>Kácení stromu bez postupného spouštění koruny a kmene D do 0,3 m</t>
  </si>
  <si>
    <t>649635895</t>
  </si>
  <si>
    <t>Pokácení stromu postupné bez spouštění částí kmene a koruny o průměru na řezné ploše pařezu přes 200 do 300 mm</t>
  </si>
  <si>
    <t>"Listnaté stromy č. 18, 19,20,21,24,27,29" 7</t>
  </si>
  <si>
    <t>112151313</t>
  </si>
  <si>
    <t>Kácení stromu bez postupného spouštění koruny a kmene D do 0,4 m</t>
  </si>
  <si>
    <t>-1545252881</t>
  </si>
  <si>
    <t>Pokácení stromu postupné bez spouštění částí kmene a koruny o průměru na řezné ploše pařezu přes 300 do 400 mm</t>
  </si>
  <si>
    <t>"Listnaté stromy č. 17,31,35" 3</t>
  </si>
  <si>
    <t>5</t>
  </si>
  <si>
    <t>112151314</t>
  </si>
  <si>
    <t>Kácení stromu bez postupného spouštění koruny a kmene D do 0,5 m</t>
  </si>
  <si>
    <t>-2076433374</t>
  </si>
  <si>
    <t>Pokácení stromu postupné bez spouštění částí kmene a koruny o průměru na řezné ploše pařezu přes 400 do 500 mm</t>
  </si>
  <si>
    <t>"Listnaté stromy č.28,30,34,37,64,92" 6</t>
  </si>
  <si>
    <t>6</t>
  </si>
  <si>
    <t>112151355</t>
  </si>
  <si>
    <t>Kácení stromu s postupným spouštěním koruny a kmene D do 0,6 m</t>
  </si>
  <si>
    <t>1205179028</t>
  </si>
  <si>
    <t>Pokácení stromu postupné se spouštěním částí kmene a koruny o průměru na řezné ploše pařezu přes 500 do 600 mm</t>
  </si>
  <si>
    <t>"Listnaté stromy č.26,36,58,59,91" 5</t>
  </si>
  <si>
    <t>"jehličnaté stromy č.86" 1</t>
  </si>
  <si>
    <t>7</t>
  </si>
  <si>
    <t>112151356</t>
  </si>
  <si>
    <t>Kácení stromu s postupným spouštěním koruny a kmene D do 0,7 m</t>
  </si>
  <si>
    <t>1386317318</t>
  </si>
  <si>
    <t>Pokácení stromu postupné se spouštěním částí kmene a koruny o průměru na řezné ploše pařezu přes 600 do 700 mm</t>
  </si>
  <si>
    <t>"Listnaté stromy č.38,53,65,78,84" 5</t>
  </si>
  <si>
    <t>8</t>
  </si>
  <si>
    <t>162301401</t>
  </si>
  <si>
    <t>Vodorovné přemístění větví stromů listnatých do 5 km D kmene do 300 mm</t>
  </si>
  <si>
    <t>-1547052698</t>
  </si>
  <si>
    <t>Vodorovné přemístění větví, kmenů nebo pařezů s naložením, složením a dopravou do 5000 m větví stromů listnatých, průměru kmene přes 100 do 300 mm</t>
  </si>
  <si>
    <t>"Listnaté stromy" 2+7</t>
  </si>
  <si>
    <t>9</t>
  </si>
  <si>
    <t>162301402</t>
  </si>
  <si>
    <t>Vodorovné přemístění větví stromů listnatých do 5 km D kmene do 500 mm</t>
  </si>
  <si>
    <t>-771735442</t>
  </si>
  <si>
    <t>Vodorovné přemístění větví, kmenů nebo pařezů s naložením, složením a dopravou do 5000 m větví stromů listnatých, průměru kmene přes 300 do 500 mm</t>
  </si>
  <si>
    <t>"listnaté stromy kácené" 3+6</t>
  </si>
  <si>
    <t>10</t>
  </si>
  <si>
    <t>162301403</t>
  </si>
  <si>
    <t>Vodorovné přemístění větví stromů listnatých do 5 km D kmene do 700 mm</t>
  </si>
  <si>
    <t>1108506520</t>
  </si>
  <si>
    <t>Vodorovné přemístění větví, kmenů nebo pařezů s naložením, složením a dopravou do 5000 m větví stromů listnatých, průměru kmene přes 500 do 700 mm</t>
  </si>
  <si>
    <t>"listnaté stromy kácené" 5+5</t>
  </si>
  <si>
    <t>11</t>
  </si>
  <si>
    <t>162301405</t>
  </si>
  <si>
    <t>Vodorovné přemístění větví stromů jehličnatých do 5 km D kmene do 300 mm</t>
  </si>
  <si>
    <t>-1894182558</t>
  </si>
  <si>
    <t>Vodorovné přemístění větví, kmenů nebo pařezů  s naložením, složením a dopravou do 5000 m větví stromů jehličnatých, průměru kmene přes 100 do 300 mm</t>
  </si>
  <si>
    <t>"jehličnaté stromy" 2</t>
  </si>
  <si>
    <t>12</t>
  </si>
  <si>
    <t>162301407</t>
  </si>
  <si>
    <t>Vodorovné přemístění větví stromů jehličnatých do 5 km D kmene do 700 mm</t>
  </si>
  <si>
    <t>1673470385</t>
  </si>
  <si>
    <t>Vodorovné přemístění větví, kmenů nebo pařezů  s naložením, složením a dopravou do 5000 m větví stromů jehličnatých, průměru kmene přes 500 do 700 mm</t>
  </si>
  <si>
    <t>"jehličnaté stromy" 1</t>
  </si>
  <si>
    <t>13</t>
  </si>
  <si>
    <t>162301411</t>
  </si>
  <si>
    <t>Vodorovné přemístění kmenů stromů listnatých do 5 km D kmene do 300 mm</t>
  </si>
  <si>
    <t>-1619322971</t>
  </si>
  <si>
    <t>Vodorovné přemístění větví, kmenů nebo pařezů s naložením, složením a dopravou do 5000 m kmenů stromů listnatých, průměru přes 100 do 300 mm</t>
  </si>
  <si>
    <t>"listnaté stromy kácené" 2+7</t>
  </si>
  <si>
    <t>14</t>
  </si>
  <si>
    <t>162301412</t>
  </si>
  <si>
    <t>Vodorovné přemístění kmenů stromů listnatých do 5 km D kmene do 500 mm</t>
  </si>
  <si>
    <t>-703245584</t>
  </si>
  <si>
    <t>Vodorovné přemístění větví, kmenů nebo pařezů s naložením, složením a dopravou do 5000 m kmenů stromů listnatých, průměru přes 300 do 500 mm</t>
  </si>
  <si>
    <t>162301413</t>
  </si>
  <si>
    <t>Vodorovné přemístění kmenů stromů listnatých do 5 km D kmene do 700 mm</t>
  </si>
  <si>
    <t>1972082434</t>
  </si>
  <si>
    <t>Vodorovné přemístění větví, kmenů nebo pařezů s naložením, složením a dopravou do 5000 m kmenů stromů listnatých, průměru přes 500 do 700 mm</t>
  </si>
  <si>
    <t>16</t>
  </si>
  <si>
    <t>162301415</t>
  </si>
  <si>
    <t>Vodorovné přemístění kmenů stromů jehličnatých do 5 km D kmene do 300 mm</t>
  </si>
  <si>
    <t>-1564973354</t>
  </si>
  <si>
    <t>Vodorovné přemístění větví, kmenů nebo pařezů s naložením, složením a dopravou do 5000 m kmenů stromů jehličnatých, průměru přes 100 do 300 mm</t>
  </si>
  <si>
    <t>"stromy jehličnaté" 2</t>
  </si>
  <si>
    <t>17</t>
  </si>
  <si>
    <t>162301417</t>
  </si>
  <si>
    <t>Vodorovné přemístění kmenů stromů jehličnatých do 5 km D kmene do 700 mm</t>
  </si>
  <si>
    <t>-72429707</t>
  </si>
  <si>
    <t>Vodorovné přemístění větví, kmenů nebo pařezů  s naložením, složením a dopravou do 5000 m kmenů stromů jehličnatých, průměru přes 500 do 700 mm</t>
  </si>
  <si>
    <t>"stromy jehličnaté" 1</t>
  </si>
  <si>
    <t>18</t>
  </si>
  <si>
    <t>162301501</t>
  </si>
  <si>
    <t>Vodorovné přemístění křovin do 5 km D kmene do 100 mm</t>
  </si>
  <si>
    <t>-154390914</t>
  </si>
  <si>
    <t>Vodorovné přemístění smýcených křovin do průměru kmene 100 mm na vzdálenost do 5 000 m</t>
  </si>
  <si>
    <t>19</t>
  </si>
  <si>
    <t>112251221</t>
  </si>
  <si>
    <t>Odstranění pařezů rovině nebo na svahu do 1:5 odfrézováním do hloubky 0,5 m</t>
  </si>
  <si>
    <t>281741719</t>
  </si>
  <si>
    <t>Odstranění pařezu odfrézováním nebo odvrtáním hloubky přes 200 do 500 mm v rovině nebo na svahu do 1:5</t>
  </si>
  <si>
    <t>" od listnatých, jehličnatých stromů"</t>
  </si>
  <si>
    <t>(3,14*0,1*0,1*4+3,14*0,15*0,15*7+3,14*0,2*0,2*3+3,14*0,25*0,25*6+3,14*0,3*0,3*6+3,15*0,35*0,35*1)*1,3</t>
  </si>
  <si>
    <t>20</t>
  </si>
  <si>
    <t>122911121</t>
  </si>
  <si>
    <t>Odstranění vyfrézované dřevní hmoty hloubky do 0,5 m v rovině nebo na svahu do 1:5</t>
  </si>
  <si>
    <t>-1575215236</t>
  </si>
  <si>
    <t>Odstranění vyfrézované dřevní hmoty hloubky přes 200 do 500 mm v rovině nebo na svahu do 1:5</t>
  </si>
  <si>
    <t>174111121</t>
  </si>
  <si>
    <t>Zásyp jam po vyfrézovaných pařezech hloubky do 0,5 m v rovině nebo na svahu do 1:5</t>
  </si>
  <si>
    <t>1046767453</t>
  </si>
  <si>
    <t>Zásyp jam po vyfrézovaných pařezech hloubky přes 200 do 500 mm v rovině nebo na svahu do 1:5</t>
  </si>
  <si>
    <t>"celkem samostatné a od pokácených stromů, po odstraněných keřích"</t>
  </si>
  <si>
    <t>"množství orníce je již v položce " 42</t>
  </si>
  <si>
    <t>22</t>
  </si>
  <si>
    <t>162701105</t>
  </si>
  <si>
    <t>Vodorovné přemístění do 10000 m zeminy z horniny tř. 1 až 4</t>
  </si>
  <si>
    <t>m3</t>
  </si>
  <si>
    <t>213686705</t>
  </si>
  <si>
    <t>"dle technické zprávy str.9" 42+36+338</t>
  </si>
  <si>
    <t>23</t>
  </si>
  <si>
    <t>167101101</t>
  </si>
  <si>
    <t>Dodávka ornice na zásypy a modelaci vč. dopravy</t>
  </si>
  <si>
    <t>799747002</t>
  </si>
  <si>
    <t>"dle technické zprávy strč.9" 416</t>
  </si>
  <si>
    <t>24</t>
  </si>
  <si>
    <t>171101103</t>
  </si>
  <si>
    <t>Uložení sypaniny z hornin soudržných do násypů zhutněných do 100 % PS</t>
  </si>
  <si>
    <t>2142327245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</si>
  <si>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96 do 100 % PS</t>
  </si>
  <si>
    <t>"dle technické zprávy str.9"416</t>
  </si>
  <si>
    <t>25</t>
  </si>
  <si>
    <t>182101101</t>
  </si>
  <si>
    <t>Svahování - terénní modelace, vyrovnání terénu, v hornině tř. 1 až 4, v rovině a na svahu do 1:2</t>
  </si>
  <si>
    <t>851886156</t>
  </si>
  <si>
    <t>329,99+1124</t>
  </si>
  <si>
    <t>26</t>
  </si>
  <si>
    <t>182301131</t>
  </si>
  <si>
    <t>Rozprostření ornice pl přes 500 m2 ve svahu přes 1:5 tl vrstvy do 100 mm</t>
  </si>
  <si>
    <t>1215717036</t>
  </si>
  <si>
    <t>27</t>
  </si>
  <si>
    <t>184813211</t>
  </si>
  <si>
    <t>Ochranné oplocení kořenové zóny stromu v rovině nebo na svahu do 1:5, výšky do 1500 mm</t>
  </si>
  <si>
    <t>m</t>
  </si>
  <si>
    <t>-1918821415</t>
  </si>
  <si>
    <t>"u stromů č.13,14,15,21,26,27 "6</t>
  </si>
  <si>
    <t>28</t>
  </si>
  <si>
    <t>184818333</t>
  </si>
  <si>
    <t>Instalace statické podkladnicové vazby pro zajištění koruny stromu přes 2 lana</t>
  </si>
  <si>
    <t>1446912516</t>
  </si>
  <si>
    <t>Instalace bezpečnostních vazeb pro zajištění koruny stromu statická podkladnicová přes 2 lana</t>
  </si>
  <si>
    <t>"včetně kontroly arboristou"</t>
  </si>
  <si>
    <t>"strom č.89" 1</t>
  </si>
  <si>
    <t>29</t>
  </si>
  <si>
    <t>M</t>
  </si>
  <si>
    <t>67543201</t>
  </si>
  <si>
    <t>vazba stromu bezpečnostní statická podkladnicová</t>
  </si>
  <si>
    <t>sada</t>
  </si>
  <si>
    <t>-577081002</t>
  </si>
  <si>
    <t>"pro strom č.89, komlet" 1</t>
  </si>
  <si>
    <t>30</t>
  </si>
  <si>
    <t>184852112</t>
  </si>
  <si>
    <t>Řez stromu bezpečnostní o ploše koruny do 60 m2 lezeckou technikou</t>
  </si>
  <si>
    <t>-1928408081</t>
  </si>
  <si>
    <t>Řez stromů prováděný lezeckou technikou bezpečnostní, plocha koruny stromu přes 30 do 60 m2</t>
  </si>
  <si>
    <t>"strom č.63" 1</t>
  </si>
  <si>
    <t>31</t>
  </si>
  <si>
    <t>184852211</t>
  </si>
  <si>
    <t>Řez stromu zdravotní o ploše koruny do 30 m2 lezeckou technikou</t>
  </si>
  <si>
    <t>1574771028</t>
  </si>
  <si>
    <t>Řez stromů prováděný lezeckou technikou zdravotní, plocha koruny stromu do 30 m2</t>
  </si>
  <si>
    <t>"strom č.54,56,"2</t>
  </si>
  <si>
    <t>32</t>
  </si>
  <si>
    <t>184852212</t>
  </si>
  <si>
    <t>Řez stromu zdravotní o ploše koruny do 60 m2 lezeckou technikou</t>
  </si>
  <si>
    <t>-1603254688</t>
  </si>
  <si>
    <t>Řez stromů prováděný lezeckou technikou zdravotní, plocha koruny stromu přes 30 do 60 m2</t>
  </si>
  <si>
    <t>"dle textové zprávy strom č.55,79,95"3</t>
  </si>
  <si>
    <t>33</t>
  </si>
  <si>
    <t>2-vlastní</t>
  </si>
  <si>
    <t>Poplatek za skládku-křoviny</t>
  </si>
  <si>
    <t>2111222212</t>
  </si>
  <si>
    <t>"stromy a větve kácených " 75</t>
  </si>
  <si>
    <t>"větve stromů z řezů"12</t>
  </si>
  <si>
    <t>"po odstraněných keřích" 64,5</t>
  </si>
  <si>
    <t>997</t>
  </si>
  <si>
    <t>Přesun sutě</t>
  </si>
  <si>
    <t>34</t>
  </si>
  <si>
    <t>998231311</t>
  </si>
  <si>
    <t>Přesun hmot pro sadovnické a krajinářské úpravy vodorovně do 5000 m</t>
  </si>
  <si>
    <t>t</t>
  </si>
  <si>
    <t>-211127362</t>
  </si>
  <si>
    <t>Přesun hmot pro sadovnické a krajinářské úpravy - strojně dopravní vzdálenost do 5000 m</t>
  </si>
  <si>
    <t>35</t>
  </si>
  <si>
    <t>998231411</t>
  </si>
  <si>
    <t>Ruční přesun hmot pro sadovnické a krajinářské úpravy do100 m</t>
  </si>
  <si>
    <t>16029649</t>
  </si>
  <si>
    <t>Přesun hmot pro sadovnické a krajinářské úpravy - ručně bez užití mechanizace vodorovná dopravní vzdálenost do 100 m</t>
  </si>
  <si>
    <t>02 - SADOVÉ ÚPRAVY</t>
  </si>
  <si>
    <t xml:space="preserve">    S2 - Materiál</t>
  </si>
  <si>
    <t xml:space="preserve">    S3 - Výsadbový materiál</t>
  </si>
  <si>
    <t xml:space="preserve">    998 - Přesun hmot</t>
  </si>
  <si>
    <t>181111121</t>
  </si>
  <si>
    <t>Plošná úprava terénu do 500 m2 zemina tř 1 až 4 nerovnosti do 150 mm v rovinně a svahu do 1:5</t>
  </si>
  <si>
    <t>-949349982</t>
  </si>
  <si>
    <t>Plošná úprava terénu v zemině tř. 1 až 4 s urovnáním povrchu bez doplnění ornice souvislé plochy do 500 m2 při nerovnostech terénu přes 100 do 150 mm v rovině nebo na svahu do 1:5</t>
  </si>
  <si>
    <t>"dle výkresy 5.2 a technické zprávy" 330+1931</t>
  </si>
  <si>
    <t>181301101</t>
  </si>
  <si>
    <t>Rozprostření ornice tl vrstvy do 100 mm pl do 500 m2 v rovině nebo ve svahu do 1:5</t>
  </si>
  <si>
    <t>146952559</t>
  </si>
  <si>
    <t>Rozprostření a urovnání ornice v rovině nebo ve svahu sklonu do 1:5 při souvislé ploše do 500 m2, tl. vrstvy do 100 mm</t>
  </si>
  <si>
    <t>183402121</t>
  </si>
  <si>
    <t>Rozrušení půdy souvislé plochy do 500 m2 hloubky do 150 mm v rovině a svahu do 1:5</t>
  </si>
  <si>
    <t>1463582461</t>
  </si>
  <si>
    <t>Rozrušení půdy na hloubku přes 50 do 150 mm souvislé plochy do 500 m2 v rovině nebo na svahu do 1:5</t>
  </si>
  <si>
    <t>"předseťové zpracování půdy" 1931</t>
  </si>
  <si>
    <t>183403132</t>
  </si>
  <si>
    <t>Obdělání půdy rytím zemina tř 3 v rovině a svahu do 1:5</t>
  </si>
  <si>
    <t>-1684806280</t>
  </si>
  <si>
    <t>Obdělání půdy rytím půdy hl. do 200 mm v zemině tř. 3 v rovině nebo na svahu do 1:5</t>
  </si>
  <si>
    <t>"nově založené záhony"  330</t>
  </si>
  <si>
    <t>181301102</t>
  </si>
  <si>
    <t>Rozprostření ornice tl vrstvy do 150 mm pl do 500 m2 v rovině nebo ve svahu do 1:5</t>
  </si>
  <si>
    <t>-566058039</t>
  </si>
  <si>
    <t>Rozprostření a urovnání ornice v rovině nebo ve svahu sklonu do 1:5 při souvislé ploše do 500 m2, tl. vrstvy přes 100 do 150 mm</t>
  </si>
  <si>
    <t>181411131</t>
  </si>
  <si>
    <t>Založení parkového trávníku výsevem plochy do 1000 m2 v rovině a ve svahu do 1:5</t>
  </si>
  <si>
    <t>1437320114</t>
  </si>
  <si>
    <t>Založení trávníku na půdě předem připravené plochy do 1000 m2 výsevem včetně utažení parkového v rovině nebo na svahu do 1:5</t>
  </si>
  <si>
    <t>"nový " 1931</t>
  </si>
  <si>
    <t>183205113</t>
  </si>
  <si>
    <t>Založení záhonu v rovině a svahu do 1:5 zemina tř 4</t>
  </si>
  <si>
    <t>-1054828533</t>
  </si>
  <si>
    <t>Založení záhonu pro výsadbu rostlin v rovině nebo na svahu do 1:5 v zemině tř. 4</t>
  </si>
  <si>
    <t>183101221</t>
  </si>
  <si>
    <t>Jamky pro výsadbu s výměnou 50 % půdy zeminy tř 1 až 4 objem do 1 m3 v rovině a svahu do 1:5</t>
  </si>
  <si>
    <t>-235900196</t>
  </si>
  <si>
    <t>Hloubení jamek pro vysazování rostlin v zemině tř.1 až 4 s výměnou půdy z 50% v rovině nebo na svahu do 1:5, objemu přes 0,40 do 1,00 m3</t>
  </si>
  <si>
    <t>"listnaté stromy"  6+13</t>
  </si>
  <si>
    <t>"jehličnaté stromy" 4</t>
  </si>
  <si>
    <t>183101214</t>
  </si>
  <si>
    <t>Jamky pro výsadbu s výměnou 50 % půdy zeminy tř 1 až 4 objem do 0,125 m3 v rovině a svahu do 1:5</t>
  </si>
  <si>
    <t>-513173490</t>
  </si>
  <si>
    <t>Hloubení jamek pro vysazování rostlin v zemině tř.1 až 4 s výměnou půdy z 50% v rovině nebo na svahu do 1:5, objemu přes 0,05 do 0,125 m3</t>
  </si>
  <si>
    <t>"solitérní keře" 12</t>
  </si>
  <si>
    <t>183101113</t>
  </si>
  <si>
    <t>Hloubení jamek bez výměny půdy zeminy tř 1 až 4 objem do 0,05 m3 v rovině a svahu do 1:5</t>
  </si>
  <si>
    <t>-1963611692</t>
  </si>
  <si>
    <t>Hloubení jamek pro vysazování rostlin v zemině tř.1 až 4 bez výměny půdy v rovině nebo na svahu do 1:5, objemu přes 0,02 do 0,05 m3</t>
  </si>
  <si>
    <t>"keře" 1041</t>
  </si>
  <si>
    <t>183111113</t>
  </si>
  <si>
    <t>Hloubení jamek bez výměny půdy zeminy tř 1 až 4 objem do 0,01 m3 v rovině a svahu do 1:5</t>
  </si>
  <si>
    <t>-1186288537</t>
  </si>
  <si>
    <t>Hloubení jamek pro vysazování rostlin v zemině tř.1 až 4 bez výměny půdy v rovině nebo na svahu do 1:5, objemu přes 0,005 do 0,01 m3</t>
  </si>
  <si>
    <t>"dle textové zprávy"</t>
  </si>
  <si>
    <t>"traviny" 550</t>
  </si>
  <si>
    <t>"Cibuloviny" 731</t>
  </si>
  <si>
    <t>184102116</t>
  </si>
  <si>
    <t>Výsadba dřeviny s balem D do 0,8 m do jamky se zalitím v rovině a svahu do 1:5</t>
  </si>
  <si>
    <t>-21367886</t>
  </si>
  <si>
    <t>Výsadba dřeviny s balem do předem vyhloubené jamky se zalitím v rovině nebo na svahu do 1:5, při průměru balu přes 600 do 800 mm</t>
  </si>
  <si>
    <t>"včetně komparativního řezu po výsadbě"</t>
  </si>
  <si>
    <t>184102114</t>
  </si>
  <si>
    <t>Výsadba dřeviny s balem D do 0,5 m do jamky se zalitím v rovině a svahu do 1:5</t>
  </si>
  <si>
    <t>-632082937</t>
  </si>
  <si>
    <t>Výsadba dřeviny s balem do předem vyhloubené jamky se zalitím v rovině nebo na svahu do 1:5, při průměru balu přes 400 do 500 mm</t>
  </si>
  <si>
    <t>184102112</t>
  </si>
  <si>
    <t>Výsadba dřeviny s balem D do 0,3 m do jamky se zalitím v rovině a svahu do 1:5</t>
  </si>
  <si>
    <t>-1505417673</t>
  </si>
  <si>
    <t>Výsadba dřeviny s balem do předem vyhloubené jamky se zalitím v rovině nebo na svahu do 1:5, při průměru balu přes 200 do 300 mm</t>
  </si>
  <si>
    <t>"dle.výkresu a textové zprávy"</t>
  </si>
  <si>
    <t>"včetně zastřižení po výsadbě"</t>
  </si>
  <si>
    <t>"keře v záhonech" 1041</t>
  </si>
  <si>
    <t>183211322</t>
  </si>
  <si>
    <t>Výsadba květin hrnkových D květináče do 120 mm</t>
  </si>
  <si>
    <t>1562787941</t>
  </si>
  <si>
    <t>Výsadba květin do připravené půdy se zalitím do připravené půdy, se zalitím květin hrnkovaných o průměru květináče přes 80 do 120 mm</t>
  </si>
  <si>
    <t>"dle textové zprávy a výkresu č.5.2, 5.3"</t>
  </si>
  <si>
    <t>183211313</t>
  </si>
  <si>
    <t>Výsadba cibulí nebo hlíz</t>
  </si>
  <si>
    <t>-1548829758</t>
  </si>
  <si>
    <t>Výsadba květin do připravené půdy se zalitím do připravené půdy, se zalitím cibulí nebo hlíz</t>
  </si>
  <si>
    <t>184215112</t>
  </si>
  <si>
    <t>Ukotvení kmene dřevin jedním kůlem D do 0,1 m délky do 2 m</t>
  </si>
  <si>
    <t>-1327607583</t>
  </si>
  <si>
    <t>Ukotvení dřeviny kůly jedním kůlem, délky přes 1 do 2 m</t>
  </si>
  <si>
    <t>184215133</t>
  </si>
  <si>
    <t>Ukotvení kmene dřevin třemi kůly D do 0,1 m délky do 3 m</t>
  </si>
  <si>
    <t>-1787918739</t>
  </si>
  <si>
    <t>Ukotvení dřeviny kůly třemi kůly, délky přes 2 do 3 m</t>
  </si>
  <si>
    <t>"vč.uchycení příček a úvazků"</t>
  </si>
  <si>
    <t>"listnaté stromy" 6+13</t>
  </si>
  <si>
    <t>184215412</t>
  </si>
  <si>
    <t>Zhotovení závlahové mísy dřevin D do 1,0 m v rovině nebo na svahu do 1:5</t>
  </si>
  <si>
    <t>379483086</t>
  </si>
  <si>
    <t>Zhotovení závlahové mísy u solitérních dřevin v rovině nebo na svahu do 1:5, o průměru mísy přes 0,5 do 1 m</t>
  </si>
  <si>
    <t>26vl</t>
  </si>
  <si>
    <t>Ochrana kmene aplikovaná nátěrem na kmen v rovině a svahu do 1:5</t>
  </si>
  <si>
    <t>-1378319270</t>
  </si>
  <si>
    <t>Ochrana dřevin před okusem zvěří chemicky nátěrem, v rovině nebo ve svahu do 1:5 listnatých, výšky přes 70 cm</t>
  </si>
  <si>
    <t>"plocha kmene 16-18" 0,34*6*1,03</t>
  </si>
  <si>
    <t>"plocha kmene 18-20" 0,38*13*1,03</t>
  </si>
  <si>
    <t>184802111</t>
  </si>
  <si>
    <t>Chemické odplevelení před založením kultury nad 20 m2 postřikem na široko v rovině a svahu do 1:5</t>
  </si>
  <si>
    <t>2075381825</t>
  </si>
  <si>
    <t>Chemické odplevelení půdy před založením kultury, trávníku nebo zpevněných ploch o výměře jednotlivě přes 20 m2 v rovině nebo na svahu do 1:5 postřikem na široko</t>
  </si>
  <si>
    <t>"trávníky 2x" 1931*2</t>
  </si>
  <si>
    <t>"nově založený záhon 2x"  330*2</t>
  </si>
  <si>
    <t>184851411</t>
  </si>
  <si>
    <t>Zpětný řez netrnitých keřů po výsadbě výšky do 0,5 m</t>
  </si>
  <si>
    <t>977852518</t>
  </si>
  <si>
    <t>Zpětný řez keřů po výsadbě netrnitých, výšky do 0,5 m</t>
  </si>
  <si>
    <t>1041</t>
  </si>
  <si>
    <t>184911421</t>
  </si>
  <si>
    <t>Mulčování rostlin kůrou tl. do 0,1 m v rovině a svahu do 1:5</t>
  </si>
  <si>
    <t>7445470</t>
  </si>
  <si>
    <t>Mulčování vysazených rostlin mulčovací kůrou, tl. do 100 mm v rovině nebo na svahu do 1:5</t>
  </si>
  <si>
    <t>"dle výkresů a textové zprávy"</t>
  </si>
  <si>
    <t>"stromy, solitérní keře" 3,14*0,4*0,41*(13+6+4+12)</t>
  </si>
  <si>
    <t>"keřové záhony s kůrou" 330</t>
  </si>
  <si>
    <t>185803211</t>
  </si>
  <si>
    <t>Uválcování trávníku v rovině a svahu do 1:5</t>
  </si>
  <si>
    <t>1602541992</t>
  </si>
  <si>
    <t>Uválcování trávníku v rovině nebo na svahu do 1:5</t>
  </si>
  <si>
    <t>1931</t>
  </si>
  <si>
    <t>185804311</t>
  </si>
  <si>
    <t>Zalití rostlin vodou plocha do 20 m2, 5x</t>
  </si>
  <si>
    <t>-1457514275</t>
  </si>
  <si>
    <t>Zalití rostlin vodou plochy záhonů jednotlivě do 20 m2</t>
  </si>
  <si>
    <t>"stromy" (13+6+4)*0,1*5</t>
  </si>
  <si>
    <t>"solitérní keře" 12*0,05*5</t>
  </si>
  <si>
    <t>"keře v záhonech" 1041*0,01*5</t>
  </si>
  <si>
    <t>"trvalky,traviny,kapradiny,cibul." (550+731)*0,001 *5</t>
  </si>
  <si>
    <t>185804312</t>
  </si>
  <si>
    <t>Zalití rostlin vodou plocha přes 20 m2, 5x</t>
  </si>
  <si>
    <t>-519402506</t>
  </si>
  <si>
    <t>Zalití rostlin vodou plochy záhonů jednotlivě přes 20 m2</t>
  </si>
  <si>
    <t>"trávník" 1931*0,01*5</t>
  </si>
  <si>
    <t>185804514</t>
  </si>
  <si>
    <t>Odplevelení souvislých keřových skupin v rovině a svahu do 1:5</t>
  </si>
  <si>
    <t>-419386315</t>
  </si>
  <si>
    <t>Odplevelení výsadeb v rovině nebo na svahu do 1:5 souvislých keřových skupin</t>
  </si>
  <si>
    <t>"záhony s keři" 330</t>
  </si>
  <si>
    <t>185851121</t>
  </si>
  <si>
    <t>Dovoz vody pro zálivku rostlin za vzdálenost do 1000 m</t>
  </si>
  <si>
    <t>2076088629</t>
  </si>
  <si>
    <t>Dovoz vody pro zálivku rostlin na vzdálenost do 1000 m</t>
  </si>
  <si>
    <t>72,955+96,55</t>
  </si>
  <si>
    <t>SC 1</t>
  </si>
  <si>
    <t>Odpíchnutí trávníku</t>
  </si>
  <si>
    <t>1163736160</t>
  </si>
  <si>
    <t>"záhonů od trávníku" 55</t>
  </si>
  <si>
    <t>S2</t>
  </si>
  <si>
    <t>Materiál</t>
  </si>
  <si>
    <t>MAT 46</t>
  </si>
  <si>
    <t>Voda na zalití</t>
  </si>
  <si>
    <t>-2129519675</t>
  </si>
  <si>
    <t>618vl 26a</t>
  </si>
  <si>
    <t>ochranný nátěr na kmeny (např.Arboflex)</t>
  </si>
  <si>
    <t>kg</t>
  </si>
  <si>
    <t>248729827</t>
  </si>
  <si>
    <t>rákos ohradový neloupaný 60 x 200 cm</t>
  </si>
  <si>
    <t>"počet stromů/kg nátěru/koeficient ztráty"</t>
  </si>
  <si>
    <t>"plocha kmene 16-18" 0,340*6*1,03</t>
  </si>
  <si>
    <t>252340010</t>
  </si>
  <si>
    <t>herbicid totální, Roundup Klasik, bal. 1 l</t>
  </si>
  <si>
    <t>litr</t>
  </si>
  <si>
    <t>-518691402</t>
  </si>
  <si>
    <t>herbicid totální systémový neselektivní, bal. 1 l</t>
  </si>
  <si>
    <t xml:space="preserve">  4522*0,0005*1,03</t>
  </si>
  <si>
    <t>103211000</t>
  </si>
  <si>
    <t>zahradní substrát pro výsadbu VL</t>
  </si>
  <si>
    <t>1021845396</t>
  </si>
  <si>
    <t>"záhony keřů 30%" 330*0,15*0,3*1,03</t>
  </si>
  <si>
    <t>103211001</t>
  </si>
  <si>
    <t>Pěstební substrát pro stromy a solitéry včetně dopravy</t>
  </si>
  <si>
    <t>-19629953</t>
  </si>
  <si>
    <t>"specifikace dle textové zprávy"</t>
  </si>
  <si>
    <t>"včetně hydrogelu"</t>
  </si>
  <si>
    <t>"stromy" 0,8*(6+13+4)*0,5*1,03</t>
  </si>
  <si>
    <t>"soliterní keře" 0,125*12*0,5*1,03</t>
  </si>
  <si>
    <t>103715000</t>
  </si>
  <si>
    <t>substrát pro trávníky A  VL</t>
  </si>
  <si>
    <t>1994044334</t>
  </si>
  <si>
    <t>"parkový trávník" 1931*0,03*1,03</t>
  </si>
  <si>
    <t>36</t>
  </si>
  <si>
    <t>103911000</t>
  </si>
  <si>
    <t>kůra mulčovací VL, včetně dopravy</t>
  </si>
  <si>
    <t>1474284079</t>
  </si>
  <si>
    <t>kůra mulčovací VL</t>
  </si>
  <si>
    <t>"stromy, solitérní keře" 3,14*0,4*0,41*(13+6+4+12)*0,1</t>
  </si>
  <si>
    <t>"keřové záhony s kůrou" 330*0,1</t>
  </si>
  <si>
    <t>37</t>
  </si>
  <si>
    <t>005724100</t>
  </si>
  <si>
    <t>osivo směs travní parková</t>
  </si>
  <si>
    <t>-1184949552</t>
  </si>
  <si>
    <t>1931*0,025*1,03</t>
  </si>
  <si>
    <t>38</t>
  </si>
  <si>
    <t>MAT 51</t>
  </si>
  <si>
    <t>Silvamix - 10 g tableta</t>
  </si>
  <si>
    <t>ks</t>
  </si>
  <si>
    <t>1782060578</t>
  </si>
  <si>
    <t>"stromy" (6+13+4)*10</t>
  </si>
  <si>
    <t>"keře"  (1041+12)*3</t>
  </si>
  <si>
    <t>"trvalky a traviny" (550)*1</t>
  </si>
  <si>
    <t>39</t>
  </si>
  <si>
    <t>MAT 42</t>
  </si>
  <si>
    <t>Kůly dřevěné, frézované, impregnované, minimální průměr 8 cm, délka 3-3,3m (3 ks/strom listnatý)</t>
  </si>
  <si>
    <t>499542229</t>
  </si>
  <si>
    <t>Kůly dřevěné, frézované, impregnované, minimální průměr 8 cm, délka 3-3,3m (3 ks/strom listnatý, 1 ks/strom jehličnatý)</t>
  </si>
  <si>
    <t>"listnaté stromy" (6+13)*3</t>
  </si>
  <si>
    <t>"jehličnaté stromy" 4*3</t>
  </si>
  <si>
    <t>40</t>
  </si>
  <si>
    <t>MAT 43</t>
  </si>
  <si>
    <t>Příčky dřevěné ke kůlům (9 ks / strom listnatý)</t>
  </si>
  <si>
    <t>-369347119</t>
  </si>
  <si>
    <t>"strom listnatý a jehličnatý" (6+13+4)*9</t>
  </si>
  <si>
    <t>41</t>
  </si>
  <si>
    <t>MAT 47</t>
  </si>
  <si>
    <t>Popruh k uvázání kmene v rámci ukotvení dřeviny</t>
  </si>
  <si>
    <t>242551376</t>
  </si>
  <si>
    <t>"listnaté stromy a jehličnaté stromy" (6+13+4)*3</t>
  </si>
  <si>
    <t>"solitérní keře" 12*1,5</t>
  </si>
  <si>
    <t>S3</t>
  </si>
  <si>
    <t>Výsadbový materiál</t>
  </si>
  <si>
    <t>42</t>
  </si>
  <si>
    <t>strom-2</t>
  </si>
  <si>
    <t>Fagus sylvatica v.s.18-20 tř.1 s balem zpevněným pletivem, nasazení 220cm, 3-4x přesazovaný vč.dopravy</t>
  </si>
  <si>
    <t>-2077661301</t>
  </si>
  <si>
    <t>Quercus rubra v.s.18-20 tř.1 s balem zpevněným pletivem, nasazení 220cm, 3-4x přesazovaný vč.dopravy</t>
  </si>
  <si>
    <t>"specifikace a parametry dle textové zprávy" 2</t>
  </si>
  <si>
    <t>43</t>
  </si>
  <si>
    <t>strom-1</t>
  </si>
  <si>
    <t>Acer platanoides v.s.18-20 tř.1 s balem zpevněným pletivem, nasazení 220cm, 3-4x přesazovaný vč.dopravy</t>
  </si>
  <si>
    <t>384742299</t>
  </si>
  <si>
    <t>"specifikace a parametry dle textové zprávy" 10</t>
  </si>
  <si>
    <t>44</t>
  </si>
  <si>
    <t>strom-5</t>
  </si>
  <si>
    <t>Tilia cordata v.s.18-20 tř.1 s balem zpevněným pletivem, nasazení 220cm, 3-4x přesazovaný vč.dopravy</t>
  </si>
  <si>
    <t>16644958</t>
  </si>
  <si>
    <t>"specifikace a parametry dle textové zprávy" 1</t>
  </si>
  <si>
    <t>45</t>
  </si>
  <si>
    <t>strom-3</t>
  </si>
  <si>
    <t>Prunus x yedoensis' v.s.16-18 tř.1 s balem zpevněným pletivem, nasazení k.200, 3xpřesazovaný vč.dopravy</t>
  </si>
  <si>
    <t>741284465</t>
  </si>
  <si>
    <t>Prunus avium'Plena' v.s.16-18 tř.1 s balem zpevněným pletivem, nasazení k.200, 3xpřesazovaný vč.dopravy</t>
  </si>
  <si>
    <t>"parametry a specifikace dle textové zprávy" 5</t>
  </si>
  <si>
    <t>46</t>
  </si>
  <si>
    <t>strom-6</t>
  </si>
  <si>
    <t>Betula pendula v.s.16-18 tř.1 s balem zpevněným pletivem, 3-4xpřesazovaný vč.dopravy</t>
  </si>
  <si>
    <t>1335666032</t>
  </si>
  <si>
    <t>Abies concolor ve.225-250 tř.1 s balem zpevněným pletivem, 3-4xpřesazovaný vč.dopravy</t>
  </si>
  <si>
    <t>47</t>
  </si>
  <si>
    <t>strom-7</t>
  </si>
  <si>
    <t>Abies normaniana v.s.225-250 tř.1 s balem zpevněným pletivem, 3-4xpřesazovaný vč.dopravy</t>
  </si>
  <si>
    <t>1191717235</t>
  </si>
  <si>
    <t>"specifikace a parametry dle textové zprávy" 4</t>
  </si>
  <si>
    <t>48</t>
  </si>
  <si>
    <t>sol.keř-1</t>
  </si>
  <si>
    <t>Hamamelis x intermedia v.s.125-150 tř.1 soliter.,kontejner, min.3kmínků vč.dopravy</t>
  </si>
  <si>
    <t>-1312341850</t>
  </si>
  <si>
    <t>Amelanchier laevis'Baleriana' v.s.125-150 tř.1 soliter.,kontejner, min.5kmínků vč.dopravy</t>
  </si>
  <si>
    <t>"parametry a specifikace dle textové zprávy" 6</t>
  </si>
  <si>
    <t>49</t>
  </si>
  <si>
    <t>sol.keř-2</t>
  </si>
  <si>
    <t>Viburnu farreri'Album' v.s.125-150 tř.1 soliter.,kontejner, min.3kmínků vč.dopravy</t>
  </si>
  <si>
    <t>1268094063</t>
  </si>
  <si>
    <t>50</t>
  </si>
  <si>
    <t>keř-7</t>
  </si>
  <si>
    <t>Weigelia florida'Variegata' v.s.60-80 kontejnér,  vč.dopravy</t>
  </si>
  <si>
    <t>1194663245</t>
  </si>
  <si>
    <t>Microbiota deccussata v.s.20-30 kontejnér</t>
  </si>
  <si>
    <t>"parametry a kvalita dle textové zprávy" 13</t>
  </si>
  <si>
    <t>51</t>
  </si>
  <si>
    <t>keř-6</t>
  </si>
  <si>
    <t>Hypericum calycinum v.s.30-40 kontejnér,  vč.dopravy</t>
  </si>
  <si>
    <t>1996296067</t>
  </si>
  <si>
    <t>"parametry a kvalita dle textové zprávy" 561</t>
  </si>
  <si>
    <t>52</t>
  </si>
  <si>
    <t>keř-2</t>
  </si>
  <si>
    <t xml:space="preserve">Hydrangea arborescens'Anabelle' v.s.40-60 kontejnér,  vč.dopravy </t>
  </si>
  <si>
    <t>-846708117</t>
  </si>
  <si>
    <t xml:space="preserve">Vinca major'Variegata' v.s.30-40 kontejnér </t>
  </si>
  <si>
    <t>"parametry a kvalita dle textové zprávy" 18</t>
  </si>
  <si>
    <t>53</t>
  </si>
  <si>
    <t>keř-1</t>
  </si>
  <si>
    <t>Vinca major'Variegata', v.s.20-30 kontejnér, vč.dopravy</t>
  </si>
  <si>
    <t>1156083346</t>
  </si>
  <si>
    <t>Hyrdangea paniculata'Limelight', v.s.40-60 kontejnér</t>
  </si>
  <si>
    <t>"parametry a kvalita dle textové zprávy" 53</t>
  </si>
  <si>
    <t>54</t>
  </si>
  <si>
    <t>keř-4</t>
  </si>
  <si>
    <t xml:space="preserve">Spiraea japonica'Little Princes''v.s.20-30 2l kontejnér, vč.dopravy </t>
  </si>
  <si>
    <t>901017695</t>
  </si>
  <si>
    <t>"parametry a kvalita dle textové zprávy" 339</t>
  </si>
  <si>
    <t>55</t>
  </si>
  <si>
    <t>keř-3</t>
  </si>
  <si>
    <t xml:space="preserve">Hedera helix v.s.20-40 2l kontejnér,  vč.dopravy </t>
  </si>
  <si>
    <t>-1911103372</t>
  </si>
  <si>
    <t>"parametry a kvalita dle textové zprávy" 27</t>
  </si>
  <si>
    <t>56</t>
  </si>
  <si>
    <t>keř-8</t>
  </si>
  <si>
    <t>Parthenocisus tricuspidata v.s.40-60 kontejnér,  vč.dopravy</t>
  </si>
  <si>
    <t>-1586210714</t>
  </si>
  <si>
    <t>"parametry a kvalita dle textové zprávy" 30</t>
  </si>
  <si>
    <t>57</t>
  </si>
  <si>
    <t>tr-2</t>
  </si>
  <si>
    <t>Penisetum alopecuroides'Hameln' K11, vč.dopravy</t>
  </si>
  <si>
    <t>325829921</t>
  </si>
  <si>
    <t>Molinia caerulea'Edith Dudszus' K9</t>
  </si>
  <si>
    <t>"parametry a kvalita dle textové zprávy" 550</t>
  </si>
  <si>
    <t>58</t>
  </si>
  <si>
    <t>cib-1</t>
  </si>
  <si>
    <t>Narcisus'King Alfred'</t>
  </si>
  <si>
    <t>-1164248484</t>
  </si>
  <si>
    <t>Narcisus'Arkle'</t>
  </si>
  <si>
    <t>"parametry a kvalita dle textové zprávy" 731</t>
  </si>
  <si>
    <t>998</t>
  </si>
  <si>
    <t>Přesun hmot</t>
  </si>
  <si>
    <t>59</t>
  </si>
  <si>
    <t>-1130678991</t>
  </si>
  <si>
    <t>60</t>
  </si>
  <si>
    <t>2055410698</t>
  </si>
  <si>
    <t>03 - Následná péče 3.roky</t>
  </si>
  <si>
    <t xml:space="preserve">    6 - Následná péče - 1 rok po výsadbě </t>
  </si>
  <si>
    <t xml:space="preserve">    02 - Následná péče - 2 rok po výsadbě </t>
  </si>
  <si>
    <t xml:space="preserve">    03 - Následná péče - 3 rok po výsabě </t>
  </si>
  <si>
    <t xml:space="preserve">Následná péče - 1 rok po výsadbě </t>
  </si>
  <si>
    <t>RP 01</t>
  </si>
  <si>
    <t>Rozvojová péče o vysázené stromy 1 rok, komplet dle popisu v technické zprávě</t>
  </si>
  <si>
    <t>-1912701463</t>
  </si>
  <si>
    <t>Rozvojová péče o vysázené stromy 3 roky, komplet dle popisu v technické zprávě</t>
  </si>
  <si>
    <t>"plný popis v textové zprávě"</t>
  </si>
  <si>
    <t>"péče zahrnuje potřebnou práci i materiál"</t>
  </si>
  <si>
    <t>"výměna suchých stromů"</t>
  </si>
  <si>
    <t>"1 x ročně doplnění mulče a oprava výsadbové mísy"</t>
  </si>
  <si>
    <t>"1 x kontrola a oprava kotvení, úvazků"</t>
  </si>
  <si>
    <t>"1 x kontrola a oprava ochrany kmínku"</t>
  </si>
  <si>
    <t>"zálivka v obdobích sucha 6x za vegetační období"</t>
  </si>
  <si>
    <t>"jarní přihnojení"</t>
  </si>
  <si>
    <t>"odstranění obrostu na kmínku"</t>
  </si>
  <si>
    <t>1-péče-keře</t>
  </si>
  <si>
    <t>Rozvojová péče o vysazené keře 1rok po realizaci, komplet dle popisu v technické zprávě</t>
  </si>
  <si>
    <t>-177721108</t>
  </si>
  <si>
    <t>Rozvojová péče o vysazené keře 5let, komplet dle popisu v technické zprávě</t>
  </si>
  <si>
    <t>"výměna suchých jedinců"</t>
  </si>
  <si>
    <t>"2x ročně odplevelení"</t>
  </si>
  <si>
    <t>"1x ročně odstranění suchých částí"</t>
  </si>
  <si>
    <t>"přihnojení"</t>
  </si>
  <si>
    <t>"doplnění mulče"</t>
  </si>
  <si>
    <t>"keře" 1041+12</t>
  </si>
  <si>
    <t>1-péče-trvalky</t>
  </si>
  <si>
    <t>Rozvojová péče o vysazené trvalky a traviny 1 rok, komplet dle popisu v technické zprávě</t>
  </si>
  <si>
    <t>-1644291662</t>
  </si>
  <si>
    <t>RP 04</t>
  </si>
  <si>
    <t>Rozvojová péče údržba trávníků 1 rok, komplet dle popisu v technické zprávě</t>
  </si>
  <si>
    <t>-1320010659</t>
  </si>
  <si>
    <t>Rozvojová péče údržba trávníků 3 roky, komplet dle popisu v technické zprávě</t>
  </si>
  <si>
    <t>"podrobný popis v textové zprávě"</t>
  </si>
  <si>
    <t>"každý rok:"</t>
  </si>
  <si>
    <t>"1. Jarní válcování"</t>
  </si>
  <si>
    <t>"2. Přihnojení"</t>
  </si>
  <si>
    <t>"3. Dosetí"</t>
  </si>
  <si>
    <t>"4. Postřík proti dvouděložným"</t>
  </si>
  <si>
    <t>"5. Sekání co 5 x ročně"</t>
  </si>
  <si>
    <t>"6. Na jaře se provede hnojení a případné doplnění substrátu a travního osiva do vzniklých nerovností"</t>
  </si>
  <si>
    <t>"7. Zálivky v době sucha 5x za sezónu"</t>
  </si>
  <si>
    <t>183911121</t>
  </si>
  <si>
    <t>Kontrola vazeb pomocí stromolezecké techniky do 3 stromů</t>
  </si>
  <si>
    <t>-1896793495</t>
  </si>
  <si>
    <t>Kontrola vazeb pomocí stromolezecké techniky s počtem kontrolovaných jedinců do 3 stromů</t>
  </si>
  <si>
    <t>"strom č. 89" 1</t>
  </si>
  <si>
    <t xml:space="preserve">Následná péče - 2 rok po výsadbě </t>
  </si>
  <si>
    <t>RP 01-2</t>
  </si>
  <si>
    <t>Rozvojová péče o vysázené stromy 2 rok, komplet dle popisu v technické zprávě</t>
  </si>
  <si>
    <t>-1695690998</t>
  </si>
  <si>
    <t>1-péče-keře-2</t>
  </si>
  <si>
    <t>Rozvojová péče o vysazené keře 2rok po realizaci, komplet dle popisu v technické zprávě</t>
  </si>
  <si>
    <t>-534112366</t>
  </si>
  <si>
    <t>1-péče-trvalky-2</t>
  </si>
  <si>
    <t>Rozvojová péče o vysazené trvalky a traviny 2 rok, komplet dle popisu v technické zprávě</t>
  </si>
  <si>
    <t>-577666574</t>
  </si>
  <si>
    <t>RP 04-2</t>
  </si>
  <si>
    <t>Rozvojová péče údržba trávníků 2 rok, komplet dle popisu v technické zprávě</t>
  </si>
  <si>
    <t>-1955673415</t>
  </si>
  <si>
    <t>-96277095</t>
  </si>
  <si>
    <t xml:space="preserve">Následná péče - 3 rok po výsabě </t>
  </si>
  <si>
    <t>RP 01-3</t>
  </si>
  <si>
    <t>Rozvojová péče o vysázené stromy 3 rok, komplet dle popisu v technické zprávě</t>
  </si>
  <si>
    <t>557853533</t>
  </si>
  <si>
    <t>1-péče-keře-3</t>
  </si>
  <si>
    <t>Rozvojová péče o vysazené keře 3rok po realizaci, komplet dle popisu v technické zprávě</t>
  </si>
  <si>
    <t>-1101924169</t>
  </si>
  <si>
    <t>1-péče-trvalky-3</t>
  </si>
  <si>
    <t>Rozvojová péče o vysazené trvalky a traviny 3 rok, komplet dle popisu v technické zprávě</t>
  </si>
  <si>
    <t>-1081454607</t>
  </si>
  <si>
    <t>" traviny" 550</t>
  </si>
  <si>
    <t>RP 04-3</t>
  </si>
  <si>
    <t>Rozvojová péče údržba trávníků 3 rok, komplet dle popisu v technické zprávě</t>
  </si>
  <si>
    <t>-1980648670</t>
  </si>
  <si>
    <t>-1937580155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</si>
</sst>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33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31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2019-29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SO 05 SADOVÉ ÚPRAVY - Frenštát Školská I.Etapa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Frenštát pod Radhoštěm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30. 9. 2019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25.6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32</v>
      </c>
      <c r="AJ90" s="40"/>
      <c r="AK90" s="40"/>
      <c r="AL90" s="40"/>
      <c r="AM90" s="80" t="str">
        <f>IF(E20="","",E20)</f>
        <v>Ing. Magda Cigánková Fialová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ROUND(SUM(AG95:AG97),2)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ROUND(SUM(AS95:AS97),2)</f>
        <v>0</v>
      </c>
      <c r="AT94" s="114">
        <f>ROUND(SUM(AV94:AW94),2)</f>
        <v>0</v>
      </c>
      <c r="AU94" s="115">
        <f>ROUND(SUM(AU95:AU97),5)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ROUND(SUM(AZ95:AZ97),2)</f>
        <v>0</v>
      </c>
      <c r="BA94" s="114">
        <f>ROUND(SUM(BA95:BA97),2)</f>
        <v>0</v>
      </c>
      <c r="BB94" s="114">
        <f>ROUND(SUM(BB95:BB97),2)</f>
        <v>0</v>
      </c>
      <c r="BC94" s="114">
        <f>ROUND(SUM(BC95:BC97),2)</f>
        <v>0</v>
      </c>
      <c r="BD94" s="116">
        <f>ROUND(SUM(BD95:BD97),2)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pans="1:91" s="7" customFormat="1" ht="16.5" customHeight="1">
      <c r="A95" s="119" t="s">
        <v>80</v>
      </c>
      <c r="B95" s="120"/>
      <c r="C95" s="121"/>
      <c r="D95" s="122" t="s">
        <v>81</v>
      </c>
      <c r="E95" s="122"/>
      <c r="F95" s="122"/>
      <c r="G95" s="122"/>
      <c r="H95" s="122"/>
      <c r="I95" s="123"/>
      <c r="J95" s="122" t="s">
        <v>82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'01 - Sanační a pěstební z...'!J30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83</v>
      </c>
      <c r="AR95" s="126"/>
      <c r="AS95" s="127">
        <v>0</v>
      </c>
      <c r="AT95" s="128">
        <f>ROUND(SUM(AV95:AW95),2)</f>
        <v>0</v>
      </c>
      <c r="AU95" s="129">
        <f>'01 - Sanační a pěstební z...'!P119</f>
        <v>0</v>
      </c>
      <c r="AV95" s="128">
        <f>'01 - Sanační a pěstební z...'!J33</f>
        <v>0</v>
      </c>
      <c r="AW95" s="128">
        <f>'01 - Sanační a pěstební z...'!J34</f>
        <v>0</v>
      </c>
      <c r="AX95" s="128">
        <f>'01 - Sanační a pěstební z...'!J35</f>
        <v>0</v>
      </c>
      <c r="AY95" s="128">
        <f>'01 - Sanační a pěstební z...'!J36</f>
        <v>0</v>
      </c>
      <c r="AZ95" s="128">
        <f>'01 - Sanační a pěstební z...'!F33</f>
        <v>0</v>
      </c>
      <c r="BA95" s="128">
        <f>'01 - Sanační a pěstební z...'!F34</f>
        <v>0</v>
      </c>
      <c r="BB95" s="128">
        <f>'01 - Sanační a pěstební z...'!F35</f>
        <v>0</v>
      </c>
      <c r="BC95" s="128">
        <f>'01 - Sanační a pěstební z...'!F36</f>
        <v>0</v>
      </c>
      <c r="BD95" s="130">
        <f>'01 - Sanační a pěstební z...'!F37</f>
        <v>0</v>
      </c>
      <c r="BE95" s="7"/>
      <c r="BT95" s="131" t="s">
        <v>84</v>
      </c>
      <c r="BV95" s="131" t="s">
        <v>78</v>
      </c>
      <c r="BW95" s="131" t="s">
        <v>85</v>
      </c>
      <c r="BX95" s="131" t="s">
        <v>5</v>
      </c>
      <c r="CL95" s="131" t="s">
        <v>1</v>
      </c>
      <c r="CM95" s="131" t="s">
        <v>86</v>
      </c>
    </row>
    <row r="96" spans="1:91" s="7" customFormat="1" ht="16.5" customHeight="1">
      <c r="A96" s="119" t="s">
        <v>80</v>
      </c>
      <c r="B96" s="120"/>
      <c r="C96" s="121"/>
      <c r="D96" s="122" t="s">
        <v>87</v>
      </c>
      <c r="E96" s="122"/>
      <c r="F96" s="122"/>
      <c r="G96" s="122"/>
      <c r="H96" s="122"/>
      <c r="I96" s="123"/>
      <c r="J96" s="122" t="s">
        <v>88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'02 - SADOVÉ ÚPRAVY'!J30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83</v>
      </c>
      <c r="AR96" s="126"/>
      <c r="AS96" s="127">
        <v>0</v>
      </c>
      <c r="AT96" s="128">
        <f>ROUND(SUM(AV96:AW96),2)</f>
        <v>0</v>
      </c>
      <c r="AU96" s="129">
        <f>'02 - SADOVÉ ÚPRAVY'!P121</f>
        <v>0</v>
      </c>
      <c r="AV96" s="128">
        <f>'02 - SADOVÉ ÚPRAVY'!J33</f>
        <v>0</v>
      </c>
      <c r="AW96" s="128">
        <f>'02 - SADOVÉ ÚPRAVY'!J34</f>
        <v>0</v>
      </c>
      <c r="AX96" s="128">
        <f>'02 - SADOVÉ ÚPRAVY'!J35</f>
        <v>0</v>
      </c>
      <c r="AY96" s="128">
        <f>'02 - SADOVÉ ÚPRAVY'!J36</f>
        <v>0</v>
      </c>
      <c r="AZ96" s="128">
        <f>'02 - SADOVÉ ÚPRAVY'!F33</f>
        <v>0</v>
      </c>
      <c r="BA96" s="128">
        <f>'02 - SADOVÉ ÚPRAVY'!F34</f>
        <v>0</v>
      </c>
      <c r="BB96" s="128">
        <f>'02 - SADOVÉ ÚPRAVY'!F35</f>
        <v>0</v>
      </c>
      <c r="BC96" s="128">
        <f>'02 - SADOVÉ ÚPRAVY'!F36</f>
        <v>0</v>
      </c>
      <c r="BD96" s="130">
        <f>'02 - SADOVÉ ÚPRAVY'!F37</f>
        <v>0</v>
      </c>
      <c r="BE96" s="7"/>
      <c r="BT96" s="131" t="s">
        <v>84</v>
      </c>
      <c r="BV96" s="131" t="s">
        <v>78</v>
      </c>
      <c r="BW96" s="131" t="s">
        <v>89</v>
      </c>
      <c r="BX96" s="131" t="s">
        <v>5</v>
      </c>
      <c r="CL96" s="131" t="s">
        <v>1</v>
      </c>
      <c r="CM96" s="131" t="s">
        <v>86</v>
      </c>
    </row>
    <row r="97" spans="1:91" s="7" customFormat="1" ht="16.5" customHeight="1">
      <c r="A97" s="119" t="s">
        <v>80</v>
      </c>
      <c r="B97" s="120"/>
      <c r="C97" s="121"/>
      <c r="D97" s="122" t="s">
        <v>90</v>
      </c>
      <c r="E97" s="122"/>
      <c r="F97" s="122"/>
      <c r="G97" s="122"/>
      <c r="H97" s="122"/>
      <c r="I97" s="123"/>
      <c r="J97" s="122" t="s">
        <v>91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'03 - Následná péče 3.roky'!J30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83</v>
      </c>
      <c r="AR97" s="126"/>
      <c r="AS97" s="132">
        <v>0</v>
      </c>
      <c r="AT97" s="133">
        <f>ROUND(SUM(AV97:AW97),2)</f>
        <v>0</v>
      </c>
      <c r="AU97" s="134">
        <f>'03 - Následná péče 3.roky'!P120</f>
        <v>0</v>
      </c>
      <c r="AV97" s="133">
        <f>'03 - Následná péče 3.roky'!J33</f>
        <v>0</v>
      </c>
      <c r="AW97" s="133">
        <f>'03 - Následná péče 3.roky'!J34</f>
        <v>0</v>
      </c>
      <c r="AX97" s="133">
        <f>'03 - Následná péče 3.roky'!J35</f>
        <v>0</v>
      </c>
      <c r="AY97" s="133">
        <f>'03 - Následná péče 3.roky'!J36</f>
        <v>0</v>
      </c>
      <c r="AZ97" s="133">
        <f>'03 - Následná péče 3.roky'!F33</f>
        <v>0</v>
      </c>
      <c r="BA97" s="133">
        <f>'03 - Následná péče 3.roky'!F34</f>
        <v>0</v>
      </c>
      <c r="BB97" s="133">
        <f>'03 - Následná péče 3.roky'!F35</f>
        <v>0</v>
      </c>
      <c r="BC97" s="133">
        <f>'03 - Následná péče 3.roky'!F36</f>
        <v>0</v>
      </c>
      <c r="BD97" s="135">
        <f>'03 - Následná péče 3.roky'!F37</f>
        <v>0</v>
      </c>
      <c r="BE97" s="7"/>
      <c r="BT97" s="131" t="s">
        <v>84</v>
      </c>
      <c r="BV97" s="131" t="s">
        <v>78</v>
      </c>
      <c r="BW97" s="131" t="s">
        <v>92</v>
      </c>
      <c r="BX97" s="131" t="s">
        <v>5</v>
      </c>
      <c r="CL97" s="131" t="s">
        <v>1</v>
      </c>
      <c r="CM97" s="131" t="s">
        <v>86</v>
      </c>
    </row>
    <row r="98" spans="1:57" s="2" customFormat="1" ht="30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s="2" customFormat="1" ht="6.95" customHeight="1">
      <c r="A99" s="38"/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</sheetData>
  <sheetProtection password="CC35" sheet="1" objects="1" scenarios="1" formatColumns="0" formatRows="0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01 - Sanační a pěstební z...'!C2" display="/"/>
    <hyperlink ref="A96" location="'02 - SADOVÉ ÚPRAVY'!C2" display="/"/>
    <hyperlink ref="A97" location="'03 - Následná péče 3.rok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86</v>
      </c>
    </row>
    <row r="4" spans="2:46" s="1" customFormat="1" ht="24.95" customHeight="1">
      <c r="B4" s="20"/>
      <c r="D4" s="140" t="s">
        <v>93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SO 05 SADOVÉ ÚPRAVY - Frenštát Školská I.Etapa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94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95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30. 9. 2019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tr">
        <f>IF('Rekapitulace stavby'!E11="","",'Rekapitulace stavby'!E11)</f>
        <v xml:space="preserve"> </v>
      </c>
      <c r="F15" s="38"/>
      <c r="G15" s="38"/>
      <c r="H15" s="38"/>
      <c r="I15" s="147" t="s">
        <v>27</v>
      </c>
      <c r="J15" s="146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28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30</v>
      </c>
      <c r="E20" s="38"/>
      <c r="F20" s="38"/>
      <c r="G20" s="38"/>
      <c r="H20" s="38"/>
      <c r="I20" s="147" t="s">
        <v>25</v>
      </c>
      <c r="J20" s="146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tr">
        <f>IF('Rekapitulace stavby'!E17="","",'Rekapitulace stavby'!E17)</f>
        <v xml:space="preserve"> </v>
      </c>
      <c r="F21" s="38"/>
      <c r="G21" s="38"/>
      <c r="H21" s="38"/>
      <c r="I21" s="147" t="s">
        <v>27</v>
      </c>
      <c r="J21" s="146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32</v>
      </c>
      <c r="E23" s="38"/>
      <c r="F23" s="38"/>
      <c r="G23" s="38"/>
      <c r="H23" s="38"/>
      <c r="I23" s="147" t="s">
        <v>25</v>
      </c>
      <c r="J23" s="146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34</v>
      </c>
      <c r="F24" s="38"/>
      <c r="G24" s="38"/>
      <c r="H24" s="38"/>
      <c r="I24" s="147" t="s">
        <v>27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35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36</v>
      </c>
      <c r="E30" s="38"/>
      <c r="F30" s="38"/>
      <c r="G30" s="38"/>
      <c r="H30" s="38"/>
      <c r="I30" s="144"/>
      <c r="J30" s="157">
        <f>ROUND(J119,2)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38</v>
      </c>
      <c r="G32" s="38"/>
      <c r="H32" s="38"/>
      <c r="I32" s="159" t="s">
        <v>37</v>
      </c>
      <c r="J32" s="158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40</v>
      </c>
      <c r="E33" s="142" t="s">
        <v>41</v>
      </c>
      <c r="F33" s="161">
        <f>ROUND((SUM(BE119:BE276)),2)</f>
        <v>0</v>
      </c>
      <c r="G33" s="38"/>
      <c r="H33" s="38"/>
      <c r="I33" s="162">
        <v>0.21</v>
      </c>
      <c r="J33" s="161">
        <f>ROUND(((SUM(BE119:BE276))*I33),2)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42</v>
      </c>
      <c r="F34" s="161">
        <f>ROUND((SUM(BF119:BF276)),2)</f>
        <v>0</v>
      </c>
      <c r="G34" s="38"/>
      <c r="H34" s="38"/>
      <c r="I34" s="162">
        <v>0.15</v>
      </c>
      <c r="J34" s="161">
        <f>ROUND(((SUM(BF119:BF276))*I34),2)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43</v>
      </c>
      <c r="F35" s="161">
        <f>ROUND((SUM(BG119:BG276)),2)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44</v>
      </c>
      <c r="F36" s="161">
        <f>ROUND((SUM(BH119:BH276)),2)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61">
        <f>ROUND((SUM(BI119:BI276)),2)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46</v>
      </c>
      <c r="E39" s="165"/>
      <c r="F39" s="165"/>
      <c r="G39" s="166" t="s">
        <v>47</v>
      </c>
      <c r="H39" s="167" t="s">
        <v>48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49</v>
      </c>
      <c r="E50" s="172"/>
      <c r="F50" s="172"/>
      <c r="G50" s="171" t="s">
        <v>50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7"/>
      <c r="J61" s="178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53</v>
      </c>
      <c r="E65" s="179"/>
      <c r="F65" s="179"/>
      <c r="G65" s="171" t="s">
        <v>54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7"/>
      <c r="J76" s="178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96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SO 05 SADOVÉ ÚPRAVY - Frenštát Školská I.Etapa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94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01 - Sanační a pěstební zásahy na zeleni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Frenštát pod Radhoštěm</v>
      </c>
      <c r="G89" s="40"/>
      <c r="H89" s="40"/>
      <c r="I89" s="147" t="s">
        <v>22</v>
      </c>
      <c r="J89" s="79" t="str">
        <f>IF(J12="","",J12)</f>
        <v>30. 9. 2019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7" t="s">
        <v>32</v>
      </c>
      <c r="J92" s="36" t="str">
        <f>E24</f>
        <v>Ing. Magda Cigánková Fialová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97</v>
      </c>
      <c r="D94" s="189"/>
      <c r="E94" s="189"/>
      <c r="F94" s="189"/>
      <c r="G94" s="189"/>
      <c r="H94" s="189"/>
      <c r="I94" s="190"/>
      <c r="J94" s="191" t="s">
        <v>98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99</v>
      </c>
      <c r="D96" s="40"/>
      <c r="E96" s="40"/>
      <c r="F96" s="40"/>
      <c r="G96" s="40"/>
      <c r="H96" s="40"/>
      <c r="I96" s="144"/>
      <c r="J96" s="110">
        <f>J119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100</v>
      </c>
    </row>
    <row r="97" spans="1:31" s="9" customFormat="1" ht="24.95" customHeight="1">
      <c r="A97" s="9"/>
      <c r="B97" s="193"/>
      <c r="C97" s="194"/>
      <c r="D97" s="195" t="s">
        <v>101</v>
      </c>
      <c r="E97" s="196"/>
      <c r="F97" s="196"/>
      <c r="G97" s="196"/>
      <c r="H97" s="196"/>
      <c r="I97" s="197"/>
      <c r="J97" s="198">
        <f>J120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102</v>
      </c>
      <c r="E98" s="203"/>
      <c r="F98" s="203"/>
      <c r="G98" s="203"/>
      <c r="H98" s="203"/>
      <c r="I98" s="204"/>
      <c r="J98" s="205">
        <f>J121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103</v>
      </c>
      <c r="E99" s="203"/>
      <c r="F99" s="203"/>
      <c r="G99" s="203"/>
      <c r="H99" s="203"/>
      <c r="I99" s="204"/>
      <c r="J99" s="205">
        <f>J272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8"/>
      <c r="B100" s="39"/>
      <c r="C100" s="40"/>
      <c r="D100" s="40"/>
      <c r="E100" s="40"/>
      <c r="F100" s="40"/>
      <c r="G100" s="40"/>
      <c r="H100" s="40"/>
      <c r="I100" s="144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183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186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104</v>
      </c>
      <c r="D106" s="40"/>
      <c r="E106" s="40"/>
      <c r="F106" s="40"/>
      <c r="G106" s="40"/>
      <c r="H106" s="40"/>
      <c r="I106" s="14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187" t="str">
        <f>E7</f>
        <v>SO 05 SADOVÉ ÚPRAVY - Frenštát Školská I.Etapa</v>
      </c>
      <c r="F109" s="32"/>
      <c r="G109" s="32"/>
      <c r="H109" s="32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94</v>
      </c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76" t="str">
        <f>E9</f>
        <v>01 - Sanační a pěstební zásahy na zeleni</v>
      </c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20</v>
      </c>
      <c r="D113" s="40"/>
      <c r="E113" s="40"/>
      <c r="F113" s="27" t="str">
        <f>F12</f>
        <v>Frenštát pod Radhoštěm</v>
      </c>
      <c r="G113" s="40"/>
      <c r="H113" s="40"/>
      <c r="I113" s="147" t="s">
        <v>22</v>
      </c>
      <c r="J113" s="79" t="str">
        <f>IF(J12="","",J12)</f>
        <v>30. 9. 2019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24</v>
      </c>
      <c r="D115" s="40"/>
      <c r="E115" s="40"/>
      <c r="F115" s="27" t="str">
        <f>E15</f>
        <v xml:space="preserve"> </v>
      </c>
      <c r="G115" s="40"/>
      <c r="H115" s="40"/>
      <c r="I115" s="147" t="s">
        <v>30</v>
      </c>
      <c r="J115" s="36" t="str">
        <f>E21</f>
        <v xml:space="preserve"> 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5.65" customHeight="1">
      <c r="A116" s="38"/>
      <c r="B116" s="39"/>
      <c r="C116" s="32" t="s">
        <v>28</v>
      </c>
      <c r="D116" s="40"/>
      <c r="E116" s="40"/>
      <c r="F116" s="27" t="str">
        <f>IF(E18="","",E18)</f>
        <v>Vyplň údaj</v>
      </c>
      <c r="G116" s="40"/>
      <c r="H116" s="40"/>
      <c r="I116" s="147" t="s">
        <v>32</v>
      </c>
      <c r="J116" s="36" t="str">
        <f>E24</f>
        <v>Ing. Magda Cigánková Fialová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0.3" customHeight="1">
      <c r="A117" s="38"/>
      <c r="B117" s="39"/>
      <c r="C117" s="40"/>
      <c r="D117" s="40"/>
      <c r="E117" s="40"/>
      <c r="F117" s="40"/>
      <c r="G117" s="40"/>
      <c r="H117" s="40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11" customFormat="1" ht="29.25" customHeight="1">
      <c r="A118" s="207"/>
      <c r="B118" s="208"/>
      <c r="C118" s="209" t="s">
        <v>105</v>
      </c>
      <c r="D118" s="210" t="s">
        <v>61</v>
      </c>
      <c r="E118" s="210" t="s">
        <v>57</v>
      </c>
      <c r="F118" s="210" t="s">
        <v>58</v>
      </c>
      <c r="G118" s="210" t="s">
        <v>106</v>
      </c>
      <c r="H118" s="210" t="s">
        <v>107</v>
      </c>
      <c r="I118" s="211" t="s">
        <v>108</v>
      </c>
      <c r="J118" s="212" t="s">
        <v>98</v>
      </c>
      <c r="K118" s="213" t="s">
        <v>109</v>
      </c>
      <c r="L118" s="214"/>
      <c r="M118" s="100" t="s">
        <v>1</v>
      </c>
      <c r="N118" s="101" t="s">
        <v>40</v>
      </c>
      <c r="O118" s="101" t="s">
        <v>110</v>
      </c>
      <c r="P118" s="101" t="s">
        <v>111</v>
      </c>
      <c r="Q118" s="101" t="s">
        <v>112</v>
      </c>
      <c r="R118" s="101" t="s">
        <v>113</v>
      </c>
      <c r="S118" s="101" t="s">
        <v>114</v>
      </c>
      <c r="T118" s="102" t="s">
        <v>115</v>
      </c>
      <c r="U118" s="207"/>
      <c r="V118" s="207"/>
      <c r="W118" s="207"/>
      <c r="X118" s="207"/>
      <c r="Y118" s="207"/>
      <c r="Z118" s="207"/>
      <c r="AA118" s="207"/>
      <c r="AB118" s="207"/>
      <c r="AC118" s="207"/>
      <c r="AD118" s="207"/>
      <c r="AE118" s="207"/>
    </row>
    <row r="119" spans="1:63" s="2" customFormat="1" ht="22.8" customHeight="1">
      <c r="A119" s="38"/>
      <c r="B119" s="39"/>
      <c r="C119" s="107" t="s">
        <v>116</v>
      </c>
      <c r="D119" s="40"/>
      <c r="E119" s="40"/>
      <c r="F119" s="40"/>
      <c r="G119" s="40"/>
      <c r="H119" s="40"/>
      <c r="I119" s="144"/>
      <c r="J119" s="215">
        <f>BK119</f>
        <v>0</v>
      </c>
      <c r="K119" s="40"/>
      <c r="L119" s="44"/>
      <c r="M119" s="103"/>
      <c r="N119" s="216"/>
      <c r="O119" s="104"/>
      <c r="P119" s="217">
        <f>P120</f>
        <v>0</v>
      </c>
      <c r="Q119" s="104"/>
      <c r="R119" s="217">
        <f>R120</f>
        <v>0.0925</v>
      </c>
      <c r="S119" s="104"/>
      <c r="T119" s="218">
        <f>T120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75</v>
      </c>
      <c r="AU119" s="17" t="s">
        <v>100</v>
      </c>
      <c r="BK119" s="219">
        <f>BK120</f>
        <v>0</v>
      </c>
    </row>
    <row r="120" spans="1:63" s="12" customFormat="1" ht="25.9" customHeight="1">
      <c r="A120" s="12"/>
      <c r="B120" s="220"/>
      <c r="C120" s="221"/>
      <c r="D120" s="222" t="s">
        <v>75</v>
      </c>
      <c r="E120" s="223" t="s">
        <v>117</v>
      </c>
      <c r="F120" s="223" t="s">
        <v>118</v>
      </c>
      <c r="G120" s="221"/>
      <c r="H120" s="221"/>
      <c r="I120" s="224"/>
      <c r="J120" s="225">
        <f>BK120</f>
        <v>0</v>
      </c>
      <c r="K120" s="221"/>
      <c r="L120" s="226"/>
      <c r="M120" s="227"/>
      <c r="N120" s="228"/>
      <c r="O120" s="228"/>
      <c r="P120" s="229">
        <f>P121+P272</f>
        <v>0</v>
      </c>
      <c r="Q120" s="228"/>
      <c r="R120" s="229">
        <f>R121+R272</f>
        <v>0.0925</v>
      </c>
      <c r="S120" s="228"/>
      <c r="T120" s="230">
        <f>T121+T272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31" t="s">
        <v>84</v>
      </c>
      <c r="AT120" s="232" t="s">
        <v>75</v>
      </c>
      <c r="AU120" s="232" t="s">
        <v>76</v>
      </c>
      <c r="AY120" s="231" t="s">
        <v>119</v>
      </c>
      <c r="BK120" s="233">
        <f>BK121+BK272</f>
        <v>0</v>
      </c>
    </row>
    <row r="121" spans="1:63" s="12" customFormat="1" ht="22.8" customHeight="1">
      <c r="A121" s="12"/>
      <c r="B121" s="220"/>
      <c r="C121" s="221"/>
      <c r="D121" s="222" t="s">
        <v>75</v>
      </c>
      <c r="E121" s="234" t="s">
        <v>84</v>
      </c>
      <c r="F121" s="234" t="s">
        <v>120</v>
      </c>
      <c r="G121" s="221"/>
      <c r="H121" s="221"/>
      <c r="I121" s="224"/>
      <c r="J121" s="235">
        <f>BK121</f>
        <v>0</v>
      </c>
      <c r="K121" s="221"/>
      <c r="L121" s="226"/>
      <c r="M121" s="227"/>
      <c r="N121" s="228"/>
      <c r="O121" s="228"/>
      <c r="P121" s="229">
        <f>SUM(P122:P271)</f>
        <v>0</v>
      </c>
      <c r="Q121" s="228"/>
      <c r="R121" s="229">
        <f>SUM(R122:R271)</f>
        <v>0.0925</v>
      </c>
      <c r="S121" s="228"/>
      <c r="T121" s="230">
        <f>SUM(T122:T271)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1" t="s">
        <v>84</v>
      </c>
      <c r="AT121" s="232" t="s">
        <v>75</v>
      </c>
      <c r="AU121" s="232" t="s">
        <v>84</v>
      </c>
      <c r="AY121" s="231" t="s">
        <v>119</v>
      </c>
      <c r="BK121" s="233">
        <f>SUM(BK122:BK271)</f>
        <v>0</v>
      </c>
    </row>
    <row r="122" spans="1:65" s="2" customFormat="1" ht="21.75" customHeight="1">
      <c r="A122" s="38"/>
      <c r="B122" s="39"/>
      <c r="C122" s="236" t="s">
        <v>84</v>
      </c>
      <c r="D122" s="236" t="s">
        <v>121</v>
      </c>
      <c r="E122" s="237" t="s">
        <v>122</v>
      </c>
      <c r="F122" s="238" t="s">
        <v>123</v>
      </c>
      <c r="G122" s="239" t="s">
        <v>124</v>
      </c>
      <c r="H122" s="240">
        <v>64.5</v>
      </c>
      <c r="I122" s="241"/>
      <c r="J122" s="242">
        <f>ROUND(I122*H122,2)</f>
        <v>0</v>
      </c>
      <c r="K122" s="243"/>
      <c r="L122" s="44"/>
      <c r="M122" s="244" t="s">
        <v>1</v>
      </c>
      <c r="N122" s="245" t="s">
        <v>41</v>
      </c>
      <c r="O122" s="91"/>
      <c r="P122" s="246">
        <f>O122*H122</f>
        <v>0</v>
      </c>
      <c r="Q122" s="246">
        <v>0</v>
      </c>
      <c r="R122" s="246">
        <f>Q122*H122</f>
        <v>0</v>
      </c>
      <c r="S122" s="246">
        <v>0</v>
      </c>
      <c r="T122" s="247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48" t="s">
        <v>125</v>
      </c>
      <c r="AT122" s="248" t="s">
        <v>121</v>
      </c>
      <c r="AU122" s="248" t="s">
        <v>86</v>
      </c>
      <c r="AY122" s="17" t="s">
        <v>119</v>
      </c>
      <c r="BE122" s="249">
        <f>IF(N122="základní",J122,0)</f>
        <v>0</v>
      </c>
      <c r="BF122" s="249">
        <f>IF(N122="snížená",J122,0)</f>
        <v>0</v>
      </c>
      <c r="BG122" s="249">
        <f>IF(N122="zákl. přenesená",J122,0)</f>
        <v>0</v>
      </c>
      <c r="BH122" s="249">
        <f>IF(N122="sníž. přenesená",J122,0)</f>
        <v>0</v>
      </c>
      <c r="BI122" s="249">
        <f>IF(N122="nulová",J122,0)</f>
        <v>0</v>
      </c>
      <c r="BJ122" s="17" t="s">
        <v>84</v>
      </c>
      <c r="BK122" s="249">
        <f>ROUND(I122*H122,2)</f>
        <v>0</v>
      </c>
      <c r="BL122" s="17" t="s">
        <v>125</v>
      </c>
      <c r="BM122" s="248" t="s">
        <v>126</v>
      </c>
    </row>
    <row r="123" spans="1:47" s="2" customFormat="1" ht="12">
      <c r="A123" s="38"/>
      <c r="B123" s="39"/>
      <c r="C123" s="40"/>
      <c r="D123" s="250" t="s">
        <v>127</v>
      </c>
      <c r="E123" s="40"/>
      <c r="F123" s="251" t="s">
        <v>128</v>
      </c>
      <c r="G123" s="40"/>
      <c r="H123" s="40"/>
      <c r="I123" s="144"/>
      <c r="J123" s="40"/>
      <c r="K123" s="40"/>
      <c r="L123" s="44"/>
      <c r="M123" s="252"/>
      <c r="N123" s="253"/>
      <c r="O123" s="91"/>
      <c r="P123" s="91"/>
      <c r="Q123" s="91"/>
      <c r="R123" s="91"/>
      <c r="S123" s="91"/>
      <c r="T123" s="92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127</v>
      </c>
      <c r="AU123" s="17" t="s">
        <v>86</v>
      </c>
    </row>
    <row r="124" spans="1:51" s="13" customFormat="1" ht="12">
      <c r="A124" s="13"/>
      <c r="B124" s="254"/>
      <c r="C124" s="255"/>
      <c r="D124" s="250" t="s">
        <v>129</v>
      </c>
      <c r="E124" s="256" t="s">
        <v>1</v>
      </c>
      <c r="F124" s="257" t="s">
        <v>130</v>
      </c>
      <c r="G124" s="255"/>
      <c r="H124" s="256" t="s">
        <v>1</v>
      </c>
      <c r="I124" s="258"/>
      <c r="J124" s="255"/>
      <c r="K124" s="255"/>
      <c r="L124" s="259"/>
      <c r="M124" s="260"/>
      <c r="N124" s="261"/>
      <c r="O124" s="261"/>
      <c r="P124" s="261"/>
      <c r="Q124" s="261"/>
      <c r="R124" s="261"/>
      <c r="S124" s="261"/>
      <c r="T124" s="26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63" t="s">
        <v>129</v>
      </c>
      <c r="AU124" s="263" t="s">
        <v>86</v>
      </c>
      <c r="AV124" s="13" t="s">
        <v>84</v>
      </c>
      <c r="AW124" s="13" t="s">
        <v>31</v>
      </c>
      <c r="AX124" s="13" t="s">
        <v>76</v>
      </c>
      <c r="AY124" s="263" t="s">
        <v>119</v>
      </c>
    </row>
    <row r="125" spans="1:51" s="14" customFormat="1" ht="12">
      <c r="A125" s="14"/>
      <c r="B125" s="264"/>
      <c r="C125" s="265"/>
      <c r="D125" s="250" t="s">
        <v>129</v>
      </c>
      <c r="E125" s="266" t="s">
        <v>1</v>
      </c>
      <c r="F125" s="267" t="s">
        <v>131</v>
      </c>
      <c r="G125" s="265"/>
      <c r="H125" s="268">
        <v>64.5</v>
      </c>
      <c r="I125" s="269"/>
      <c r="J125" s="265"/>
      <c r="K125" s="265"/>
      <c r="L125" s="270"/>
      <c r="M125" s="271"/>
      <c r="N125" s="272"/>
      <c r="O125" s="272"/>
      <c r="P125" s="272"/>
      <c r="Q125" s="272"/>
      <c r="R125" s="272"/>
      <c r="S125" s="272"/>
      <c r="T125" s="273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74" t="s">
        <v>129</v>
      </c>
      <c r="AU125" s="274" t="s">
        <v>86</v>
      </c>
      <c r="AV125" s="14" t="s">
        <v>86</v>
      </c>
      <c r="AW125" s="14" t="s">
        <v>31</v>
      </c>
      <c r="AX125" s="14" t="s">
        <v>76</v>
      </c>
      <c r="AY125" s="274" t="s">
        <v>119</v>
      </c>
    </row>
    <row r="126" spans="1:51" s="15" customFormat="1" ht="12">
      <c r="A126" s="15"/>
      <c r="B126" s="275"/>
      <c r="C126" s="276"/>
      <c r="D126" s="250" t="s">
        <v>129</v>
      </c>
      <c r="E126" s="277" t="s">
        <v>1</v>
      </c>
      <c r="F126" s="278" t="s">
        <v>132</v>
      </c>
      <c r="G126" s="276"/>
      <c r="H126" s="279">
        <v>64.5</v>
      </c>
      <c r="I126" s="280"/>
      <c r="J126" s="276"/>
      <c r="K126" s="276"/>
      <c r="L126" s="281"/>
      <c r="M126" s="282"/>
      <c r="N126" s="283"/>
      <c r="O126" s="283"/>
      <c r="P126" s="283"/>
      <c r="Q126" s="283"/>
      <c r="R126" s="283"/>
      <c r="S126" s="283"/>
      <c r="T126" s="284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85" t="s">
        <v>129</v>
      </c>
      <c r="AU126" s="285" t="s">
        <v>86</v>
      </c>
      <c r="AV126" s="15" t="s">
        <v>125</v>
      </c>
      <c r="AW126" s="15" t="s">
        <v>31</v>
      </c>
      <c r="AX126" s="15" t="s">
        <v>84</v>
      </c>
      <c r="AY126" s="285" t="s">
        <v>119</v>
      </c>
    </row>
    <row r="127" spans="1:65" s="2" customFormat="1" ht="21.75" customHeight="1">
      <c r="A127" s="38"/>
      <c r="B127" s="39"/>
      <c r="C127" s="236" t="s">
        <v>86</v>
      </c>
      <c r="D127" s="236" t="s">
        <v>121</v>
      </c>
      <c r="E127" s="237" t="s">
        <v>133</v>
      </c>
      <c r="F127" s="238" t="s">
        <v>134</v>
      </c>
      <c r="G127" s="239" t="s">
        <v>135</v>
      </c>
      <c r="H127" s="240">
        <v>4</v>
      </c>
      <c r="I127" s="241"/>
      <c r="J127" s="242">
        <f>ROUND(I127*H127,2)</f>
        <v>0</v>
      </c>
      <c r="K127" s="243"/>
      <c r="L127" s="44"/>
      <c r="M127" s="244" t="s">
        <v>1</v>
      </c>
      <c r="N127" s="245" t="s">
        <v>41</v>
      </c>
      <c r="O127" s="91"/>
      <c r="P127" s="246">
        <f>O127*H127</f>
        <v>0</v>
      </c>
      <c r="Q127" s="246">
        <v>0</v>
      </c>
      <c r="R127" s="246">
        <f>Q127*H127</f>
        <v>0</v>
      </c>
      <c r="S127" s="246">
        <v>0</v>
      </c>
      <c r="T127" s="24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8" t="s">
        <v>125</v>
      </c>
      <c r="AT127" s="248" t="s">
        <v>121</v>
      </c>
      <c r="AU127" s="248" t="s">
        <v>86</v>
      </c>
      <c r="AY127" s="17" t="s">
        <v>119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17" t="s">
        <v>84</v>
      </c>
      <c r="BK127" s="249">
        <f>ROUND(I127*H127,2)</f>
        <v>0</v>
      </c>
      <c r="BL127" s="17" t="s">
        <v>125</v>
      </c>
      <c r="BM127" s="248" t="s">
        <v>136</v>
      </c>
    </row>
    <row r="128" spans="1:47" s="2" customFormat="1" ht="12">
      <c r="A128" s="38"/>
      <c r="B128" s="39"/>
      <c r="C128" s="40"/>
      <c r="D128" s="250" t="s">
        <v>127</v>
      </c>
      <c r="E128" s="40"/>
      <c r="F128" s="251" t="s">
        <v>137</v>
      </c>
      <c r="G128" s="40"/>
      <c r="H128" s="40"/>
      <c r="I128" s="144"/>
      <c r="J128" s="40"/>
      <c r="K128" s="40"/>
      <c r="L128" s="44"/>
      <c r="M128" s="252"/>
      <c r="N128" s="253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127</v>
      </c>
      <c r="AU128" s="17" t="s">
        <v>86</v>
      </c>
    </row>
    <row r="129" spans="1:51" s="13" customFormat="1" ht="12">
      <c r="A129" s="13"/>
      <c r="B129" s="254"/>
      <c r="C129" s="255"/>
      <c r="D129" s="250" t="s">
        <v>129</v>
      </c>
      <c r="E129" s="256" t="s">
        <v>1</v>
      </c>
      <c r="F129" s="257" t="s">
        <v>138</v>
      </c>
      <c r="G129" s="255"/>
      <c r="H129" s="256" t="s">
        <v>1</v>
      </c>
      <c r="I129" s="258"/>
      <c r="J129" s="255"/>
      <c r="K129" s="255"/>
      <c r="L129" s="259"/>
      <c r="M129" s="260"/>
      <c r="N129" s="261"/>
      <c r="O129" s="261"/>
      <c r="P129" s="261"/>
      <c r="Q129" s="261"/>
      <c r="R129" s="261"/>
      <c r="S129" s="261"/>
      <c r="T129" s="26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3" t="s">
        <v>129</v>
      </c>
      <c r="AU129" s="263" t="s">
        <v>86</v>
      </c>
      <c r="AV129" s="13" t="s">
        <v>84</v>
      </c>
      <c r="AW129" s="13" t="s">
        <v>31</v>
      </c>
      <c r="AX129" s="13" t="s">
        <v>76</v>
      </c>
      <c r="AY129" s="263" t="s">
        <v>119</v>
      </c>
    </row>
    <row r="130" spans="1:51" s="14" customFormat="1" ht="12">
      <c r="A130" s="14"/>
      <c r="B130" s="264"/>
      <c r="C130" s="265"/>
      <c r="D130" s="250" t="s">
        <v>129</v>
      </c>
      <c r="E130" s="266" t="s">
        <v>1</v>
      </c>
      <c r="F130" s="267" t="s">
        <v>139</v>
      </c>
      <c r="G130" s="265"/>
      <c r="H130" s="268">
        <v>2</v>
      </c>
      <c r="I130" s="269"/>
      <c r="J130" s="265"/>
      <c r="K130" s="265"/>
      <c r="L130" s="270"/>
      <c r="M130" s="271"/>
      <c r="N130" s="272"/>
      <c r="O130" s="272"/>
      <c r="P130" s="272"/>
      <c r="Q130" s="272"/>
      <c r="R130" s="272"/>
      <c r="S130" s="272"/>
      <c r="T130" s="27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74" t="s">
        <v>129</v>
      </c>
      <c r="AU130" s="274" t="s">
        <v>86</v>
      </c>
      <c r="AV130" s="14" t="s">
        <v>86</v>
      </c>
      <c r="AW130" s="14" t="s">
        <v>31</v>
      </c>
      <c r="AX130" s="14" t="s">
        <v>76</v>
      </c>
      <c r="AY130" s="274" t="s">
        <v>119</v>
      </c>
    </row>
    <row r="131" spans="1:51" s="14" customFormat="1" ht="12">
      <c r="A131" s="14"/>
      <c r="B131" s="264"/>
      <c r="C131" s="265"/>
      <c r="D131" s="250" t="s">
        <v>129</v>
      </c>
      <c r="E131" s="266" t="s">
        <v>1</v>
      </c>
      <c r="F131" s="267" t="s">
        <v>140</v>
      </c>
      <c r="G131" s="265"/>
      <c r="H131" s="268">
        <v>2</v>
      </c>
      <c r="I131" s="269"/>
      <c r="J131" s="265"/>
      <c r="K131" s="265"/>
      <c r="L131" s="270"/>
      <c r="M131" s="271"/>
      <c r="N131" s="272"/>
      <c r="O131" s="272"/>
      <c r="P131" s="272"/>
      <c r="Q131" s="272"/>
      <c r="R131" s="272"/>
      <c r="S131" s="272"/>
      <c r="T131" s="27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74" t="s">
        <v>129</v>
      </c>
      <c r="AU131" s="274" t="s">
        <v>86</v>
      </c>
      <c r="AV131" s="14" t="s">
        <v>86</v>
      </c>
      <c r="AW131" s="14" t="s">
        <v>31</v>
      </c>
      <c r="AX131" s="14" t="s">
        <v>76</v>
      </c>
      <c r="AY131" s="274" t="s">
        <v>119</v>
      </c>
    </row>
    <row r="132" spans="1:51" s="15" customFormat="1" ht="12">
      <c r="A132" s="15"/>
      <c r="B132" s="275"/>
      <c r="C132" s="276"/>
      <c r="D132" s="250" t="s">
        <v>129</v>
      </c>
      <c r="E132" s="277" t="s">
        <v>1</v>
      </c>
      <c r="F132" s="278" t="s">
        <v>132</v>
      </c>
      <c r="G132" s="276"/>
      <c r="H132" s="279">
        <v>4</v>
      </c>
      <c r="I132" s="280"/>
      <c r="J132" s="276"/>
      <c r="K132" s="276"/>
      <c r="L132" s="281"/>
      <c r="M132" s="282"/>
      <c r="N132" s="283"/>
      <c r="O132" s="283"/>
      <c r="P132" s="283"/>
      <c r="Q132" s="283"/>
      <c r="R132" s="283"/>
      <c r="S132" s="283"/>
      <c r="T132" s="284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85" t="s">
        <v>129</v>
      </c>
      <c r="AU132" s="285" t="s">
        <v>86</v>
      </c>
      <c r="AV132" s="15" t="s">
        <v>125</v>
      </c>
      <c r="AW132" s="15" t="s">
        <v>31</v>
      </c>
      <c r="AX132" s="15" t="s">
        <v>84</v>
      </c>
      <c r="AY132" s="285" t="s">
        <v>119</v>
      </c>
    </row>
    <row r="133" spans="1:65" s="2" customFormat="1" ht="21.75" customHeight="1">
      <c r="A133" s="38"/>
      <c r="B133" s="39"/>
      <c r="C133" s="236" t="s">
        <v>141</v>
      </c>
      <c r="D133" s="236" t="s">
        <v>121</v>
      </c>
      <c r="E133" s="237" t="s">
        <v>142</v>
      </c>
      <c r="F133" s="238" t="s">
        <v>143</v>
      </c>
      <c r="G133" s="239" t="s">
        <v>135</v>
      </c>
      <c r="H133" s="240">
        <v>7</v>
      </c>
      <c r="I133" s="241"/>
      <c r="J133" s="242">
        <f>ROUND(I133*H133,2)</f>
        <v>0</v>
      </c>
      <c r="K133" s="243"/>
      <c r="L133" s="44"/>
      <c r="M133" s="244" t="s">
        <v>1</v>
      </c>
      <c r="N133" s="245" t="s">
        <v>41</v>
      </c>
      <c r="O133" s="91"/>
      <c r="P133" s="246">
        <f>O133*H133</f>
        <v>0</v>
      </c>
      <c r="Q133" s="246">
        <v>0</v>
      </c>
      <c r="R133" s="246">
        <f>Q133*H133</f>
        <v>0</v>
      </c>
      <c r="S133" s="246">
        <v>0</v>
      </c>
      <c r="T133" s="24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8" t="s">
        <v>125</v>
      </c>
      <c r="AT133" s="248" t="s">
        <v>121</v>
      </c>
      <c r="AU133" s="248" t="s">
        <v>86</v>
      </c>
      <c r="AY133" s="17" t="s">
        <v>119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17" t="s">
        <v>84</v>
      </c>
      <c r="BK133" s="249">
        <f>ROUND(I133*H133,2)</f>
        <v>0</v>
      </c>
      <c r="BL133" s="17" t="s">
        <v>125</v>
      </c>
      <c r="BM133" s="248" t="s">
        <v>144</v>
      </c>
    </row>
    <row r="134" spans="1:47" s="2" customFormat="1" ht="12">
      <c r="A134" s="38"/>
      <c r="B134" s="39"/>
      <c r="C134" s="40"/>
      <c r="D134" s="250" t="s">
        <v>127</v>
      </c>
      <c r="E134" s="40"/>
      <c r="F134" s="251" t="s">
        <v>145</v>
      </c>
      <c r="G134" s="40"/>
      <c r="H134" s="40"/>
      <c r="I134" s="144"/>
      <c r="J134" s="40"/>
      <c r="K134" s="40"/>
      <c r="L134" s="44"/>
      <c r="M134" s="252"/>
      <c r="N134" s="253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127</v>
      </c>
      <c r="AU134" s="17" t="s">
        <v>86</v>
      </c>
    </row>
    <row r="135" spans="1:51" s="13" customFormat="1" ht="12">
      <c r="A135" s="13"/>
      <c r="B135" s="254"/>
      <c r="C135" s="255"/>
      <c r="D135" s="250" t="s">
        <v>129</v>
      </c>
      <c r="E135" s="256" t="s">
        <v>1</v>
      </c>
      <c r="F135" s="257" t="s">
        <v>138</v>
      </c>
      <c r="G135" s="255"/>
      <c r="H135" s="256" t="s">
        <v>1</v>
      </c>
      <c r="I135" s="258"/>
      <c r="J135" s="255"/>
      <c r="K135" s="255"/>
      <c r="L135" s="259"/>
      <c r="M135" s="260"/>
      <c r="N135" s="261"/>
      <c r="O135" s="261"/>
      <c r="P135" s="261"/>
      <c r="Q135" s="261"/>
      <c r="R135" s="261"/>
      <c r="S135" s="261"/>
      <c r="T135" s="26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3" t="s">
        <v>129</v>
      </c>
      <c r="AU135" s="263" t="s">
        <v>86</v>
      </c>
      <c r="AV135" s="13" t="s">
        <v>84</v>
      </c>
      <c r="AW135" s="13" t="s">
        <v>31</v>
      </c>
      <c r="AX135" s="13" t="s">
        <v>76</v>
      </c>
      <c r="AY135" s="263" t="s">
        <v>119</v>
      </c>
    </row>
    <row r="136" spans="1:51" s="14" customFormat="1" ht="12">
      <c r="A136" s="14"/>
      <c r="B136" s="264"/>
      <c r="C136" s="265"/>
      <c r="D136" s="250" t="s">
        <v>129</v>
      </c>
      <c r="E136" s="266" t="s">
        <v>1</v>
      </c>
      <c r="F136" s="267" t="s">
        <v>146</v>
      </c>
      <c r="G136" s="265"/>
      <c r="H136" s="268">
        <v>7</v>
      </c>
      <c r="I136" s="269"/>
      <c r="J136" s="265"/>
      <c r="K136" s="265"/>
      <c r="L136" s="270"/>
      <c r="M136" s="271"/>
      <c r="N136" s="272"/>
      <c r="O136" s="272"/>
      <c r="P136" s="272"/>
      <c r="Q136" s="272"/>
      <c r="R136" s="272"/>
      <c r="S136" s="272"/>
      <c r="T136" s="27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4" t="s">
        <v>129</v>
      </c>
      <c r="AU136" s="274" t="s">
        <v>86</v>
      </c>
      <c r="AV136" s="14" t="s">
        <v>86</v>
      </c>
      <c r="AW136" s="14" t="s">
        <v>31</v>
      </c>
      <c r="AX136" s="14" t="s">
        <v>76</v>
      </c>
      <c r="AY136" s="274" t="s">
        <v>119</v>
      </c>
    </row>
    <row r="137" spans="1:51" s="15" customFormat="1" ht="12">
      <c r="A137" s="15"/>
      <c r="B137" s="275"/>
      <c r="C137" s="276"/>
      <c r="D137" s="250" t="s">
        <v>129</v>
      </c>
      <c r="E137" s="277" t="s">
        <v>1</v>
      </c>
      <c r="F137" s="278" t="s">
        <v>132</v>
      </c>
      <c r="G137" s="276"/>
      <c r="H137" s="279">
        <v>7</v>
      </c>
      <c r="I137" s="280"/>
      <c r="J137" s="276"/>
      <c r="K137" s="276"/>
      <c r="L137" s="281"/>
      <c r="M137" s="282"/>
      <c r="N137" s="283"/>
      <c r="O137" s="283"/>
      <c r="P137" s="283"/>
      <c r="Q137" s="283"/>
      <c r="R137" s="283"/>
      <c r="S137" s="283"/>
      <c r="T137" s="284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85" t="s">
        <v>129</v>
      </c>
      <c r="AU137" s="285" t="s">
        <v>86</v>
      </c>
      <c r="AV137" s="15" t="s">
        <v>125</v>
      </c>
      <c r="AW137" s="15" t="s">
        <v>31</v>
      </c>
      <c r="AX137" s="15" t="s">
        <v>84</v>
      </c>
      <c r="AY137" s="285" t="s">
        <v>119</v>
      </c>
    </row>
    <row r="138" spans="1:65" s="2" customFormat="1" ht="21.75" customHeight="1">
      <c r="A138" s="38"/>
      <c r="B138" s="39"/>
      <c r="C138" s="236" t="s">
        <v>125</v>
      </c>
      <c r="D138" s="236" t="s">
        <v>121</v>
      </c>
      <c r="E138" s="237" t="s">
        <v>147</v>
      </c>
      <c r="F138" s="238" t="s">
        <v>148</v>
      </c>
      <c r="G138" s="239" t="s">
        <v>135</v>
      </c>
      <c r="H138" s="240">
        <v>3</v>
      </c>
      <c r="I138" s="241"/>
      <c r="J138" s="242">
        <f>ROUND(I138*H138,2)</f>
        <v>0</v>
      </c>
      <c r="K138" s="243"/>
      <c r="L138" s="44"/>
      <c r="M138" s="244" t="s">
        <v>1</v>
      </c>
      <c r="N138" s="245" t="s">
        <v>41</v>
      </c>
      <c r="O138" s="91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8" t="s">
        <v>125</v>
      </c>
      <c r="AT138" s="248" t="s">
        <v>121</v>
      </c>
      <c r="AU138" s="248" t="s">
        <v>86</v>
      </c>
      <c r="AY138" s="17" t="s">
        <v>119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17" t="s">
        <v>84</v>
      </c>
      <c r="BK138" s="249">
        <f>ROUND(I138*H138,2)</f>
        <v>0</v>
      </c>
      <c r="BL138" s="17" t="s">
        <v>125</v>
      </c>
      <c r="BM138" s="248" t="s">
        <v>149</v>
      </c>
    </row>
    <row r="139" spans="1:47" s="2" customFormat="1" ht="12">
      <c r="A139" s="38"/>
      <c r="B139" s="39"/>
      <c r="C139" s="40"/>
      <c r="D139" s="250" t="s">
        <v>127</v>
      </c>
      <c r="E139" s="40"/>
      <c r="F139" s="251" t="s">
        <v>150</v>
      </c>
      <c r="G139" s="40"/>
      <c r="H139" s="40"/>
      <c r="I139" s="144"/>
      <c r="J139" s="40"/>
      <c r="K139" s="40"/>
      <c r="L139" s="44"/>
      <c r="M139" s="252"/>
      <c r="N139" s="253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127</v>
      </c>
      <c r="AU139" s="17" t="s">
        <v>86</v>
      </c>
    </row>
    <row r="140" spans="1:51" s="13" customFormat="1" ht="12">
      <c r="A140" s="13"/>
      <c r="B140" s="254"/>
      <c r="C140" s="255"/>
      <c r="D140" s="250" t="s">
        <v>129</v>
      </c>
      <c r="E140" s="256" t="s">
        <v>1</v>
      </c>
      <c r="F140" s="257" t="s">
        <v>138</v>
      </c>
      <c r="G140" s="255"/>
      <c r="H140" s="256" t="s">
        <v>1</v>
      </c>
      <c r="I140" s="258"/>
      <c r="J140" s="255"/>
      <c r="K140" s="255"/>
      <c r="L140" s="259"/>
      <c r="M140" s="260"/>
      <c r="N140" s="261"/>
      <c r="O140" s="261"/>
      <c r="P140" s="261"/>
      <c r="Q140" s="261"/>
      <c r="R140" s="261"/>
      <c r="S140" s="261"/>
      <c r="T140" s="26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3" t="s">
        <v>129</v>
      </c>
      <c r="AU140" s="263" t="s">
        <v>86</v>
      </c>
      <c r="AV140" s="13" t="s">
        <v>84</v>
      </c>
      <c r="AW140" s="13" t="s">
        <v>31</v>
      </c>
      <c r="AX140" s="13" t="s">
        <v>76</v>
      </c>
      <c r="AY140" s="263" t="s">
        <v>119</v>
      </c>
    </row>
    <row r="141" spans="1:51" s="14" customFormat="1" ht="12">
      <c r="A141" s="14"/>
      <c r="B141" s="264"/>
      <c r="C141" s="265"/>
      <c r="D141" s="250" t="s">
        <v>129</v>
      </c>
      <c r="E141" s="266" t="s">
        <v>1</v>
      </c>
      <c r="F141" s="267" t="s">
        <v>151</v>
      </c>
      <c r="G141" s="265"/>
      <c r="H141" s="268">
        <v>3</v>
      </c>
      <c r="I141" s="269"/>
      <c r="J141" s="265"/>
      <c r="K141" s="265"/>
      <c r="L141" s="270"/>
      <c r="M141" s="271"/>
      <c r="N141" s="272"/>
      <c r="O141" s="272"/>
      <c r="P141" s="272"/>
      <c r="Q141" s="272"/>
      <c r="R141" s="272"/>
      <c r="S141" s="272"/>
      <c r="T141" s="27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4" t="s">
        <v>129</v>
      </c>
      <c r="AU141" s="274" t="s">
        <v>86</v>
      </c>
      <c r="AV141" s="14" t="s">
        <v>86</v>
      </c>
      <c r="AW141" s="14" t="s">
        <v>31</v>
      </c>
      <c r="AX141" s="14" t="s">
        <v>76</v>
      </c>
      <c r="AY141" s="274" t="s">
        <v>119</v>
      </c>
    </row>
    <row r="142" spans="1:51" s="15" customFormat="1" ht="12">
      <c r="A142" s="15"/>
      <c r="B142" s="275"/>
      <c r="C142" s="276"/>
      <c r="D142" s="250" t="s">
        <v>129</v>
      </c>
      <c r="E142" s="277" t="s">
        <v>1</v>
      </c>
      <c r="F142" s="278" t="s">
        <v>132</v>
      </c>
      <c r="G142" s="276"/>
      <c r="H142" s="279">
        <v>3</v>
      </c>
      <c r="I142" s="280"/>
      <c r="J142" s="276"/>
      <c r="K142" s="276"/>
      <c r="L142" s="281"/>
      <c r="M142" s="282"/>
      <c r="N142" s="283"/>
      <c r="O142" s="283"/>
      <c r="P142" s="283"/>
      <c r="Q142" s="283"/>
      <c r="R142" s="283"/>
      <c r="S142" s="283"/>
      <c r="T142" s="284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85" t="s">
        <v>129</v>
      </c>
      <c r="AU142" s="285" t="s">
        <v>86</v>
      </c>
      <c r="AV142" s="15" t="s">
        <v>125</v>
      </c>
      <c r="AW142" s="15" t="s">
        <v>31</v>
      </c>
      <c r="AX142" s="15" t="s">
        <v>84</v>
      </c>
      <c r="AY142" s="285" t="s">
        <v>119</v>
      </c>
    </row>
    <row r="143" spans="1:65" s="2" customFormat="1" ht="21.75" customHeight="1">
      <c r="A143" s="38"/>
      <c r="B143" s="39"/>
      <c r="C143" s="236" t="s">
        <v>152</v>
      </c>
      <c r="D143" s="236" t="s">
        <v>121</v>
      </c>
      <c r="E143" s="237" t="s">
        <v>153</v>
      </c>
      <c r="F143" s="238" t="s">
        <v>154</v>
      </c>
      <c r="G143" s="239" t="s">
        <v>135</v>
      </c>
      <c r="H143" s="240">
        <v>6</v>
      </c>
      <c r="I143" s="241"/>
      <c r="J143" s="242">
        <f>ROUND(I143*H143,2)</f>
        <v>0</v>
      </c>
      <c r="K143" s="243"/>
      <c r="L143" s="44"/>
      <c r="M143" s="244" t="s">
        <v>1</v>
      </c>
      <c r="N143" s="245" t="s">
        <v>41</v>
      </c>
      <c r="O143" s="91"/>
      <c r="P143" s="246">
        <f>O143*H143</f>
        <v>0</v>
      </c>
      <c r="Q143" s="246">
        <v>0</v>
      </c>
      <c r="R143" s="246">
        <f>Q143*H143</f>
        <v>0</v>
      </c>
      <c r="S143" s="246">
        <v>0</v>
      </c>
      <c r="T143" s="24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8" t="s">
        <v>125</v>
      </c>
      <c r="AT143" s="248" t="s">
        <v>121</v>
      </c>
      <c r="AU143" s="248" t="s">
        <v>86</v>
      </c>
      <c r="AY143" s="17" t="s">
        <v>119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17" t="s">
        <v>84</v>
      </c>
      <c r="BK143" s="249">
        <f>ROUND(I143*H143,2)</f>
        <v>0</v>
      </c>
      <c r="BL143" s="17" t="s">
        <v>125</v>
      </c>
      <c r="BM143" s="248" t="s">
        <v>155</v>
      </c>
    </row>
    <row r="144" spans="1:47" s="2" customFormat="1" ht="12">
      <c r="A144" s="38"/>
      <c r="B144" s="39"/>
      <c r="C144" s="40"/>
      <c r="D144" s="250" t="s">
        <v>127</v>
      </c>
      <c r="E144" s="40"/>
      <c r="F144" s="251" t="s">
        <v>156</v>
      </c>
      <c r="G144" s="40"/>
      <c r="H144" s="40"/>
      <c r="I144" s="144"/>
      <c r="J144" s="40"/>
      <c r="K144" s="40"/>
      <c r="L144" s="44"/>
      <c r="M144" s="252"/>
      <c r="N144" s="253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127</v>
      </c>
      <c r="AU144" s="17" t="s">
        <v>86</v>
      </c>
    </row>
    <row r="145" spans="1:51" s="13" customFormat="1" ht="12">
      <c r="A145" s="13"/>
      <c r="B145" s="254"/>
      <c r="C145" s="255"/>
      <c r="D145" s="250" t="s">
        <v>129</v>
      </c>
      <c r="E145" s="256" t="s">
        <v>1</v>
      </c>
      <c r="F145" s="257" t="s">
        <v>138</v>
      </c>
      <c r="G145" s="255"/>
      <c r="H145" s="256" t="s">
        <v>1</v>
      </c>
      <c r="I145" s="258"/>
      <c r="J145" s="255"/>
      <c r="K145" s="255"/>
      <c r="L145" s="259"/>
      <c r="M145" s="260"/>
      <c r="N145" s="261"/>
      <c r="O145" s="261"/>
      <c r="P145" s="261"/>
      <c r="Q145" s="261"/>
      <c r="R145" s="261"/>
      <c r="S145" s="261"/>
      <c r="T145" s="26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3" t="s">
        <v>129</v>
      </c>
      <c r="AU145" s="263" t="s">
        <v>86</v>
      </c>
      <c r="AV145" s="13" t="s">
        <v>84</v>
      </c>
      <c r="AW145" s="13" t="s">
        <v>31</v>
      </c>
      <c r="AX145" s="13" t="s">
        <v>76</v>
      </c>
      <c r="AY145" s="263" t="s">
        <v>119</v>
      </c>
    </row>
    <row r="146" spans="1:51" s="14" customFormat="1" ht="12">
      <c r="A146" s="14"/>
      <c r="B146" s="264"/>
      <c r="C146" s="265"/>
      <c r="D146" s="250" t="s">
        <v>129</v>
      </c>
      <c r="E146" s="266" t="s">
        <v>1</v>
      </c>
      <c r="F146" s="267" t="s">
        <v>157</v>
      </c>
      <c r="G146" s="265"/>
      <c r="H146" s="268">
        <v>6</v>
      </c>
      <c r="I146" s="269"/>
      <c r="J146" s="265"/>
      <c r="K146" s="265"/>
      <c r="L146" s="270"/>
      <c r="M146" s="271"/>
      <c r="N146" s="272"/>
      <c r="O146" s="272"/>
      <c r="P146" s="272"/>
      <c r="Q146" s="272"/>
      <c r="R146" s="272"/>
      <c r="S146" s="272"/>
      <c r="T146" s="27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4" t="s">
        <v>129</v>
      </c>
      <c r="AU146" s="274" t="s">
        <v>86</v>
      </c>
      <c r="AV146" s="14" t="s">
        <v>86</v>
      </c>
      <c r="AW146" s="14" t="s">
        <v>31</v>
      </c>
      <c r="AX146" s="14" t="s">
        <v>76</v>
      </c>
      <c r="AY146" s="274" t="s">
        <v>119</v>
      </c>
    </row>
    <row r="147" spans="1:51" s="15" customFormat="1" ht="12">
      <c r="A147" s="15"/>
      <c r="B147" s="275"/>
      <c r="C147" s="276"/>
      <c r="D147" s="250" t="s">
        <v>129</v>
      </c>
      <c r="E147" s="277" t="s">
        <v>1</v>
      </c>
      <c r="F147" s="278" t="s">
        <v>132</v>
      </c>
      <c r="G147" s="276"/>
      <c r="H147" s="279">
        <v>6</v>
      </c>
      <c r="I147" s="280"/>
      <c r="J147" s="276"/>
      <c r="K147" s="276"/>
      <c r="L147" s="281"/>
      <c r="M147" s="282"/>
      <c r="N147" s="283"/>
      <c r="O147" s="283"/>
      <c r="P147" s="283"/>
      <c r="Q147" s="283"/>
      <c r="R147" s="283"/>
      <c r="S147" s="283"/>
      <c r="T147" s="284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85" t="s">
        <v>129</v>
      </c>
      <c r="AU147" s="285" t="s">
        <v>86</v>
      </c>
      <c r="AV147" s="15" t="s">
        <v>125</v>
      </c>
      <c r="AW147" s="15" t="s">
        <v>31</v>
      </c>
      <c r="AX147" s="15" t="s">
        <v>84</v>
      </c>
      <c r="AY147" s="285" t="s">
        <v>119</v>
      </c>
    </row>
    <row r="148" spans="1:65" s="2" customFormat="1" ht="21.75" customHeight="1">
      <c r="A148" s="38"/>
      <c r="B148" s="39"/>
      <c r="C148" s="236" t="s">
        <v>158</v>
      </c>
      <c r="D148" s="236" t="s">
        <v>121</v>
      </c>
      <c r="E148" s="237" t="s">
        <v>159</v>
      </c>
      <c r="F148" s="238" t="s">
        <v>160</v>
      </c>
      <c r="G148" s="239" t="s">
        <v>135</v>
      </c>
      <c r="H148" s="240">
        <v>6</v>
      </c>
      <c r="I148" s="241"/>
      <c r="J148" s="242">
        <f>ROUND(I148*H148,2)</f>
        <v>0</v>
      </c>
      <c r="K148" s="243"/>
      <c r="L148" s="44"/>
      <c r="M148" s="244" t="s">
        <v>1</v>
      </c>
      <c r="N148" s="245" t="s">
        <v>41</v>
      </c>
      <c r="O148" s="91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8" t="s">
        <v>125</v>
      </c>
      <c r="AT148" s="248" t="s">
        <v>121</v>
      </c>
      <c r="AU148" s="248" t="s">
        <v>86</v>
      </c>
      <c r="AY148" s="17" t="s">
        <v>119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17" t="s">
        <v>84</v>
      </c>
      <c r="BK148" s="249">
        <f>ROUND(I148*H148,2)</f>
        <v>0</v>
      </c>
      <c r="BL148" s="17" t="s">
        <v>125</v>
      </c>
      <c r="BM148" s="248" t="s">
        <v>161</v>
      </c>
    </row>
    <row r="149" spans="1:47" s="2" customFormat="1" ht="12">
      <c r="A149" s="38"/>
      <c r="B149" s="39"/>
      <c r="C149" s="40"/>
      <c r="D149" s="250" t="s">
        <v>127</v>
      </c>
      <c r="E149" s="40"/>
      <c r="F149" s="251" t="s">
        <v>162</v>
      </c>
      <c r="G149" s="40"/>
      <c r="H149" s="40"/>
      <c r="I149" s="144"/>
      <c r="J149" s="40"/>
      <c r="K149" s="40"/>
      <c r="L149" s="44"/>
      <c r="M149" s="252"/>
      <c r="N149" s="253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127</v>
      </c>
      <c r="AU149" s="17" t="s">
        <v>86</v>
      </c>
    </row>
    <row r="150" spans="1:51" s="13" customFormat="1" ht="12">
      <c r="A150" s="13"/>
      <c r="B150" s="254"/>
      <c r="C150" s="255"/>
      <c r="D150" s="250" t="s">
        <v>129</v>
      </c>
      <c r="E150" s="256" t="s">
        <v>1</v>
      </c>
      <c r="F150" s="257" t="s">
        <v>138</v>
      </c>
      <c r="G150" s="255"/>
      <c r="H150" s="256" t="s">
        <v>1</v>
      </c>
      <c r="I150" s="258"/>
      <c r="J150" s="255"/>
      <c r="K150" s="255"/>
      <c r="L150" s="259"/>
      <c r="M150" s="260"/>
      <c r="N150" s="261"/>
      <c r="O150" s="261"/>
      <c r="P150" s="261"/>
      <c r="Q150" s="261"/>
      <c r="R150" s="261"/>
      <c r="S150" s="261"/>
      <c r="T150" s="26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3" t="s">
        <v>129</v>
      </c>
      <c r="AU150" s="263" t="s">
        <v>86</v>
      </c>
      <c r="AV150" s="13" t="s">
        <v>84</v>
      </c>
      <c r="AW150" s="13" t="s">
        <v>31</v>
      </c>
      <c r="AX150" s="13" t="s">
        <v>76</v>
      </c>
      <c r="AY150" s="263" t="s">
        <v>119</v>
      </c>
    </row>
    <row r="151" spans="1:51" s="14" customFormat="1" ht="12">
      <c r="A151" s="14"/>
      <c r="B151" s="264"/>
      <c r="C151" s="265"/>
      <c r="D151" s="250" t="s">
        <v>129</v>
      </c>
      <c r="E151" s="266" t="s">
        <v>1</v>
      </c>
      <c r="F151" s="267" t="s">
        <v>163</v>
      </c>
      <c r="G151" s="265"/>
      <c r="H151" s="268">
        <v>5</v>
      </c>
      <c r="I151" s="269"/>
      <c r="J151" s="265"/>
      <c r="K151" s="265"/>
      <c r="L151" s="270"/>
      <c r="M151" s="271"/>
      <c r="N151" s="272"/>
      <c r="O151" s="272"/>
      <c r="P151" s="272"/>
      <c r="Q151" s="272"/>
      <c r="R151" s="272"/>
      <c r="S151" s="272"/>
      <c r="T151" s="27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4" t="s">
        <v>129</v>
      </c>
      <c r="AU151" s="274" t="s">
        <v>86</v>
      </c>
      <c r="AV151" s="14" t="s">
        <v>86</v>
      </c>
      <c r="AW151" s="14" t="s">
        <v>31</v>
      </c>
      <c r="AX151" s="14" t="s">
        <v>76</v>
      </c>
      <c r="AY151" s="274" t="s">
        <v>119</v>
      </c>
    </row>
    <row r="152" spans="1:51" s="14" customFormat="1" ht="12">
      <c r="A152" s="14"/>
      <c r="B152" s="264"/>
      <c r="C152" s="265"/>
      <c r="D152" s="250" t="s">
        <v>129</v>
      </c>
      <c r="E152" s="266" t="s">
        <v>1</v>
      </c>
      <c r="F152" s="267" t="s">
        <v>164</v>
      </c>
      <c r="G152" s="265"/>
      <c r="H152" s="268">
        <v>1</v>
      </c>
      <c r="I152" s="269"/>
      <c r="J152" s="265"/>
      <c r="K152" s="265"/>
      <c r="L152" s="270"/>
      <c r="M152" s="271"/>
      <c r="N152" s="272"/>
      <c r="O152" s="272"/>
      <c r="P152" s="272"/>
      <c r="Q152" s="272"/>
      <c r="R152" s="272"/>
      <c r="S152" s="272"/>
      <c r="T152" s="27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74" t="s">
        <v>129</v>
      </c>
      <c r="AU152" s="274" t="s">
        <v>86</v>
      </c>
      <c r="AV152" s="14" t="s">
        <v>86</v>
      </c>
      <c r="AW152" s="14" t="s">
        <v>31</v>
      </c>
      <c r="AX152" s="14" t="s">
        <v>76</v>
      </c>
      <c r="AY152" s="274" t="s">
        <v>119</v>
      </c>
    </row>
    <row r="153" spans="1:51" s="15" customFormat="1" ht="12">
      <c r="A153" s="15"/>
      <c r="B153" s="275"/>
      <c r="C153" s="276"/>
      <c r="D153" s="250" t="s">
        <v>129</v>
      </c>
      <c r="E153" s="277" t="s">
        <v>1</v>
      </c>
      <c r="F153" s="278" t="s">
        <v>132</v>
      </c>
      <c r="G153" s="276"/>
      <c r="H153" s="279">
        <v>6</v>
      </c>
      <c r="I153" s="280"/>
      <c r="J153" s="276"/>
      <c r="K153" s="276"/>
      <c r="L153" s="281"/>
      <c r="M153" s="282"/>
      <c r="N153" s="283"/>
      <c r="O153" s="283"/>
      <c r="P153" s="283"/>
      <c r="Q153" s="283"/>
      <c r="R153" s="283"/>
      <c r="S153" s="283"/>
      <c r="T153" s="284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85" t="s">
        <v>129</v>
      </c>
      <c r="AU153" s="285" t="s">
        <v>86</v>
      </c>
      <c r="AV153" s="15" t="s">
        <v>125</v>
      </c>
      <c r="AW153" s="15" t="s">
        <v>31</v>
      </c>
      <c r="AX153" s="15" t="s">
        <v>84</v>
      </c>
      <c r="AY153" s="285" t="s">
        <v>119</v>
      </c>
    </row>
    <row r="154" spans="1:65" s="2" customFormat="1" ht="21.75" customHeight="1">
      <c r="A154" s="38"/>
      <c r="B154" s="39"/>
      <c r="C154" s="236" t="s">
        <v>165</v>
      </c>
      <c r="D154" s="236" t="s">
        <v>121</v>
      </c>
      <c r="E154" s="237" t="s">
        <v>166</v>
      </c>
      <c r="F154" s="238" t="s">
        <v>167</v>
      </c>
      <c r="G154" s="239" t="s">
        <v>135</v>
      </c>
      <c r="H154" s="240">
        <v>5</v>
      </c>
      <c r="I154" s="241"/>
      <c r="J154" s="242">
        <f>ROUND(I154*H154,2)</f>
        <v>0</v>
      </c>
      <c r="K154" s="243"/>
      <c r="L154" s="44"/>
      <c r="M154" s="244" t="s">
        <v>1</v>
      </c>
      <c r="N154" s="245" t="s">
        <v>41</v>
      </c>
      <c r="O154" s="91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8" t="s">
        <v>125</v>
      </c>
      <c r="AT154" s="248" t="s">
        <v>121</v>
      </c>
      <c r="AU154" s="248" t="s">
        <v>86</v>
      </c>
      <c r="AY154" s="17" t="s">
        <v>119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7" t="s">
        <v>84</v>
      </c>
      <c r="BK154" s="249">
        <f>ROUND(I154*H154,2)</f>
        <v>0</v>
      </c>
      <c r="BL154" s="17" t="s">
        <v>125</v>
      </c>
      <c r="BM154" s="248" t="s">
        <v>168</v>
      </c>
    </row>
    <row r="155" spans="1:47" s="2" customFormat="1" ht="12">
      <c r="A155" s="38"/>
      <c r="B155" s="39"/>
      <c r="C155" s="40"/>
      <c r="D155" s="250" t="s">
        <v>127</v>
      </c>
      <c r="E155" s="40"/>
      <c r="F155" s="251" t="s">
        <v>169</v>
      </c>
      <c r="G155" s="40"/>
      <c r="H155" s="40"/>
      <c r="I155" s="144"/>
      <c r="J155" s="40"/>
      <c r="K155" s="40"/>
      <c r="L155" s="44"/>
      <c r="M155" s="252"/>
      <c r="N155" s="253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127</v>
      </c>
      <c r="AU155" s="17" t="s">
        <v>86</v>
      </c>
    </row>
    <row r="156" spans="1:51" s="13" customFormat="1" ht="12">
      <c r="A156" s="13"/>
      <c r="B156" s="254"/>
      <c r="C156" s="255"/>
      <c r="D156" s="250" t="s">
        <v>129</v>
      </c>
      <c r="E156" s="256" t="s">
        <v>1</v>
      </c>
      <c r="F156" s="257" t="s">
        <v>138</v>
      </c>
      <c r="G156" s="255"/>
      <c r="H156" s="256" t="s">
        <v>1</v>
      </c>
      <c r="I156" s="258"/>
      <c r="J156" s="255"/>
      <c r="K156" s="255"/>
      <c r="L156" s="259"/>
      <c r="M156" s="260"/>
      <c r="N156" s="261"/>
      <c r="O156" s="261"/>
      <c r="P156" s="261"/>
      <c r="Q156" s="261"/>
      <c r="R156" s="261"/>
      <c r="S156" s="261"/>
      <c r="T156" s="26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3" t="s">
        <v>129</v>
      </c>
      <c r="AU156" s="263" t="s">
        <v>86</v>
      </c>
      <c r="AV156" s="13" t="s">
        <v>84</v>
      </c>
      <c r="AW156" s="13" t="s">
        <v>31</v>
      </c>
      <c r="AX156" s="13" t="s">
        <v>76</v>
      </c>
      <c r="AY156" s="263" t="s">
        <v>119</v>
      </c>
    </row>
    <row r="157" spans="1:51" s="14" customFormat="1" ht="12">
      <c r="A157" s="14"/>
      <c r="B157" s="264"/>
      <c r="C157" s="265"/>
      <c r="D157" s="250" t="s">
        <v>129</v>
      </c>
      <c r="E157" s="266" t="s">
        <v>1</v>
      </c>
      <c r="F157" s="267" t="s">
        <v>170</v>
      </c>
      <c r="G157" s="265"/>
      <c r="H157" s="268">
        <v>5</v>
      </c>
      <c r="I157" s="269"/>
      <c r="J157" s="265"/>
      <c r="K157" s="265"/>
      <c r="L157" s="270"/>
      <c r="M157" s="271"/>
      <c r="N157" s="272"/>
      <c r="O157" s="272"/>
      <c r="P157" s="272"/>
      <c r="Q157" s="272"/>
      <c r="R157" s="272"/>
      <c r="S157" s="272"/>
      <c r="T157" s="27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4" t="s">
        <v>129</v>
      </c>
      <c r="AU157" s="274" t="s">
        <v>86</v>
      </c>
      <c r="AV157" s="14" t="s">
        <v>86</v>
      </c>
      <c r="AW157" s="14" t="s">
        <v>31</v>
      </c>
      <c r="AX157" s="14" t="s">
        <v>76</v>
      </c>
      <c r="AY157" s="274" t="s">
        <v>119</v>
      </c>
    </row>
    <row r="158" spans="1:51" s="15" customFormat="1" ht="12">
      <c r="A158" s="15"/>
      <c r="B158" s="275"/>
      <c r="C158" s="276"/>
      <c r="D158" s="250" t="s">
        <v>129</v>
      </c>
      <c r="E158" s="277" t="s">
        <v>1</v>
      </c>
      <c r="F158" s="278" t="s">
        <v>132</v>
      </c>
      <c r="G158" s="276"/>
      <c r="H158" s="279">
        <v>5</v>
      </c>
      <c r="I158" s="280"/>
      <c r="J158" s="276"/>
      <c r="K158" s="276"/>
      <c r="L158" s="281"/>
      <c r="M158" s="282"/>
      <c r="N158" s="283"/>
      <c r="O158" s="283"/>
      <c r="P158" s="283"/>
      <c r="Q158" s="283"/>
      <c r="R158" s="283"/>
      <c r="S158" s="283"/>
      <c r="T158" s="284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85" t="s">
        <v>129</v>
      </c>
      <c r="AU158" s="285" t="s">
        <v>86</v>
      </c>
      <c r="AV158" s="15" t="s">
        <v>125</v>
      </c>
      <c r="AW158" s="15" t="s">
        <v>31</v>
      </c>
      <c r="AX158" s="15" t="s">
        <v>84</v>
      </c>
      <c r="AY158" s="285" t="s">
        <v>119</v>
      </c>
    </row>
    <row r="159" spans="1:65" s="2" customFormat="1" ht="21.75" customHeight="1">
      <c r="A159" s="38"/>
      <c r="B159" s="39"/>
      <c r="C159" s="236" t="s">
        <v>171</v>
      </c>
      <c r="D159" s="236" t="s">
        <v>121</v>
      </c>
      <c r="E159" s="237" t="s">
        <v>172</v>
      </c>
      <c r="F159" s="238" t="s">
        <v>173</v>
      </c>
      <c r="G159" s="239" t="s">
        <v>135</v>
      </c>
      <c r="H159" s="240">
        <v>9</v>
      </c>
      <c r="I159" s="241"/>
      <c r="J159" s="242">
        <f>ROUND(I159*H159,2)</f>
        <v>0</v>
      </c>
      <c r="K159" s="243"/>
      <c r="L159" s="44"/>
      <c r="M159" s="244" t="s">
        <v>1</v>
      </c>
      <c r="N159" s="245" t="s">
        <v>41</v>
      </c>
      <c r="O159" s="91"/>
      <c r="P159" s="246">
        <f>O159*H159</f>
        <v>0</v>
      </c>
      <c r="Q159" s="246">
        <v>0</v>
      </c>
      <c r="R159" s="246">
        <f>Q159*H159</f>
        <v>0</v>
      </c>
      <c r="S159" s="246">
        <v>0</v>
      </c>
      <c r="T159" s="24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8" t="s">
        <v>125</v>
      </c>
      <c r="AT159" s="248" t="s">
        <v>121</v>
      </c>
      <c r="AU159" s="248" t="s">
        <v>86</v>
      </c>
      <c r="AY159" s="17" t="s">
        <v>119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7" t="s">
        <v>84</v>
      </c>
      <c r="BK159" s="249">
        <f>ROUND(I159*H159,2)</f>
        <v>0</v>
      </c>
      <c r="BL159" s="17" t="s">
        <v>125</v>
      </c>
      <c r="BM159" s="248" t="s">
        <v>174</v>
      </c>
    </row>
    <row r="160" spans="1:47" s="2" customFormat="1" ht="12">
      <c r="A160" s="38"/>
      <c r="B160" s="39"/>
      <c r="C160" s="40"/>
      <c r="D160" s="250" t="s">
        <v>127</v>
      </c>
      <c r="E160" s="40"/>
      <c r="F160" s="251" t="s">
        <v>175</v>
      </c>
      <c r="G160" s="40"/>
      <c r="H160" s="40"/>
      <c r="I160" s="144"/>
      <c r="J160" s="40"/>
      <c r="K160" s="40"/>
      <c r="L160" s="44"/>
      <c r="M160" s="252"/>
      <c r="N160" s="253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127</v>
      </c>
      <c r="AU160" s="17" t="s">
        <v>86</v>
      </c>
    </row>
    <row r="161" spans="1:51" s="13" customFormat="1" ht="12">
      <c r="A161" s="13"/>
      <c r="B161" s="254"/>
      <c r="C161" s="255"/>
      <c r="D161" s="250" t="s">
        <v>129</v>
      </c>
      <c r="E161" s="256" t="s">
        <v>1</v>
      </c>
      <c r="F161" s="257" t="s">
        <v>138</v>
      </c>
      <c r="G161" s="255"/>
      <c r="H161" s="256" t="s">
        <v>1</v>
      </c>
      <c r="I161" s="258"/>
      <c r="J161" s="255"/>
      <c r="K161" s="255"/>
      <c r="L161" s="259"/>
      <c r="M161" s="260"/>
      <c r="N161" s="261"/>
      <c r="O161" s="261"/>
      <c r="P161" s="261"/>
      <c r="Q161" s="261"/>
      <c r="R161" s="261"/>
      <c r="S161" s="261"/>
      <c r="T161" s="26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3" t="s">
        <v>129</v>
      </c>
      <c r="AU161" s="263" t="s">
        <v>86</v>
      </c>
      <c r="AV161" s="13" t="s">
        <v>84</v>
      </c>
      <c r="AW161" s="13" t="s">
        <v>31</v>
      </c>
      <c r="AX161" s="13" t="s">
        <v>76</v>
      </c>
      <c r="AY161" s="263" t="s">
        <v>119</v>
      </c>
    </row>
    <row r="162" spans="1:51" s="14" customFormat="1" ht="12">
      <c r="A162" s="14"/>
      <c r="B162" s="264"/>
      <c r="C162" s="265"/>
      <c r="D162" s="250" t="s">
        <v>129</v>
      </c>
      <c r="E162" s="266" t="s">
        <v>1</v>
      </c>
      <c r="F162" s="267" t="s">
        <v>176</v>
      </c>
      <c r="G162" s="265"/>
      <c r="H162" s="268">
        <v>9</v>
      </c>
      <c r="I162" s="269"/>
      <c r="J162" s="265"/>
      <c r="K162" s="265"/>
      <c r="L162" s="270"/>
      <c r="M162" s="271"/>
      <c r="N162" s="272"/>
      <c r="O162" s="272"/>
      <c r="P162" s="272"/>
      <c r="Q162" s="272"/>
      <c r="R162" s="272"/>
      <c r="S162" s="272"/>
      <c r="T162" s="27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4" t="s">
        <v>129</v>
      </c>
      <c r="AU162" s="274" t="s">
        <v>86</v>
      </c>
      <c r="AV162" s="14" t="s">
        <v>86</v>
      </c>
      <c r="AW162" s="14" t="s">
        <v>31</v>
      </c>
      <c r="AX162" s="14" t="s">
        <v>76</v>
      </c>
      <c r="AY162" s="274" t="s">
        <v>119</v>
      </c>
    </row>
    <row r="163" spans="1:51" s="15" customFormat="1" ht="12">
      <c r="A163" s="15"/>
      <c r="B163" s="275"/>
      <c r="C163" s="276"/>
      <c r="D163" s="250" t="s">
        <v>129</v>
      </c>
      <c r="E163" s="277" t="s">
        <v>1</v>
      </c>
      <c r="F163" s="278" t="s">
        <v>132</v>
      </c>
      <c r="G163" s="276"/>
      <c r="H163" s="279">
        <v>9</v>
      </c>
      <c r="I163" s="280"/>
      <c r="J163" s="276"/>
      <c r="K163" s="276"/>
      <c r="L163" s="281"/>
      <c r="M163" s="282"/>
      <c r="N163" s="283"/>
      <c r="O163" s="283"/>
      <c r="P163" s="283"/>
      <c r="Q163" s="283"/>
      <c r="R163" s="283"/>
      <c r="S163" s="283"/>
      <c r="T163" s="284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85" t="s">
        <v>129</v>
      </c>
      <c r="AU163" s="285" t="s">
        <v>86</v>
      </c>
      <c r="AV163" s="15" t="s">
        <v>125</v>
      </c>
      <c r="AW163" s="15" t="s">
        <v>31</v>
      </c>
      <c r="AX163" s="15" t="s">
        <v>84</v>
      </c>
      <c r="AY163" s="285" t="s">
        <v>119</v>
      </c>
    </row>
    <row r="164" spans="1:65" s="2" customFormat="1" ht="21.75" customHeight="1">
      <c r="A164" s="38"/>
      <c r="B164" s="39"/>
      <c r="C164" s="236" t="s">
        <v>177</v>
      </c>
      <c r="D164" s="236" t="s">
        <v>121</v>
      </c>
      <c r="E164" s="237" t="s">
        <v>178</v>
      </c>
      <c r="F164" s="238" t="s">
        <v>179</v>
      </c>
      <c r="G164" s="239" t="s">
        <v>135</v>
      </c>
      <c r="H164" s="240">
        <v>9</v>
      </c>
      <c r="I164" s="241"/>
      <c r="J164" s="242">
        <f>ROUND(I164*H164,2)</f>
        <v>0</v>
      </c>
      <c r="K164" s="243"/>
      <c r="L164" s="44"/>
      <c r="M164" s="244" t="s">
        <v>1</v>
      </c>
      <c r="N164" s="245" t="s">
        <v>41</v>
      </c>
      <c r="O164" s="91"/>
      <c r="P164" s="246">
        <f>O164*H164</f>
        <v>0</v>
      </c>
      <c r="Q164" s="246">
        <v>0</v>
      </c>
      <c r="R164" s="246">
        <f>Q164*H164</f>
        <v>0</v>
      </c>
      <c r="S164" s="246">
        <v>0</v>
      </c>
      <c r="T164" s="247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8" t="s">
        <v>125</v>
      </c>
      <c r="AT164" s="248" t="s">
        <v>121</v>
      </c>
      <c r="AU164" s="248" t="s">
        <v>86</v>
      </c>
      <c r="AY164" s="17" t="s">
        <v>119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17" t="s">
        <v>84</v>
      </c>
      <c r="BK164" s="249">
        <f>ROUND(I164*H164,2)</f>
        <v>0</v>
      </c>
      <c r="BL164" s="17" t="s">
        <v>125</v>
      </c>
      <c r="BM164" s="248" t="s">
        <v>180</v>
      </c>
    </row>
    <row r="165" spans="1:47" s="2" customFormat="1" ht="12">
      <c r="A165" s="38"/>
      <c r="B165" s="39"/>
      <c r="C165" s="40"/>
      <c r="D165" s="250" t="s">
        <v>127</v>
      </c>
      <c r="E165" s="40"/>
      <c r="F165" s="251" t="s">
        <v>181</v>
      </c>
      <c r="G165" s="40"/>
      <c r="H165" s="40"/>
      <c r="I165" s="144"/>
      <c r="J165" s="40"/>
      <c r="K165" s="40"/>
      <c r="L165" s="44"/>
      <c r="M165" s="252"/>
      <c r="N165" s="253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127</v>
      </c>
      <c r="AU165" s="17" t="s">
        <v>86</v>
      </c>
    </row>
    <row r="166" spans="1:51" s="14" customFormat="1" ht="12">
      <c r="A166" s="14"/>
      <c r="B166" s="264"/>
      <c r="C166" s="265"/>
      <c r="D166" s="250" t="s">
        <v>129</v>
      </c>
      <c r="E166" s="266" t="s">
        <v>1</v>
      </c>
      <c r="F166" s="267" t="s">
        <v>182</v>
      </c>
      <c r="G166" s="265"/>
      <c r="H166" s="268">
        <v>9</v>
      </c>
      <c r="I166" s="269"/>
      <c r="J166" s="265"/>
      <c r="K166" s="265"/>
      <c r="L166" s="270"/>
      <c r="M166" s="271"/>
      <c r="N166" s="272"/>
      <c r="O166" s="272"/>
      <c r="P166" s="272"/>
      <c r="Q166" s="272"/>
      <c r="R166" s="272"/>
      <c r="S166" s="272"/>
      <c r="T166" s="27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4" t="s">
        <v>129</v>
      </c>
      <c r="AU166" s="274" t="s">
        <v>86</v>
      </c>
      <c r="AV166" s="14" t="s">
        <v>86</v>
      </c>
      <c r="AW166" s="14" t="s">
        <v>31</v>
      </c>
      <c r="AX166" s="14" t="s">
        <v>76</v>
      </c>
      <c r="AY166" s="274" t="s">
        <v>119</v>
      </c>
    </row>
    <row r="167" spans="1:51" s="15" customFormat="1" ht="12">
      <c r="A167" s="15"/>
      <c r="B167" s="275"/>
      <c r="C167" s="276"/>
      <c r="D167" s="250" t="s">
        <v>129</v>
      </c>
      <c r="E167" s="277" t="s">
        <v>1</v>
      </c>
      <c r="F167" s="278" t="s">
        <v>132</v>
      </c>
      <c r="G167" s="276"/>
      <c r="H167" s="279">
        <v>9</v>
      </c>
      <c r="I167" s="280"/>
      <c r="J167" s="276"/>
      <c r="K167" s="276"/>
      <c r="L167" s="281"/>
      <c r="M167" s="282"/>
      <c r="N167" s="283"/>
      <c r="O167" s="283"/>
      <c r="P167" s="283"/>
      <c r="Q167" s="283"/>
      <c r="R167" s="283"/>
      <c r="S167" s="283"/>
      <c r="T167" s="284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85" t="s">
        <v>129</v>
      </c>
      <c r="AU167" s="285" t="s">
        <v>86</v>
      </c>
      <c r="AV167" s="15" t="s">
        <v>125</v>
      </c>
      <c r="AW167" s="15" t="s">
        <v>31</v>
      </c>
      <c r="AX167" s="15" t="s">
        <v>84</v>
      </c>
      <c r="AY167" s="285" t="s">
        <v>119</v>
      </c>
    </row>
    <row r="168" spans="1:65" s="2" customFormat="1" ht="21.75" customHeight="1">
      <c r="A168" s="38"/>
      <c r="B168" s="39"/>
      <c r="C168" s="236" t="s">
        <v>183</v>
      </c>
      <c r="D168" s="236" t="s">
        <v>121</v>
      </c>
      <c r="E168" s="237" t="s">
        <v>184</v>
      </c>
      <c r="F168" s="238" t="s">
        <v>185</v>
      </c>
      <c r="G168" s="239" t="s">
        <v>135</v>
      </c>
      <c r="H168" s="240">
        <v>10</v>
      </c>
      <c r="I168" s="241"/>
      <c r="J168" s="242">
        <f>ROUND(I168*H168,2)</f>
        <v>0</v>
      </c>
      <c r="K168" s="243"/>
      <c r="L168" s="44"/>
      <c r="M168" s="244" t="s">
        <v>1</v>
      </c>
      <c r="N168" s="245" t="s">
        <v>41</v>
      </c>
      <c r="O168" s="91"/>
      <c r="P168" s="246">
        <f>O168*H168</f>
        <v>0</v>
      </c>
      <c r="Q168" s="246">
        <v>0</v>
      </c>
      <c r="R168" s="246">
        <f>Q168*H168</f>
        <v>0</v>
      </c>
      <c r="S168" s="246">
        <v>0</v>
      </c>
      <c r="T168" s="24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8" t="s">
        <v>125</v>
      </c>
      <c r="AT168" s="248" t="s">
        <v>121</v>
      </c>
      <c r="AU168" s="248" t="s">
        <v>86</v>
      </c>
      <c r="AY168" s="17" t="s">
        <v>119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17" t="s">
        <v>84</v>
      </c>
      <c r="BK168" s="249">
        <f>ROUND(I168*H168,2)</f>
        <v>0</v>
      </c>
      <c r="BL168" s="17" t="s">
        <v>125</v>
      </c>
      <c r="BM168" s="248" t="s">
        <v>186</v>
      </c>
    </row>
    <row r="169" spans="1:47" s="2" customFormat="1" ht="12">
      <c r="A169" s="38"/>
      <c r="B169" s="39"/>
      <c r="C169" s="40"/>
      <c r="D169" s="250" t="s">
        <v>127</v>
      </c>
      <c r="E169" s="40"/>
      <c r="F169" s="251" t="s">
        <v>187</v>
      </c>
      <c r="G169" s="40"/>
      <c r="H169" s="40"/>
      <c r="I169" s="144"/>
      <c r="J169" s="40"/>
      <c r="K169" s="40"/>
      <c r="L169" s="44"/>
      <c r="M169" s="252"/>
      <c r="N169" s="253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127</v>
      </c>
      <c r="AU169" s="17" t="s">
        <v>86</v>
      </c>
    </row>
    <row r="170" spans="1:51" s="14" customFormat="1" ht="12">
      <c r="A170" s="14"/>
      <c r="B170" s="264"/>
      <c r="C170" s="265"/>
      <c r="D170" s="250" t="s">
        <v>129</v>
      </c>
      <c r="E170" s="266" t="s">
        <v>1</v>
      </c>
      <c r="F170" s="267" t="s">
        <v>188</v>
      </c>
      <c r="G170" s="265"/>
      <c r="H170" s="268">
        <v>10</v>
      </c>
      <c r="I170" s="269"/>
      <c r="J170" s="265"/>
      <c r="K170" s="265"/>
      <c r="L170" s="270"/>
      <c r="M170" s="271"/>
      <c r="N170" s="272"/>
      <c r="O170" s="272"/>
      <c r="P170" s="272"/>
      <c r="Q170" s="272"/>
      <c r="R170" s="272"/>
      <c r="S170" s="272"/>
      <c r="T170" s="27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4" t="s">
        <v>129</v>
      </c>
      <c r="AU170" s="274" t="s">
        <v>86</v>
      </c>
      <c r="AV170" s="14" t="s">
        <v>86</v>
      </c>
      <c r="AW170" s="14" t="s">
        <v>31</v>
      </c>
      <c r="AX170" s="14" t="s">
        <v>76</v>
      </c>
      <c r="AY170" s="274" t="s">
        <v>119</v>
      </c>
    </row>
    <row r="171" spans="1:51" s="15" customFormat="1" ht="12">
      <c r="A171" s="15"/>
      <c r="B171" s="275"/>
      <c r="C171" s="276"/>
      <c r="D171" s="250" t="s">
        <v>129</v>
      </c>
      <c r="E171" s="277" t="s">
        <v>1</v>
      </c>
      <c r="F171" s="278" t="s">
        <v>132</v>
      </c>
      <c r="G171" s="276"/>
      <c r="H171" s="279">
        <v>10</v>
      </c>
      <c r="I171" s="280"/>
      <c r="J171" s="276"/>
      <c r="K171" s="276"/>
      <c r="L171" s="281"/>
      <c r="M171" s="282"/>
      <c r="N171" s="283"/>
      <c r="O171" s="283"/>
      <c r="P171" s="283"/>
      <c r="Q171" s="283"/>
      <c r="R171" s="283"/>
      <c r="S171" s="283"/>
      <c r="T171" s="284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85" t="s">
        <v>129</v>
      </c>
      <c r="AU171" s="285" t="s">
        <v>86</v>
      </c>
      <c r="AV171" s="15" t="s">
        <v>125</v>
      </c>
      <c r="AW171" s="15" t="s">
        <v>31</v>
      </c>
      <c r="AX171" s="15" t="s">
        <v>84</v>
      </c>
      <c r="AY171" s="285" t="s">
        <v>119</v>
      </c>
    </row>
    <row r="172" spans="1:65" s="2" customFormat="1" ht="21.75" customHeight="1">
      <c r="A172" s="38"/>
      <c r="B172" s="39"/>
      <c r="C172" s="236" t="s">
        <v>189</v>
      </c>
      <c r="D172" s="236" t="s">
        <v>121</v>
      </c>
      <c r="E172" s="237" t="s">
        <v>190</v>
      </c>
      <c r="F172" s="238" t="s">
        <v>191</v>
      </c>
      <c r="G172" s="239" t="s">
        <v>135</v>
      </c>
      <c r="H172" s="240">
        <v>2</v>
      </c>
      <c r="I172" s="241"/>
      <c r="J172" s="242">
        <f>ROUND(I172*H172,2)</f>
        <v>0</v>
      </c>
      <c r="K172" s="243"/>
      <c r="L172" s="44"/>
      <c r="M172" s="244" t="s">
        <v>1</v>
      </c>
      <c r="N172" s="245" t="s">
        <v>41</v>
      </c>
      <c r="O172" s="91"/>
      <c r="P172" s="246">
        <f>O172*H172</f>
        <v>0</v>
      </c>
      <c r="Q172" s="246">
        <v>0</v>
      </c>
      <c r="R172" s="246">
        <f>Q172*H172</f>
        <v>0</v>
      </c>
      <c r="S172" s="246">
        <v>0</v>
      </c>
      <c r="T172" s="24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8" t="s">
        <v>125</v>
      </c>
      <c r="AT172" s="248" t="s">
        <v>121</v>
      </c>
      <c r="AU172" s="248" t="s">
        <v>86</v>
      </c>
      <c r="AY172" s="17" t="s">
        <v>119</v>
      </c>
      <c r="BE172" s="249">
        <f>IF(N172="základní",J172,0)</f>
        <v>0</v>
      </c>
      <c r="BF172" s="249">
        <f>IF(N172="snížená",J172,0)</f>
        <v>0</v>
      </c>
      <c r="BG172" s="249">
        <f>IF(N172="zákl. přenesená",J172,0)</f>
        <v>0</v>
      </c>
      <c r="BH172" s="249">
        <f>IF(N172="sníž. přenesená",J172,0)</f>
        <v>0</v>
      </c>
      <c r="BI172" s="249">
        <f>IF(N172="nulová",J172,0)</f>
        <v>0</v>
      </c>
      <c r="BJ172" s="17" t="s">
        <v>84</v>
      </c>
      <c r="BK172" s="249">
        <f>ROUND(I172*H172,2)</f>
        <v>0</v>
      </c>
      <c r="BL172" s="17" t="s">
        <v>125</v>
      </c>
      <c r="BM172" s="248" t="s">
        <v>192</v>
      </c>
    </row>
    <row r="173" spans="1:47" s="2" customFormat="1" ht="12">
      <c r="A173" s="38"/>
      <c r="B173" s="39"/>
      <c r="C173" s="40"/>
      <c r="D173" s="250" t="s">
        <v>127</v>
      </c>
      <c r="E173" s="40"/>
      <c r="F173" s="251" t="s">
        <v>193</v>
      </c>
      <c r="G173" s="40"/>
      <c r="H173" s="40"/>
      <c r="I173" s="144"/>
      <c r="J173" s="40"/>
      <c r="K173" s="40"/>
      <c r="L173" s="44"/>
      <c r="M173" s="252"/>
      <c r="N173" s="253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127</v>
      </c>
      <c r="AU173" s="17" t="s">
        <v>86</v>
      </c>
    </row>
    <row r="174" spans="1:51" s="14" customFormat="1" ht="12">
      <c r="A174" s="14"/>
      <c r="B174" s="264"/>
      <c r="C174" s="265"/>
      <c r="D174" s="250" t="s">
        <v>129</v>
      </c>
      <c r="E174" s="266" t="s">
        <v>1</v>
      </c>
      <c r="F174" s="267" t="s">
        <v>194</v>
      </c>
      <c r="G174" s="265"/>
      <c r="H174" s="268">
        <v>2</v>
      </c>
      <c r="I174" s="269"/>
      <c r="J174" s="265"/>
      <c r="K174" s="265"/>
      <c r="L174" s="270"/>
      <c r="M174" s="271"/>
      <c r="N174" s="272"/>
      <c r="O174" s="272"/>
      <c r="P174" s="272"/>
      <c r="Q174" s="272"/>
      <c r="R174" s="272"/>
      <c r="S174" s="272"/>
      <c r="T174" s="27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4" t="s">
        <v>129</v>
      </c>
      <c r="AU174" s="274" t="s">
        <v>86</v>
      </c>
      <c r="AV174" s="14" t="s">
        <v>86</v>
      </c>
      <c r="AW174" s="14" t="s">
        <v>31</v>
      </c>
      <c r="AX174" s="14" t="s">
        <v>76</v>
      </c>
      <c r="AY174" s="274" t="s">
        <v>119</v>
      </c>
    </row>
    <row r="175" spans="1:51" s="15" customFormat="1" ht="12">
      <c r="A175" s="15"/>
      <c r="B175" s="275"/>
      <c r="C175" s="276"/>
      <c r="D175" s="250" t="s">
        <v>129</v>
      </c>
      <c r="E175" s="277" t="s">
        <v>1</v>
      </c>
      <c r="F175" s="278" t="s">
        <v>132</v>
      </c>
      <c r="G175" s="276"/>
      <c r="H175" s="279">
        <v>2</v>
      </c>
      <c r="I175" s="280"/>
      <c r="J175" s="276"/>
      <c r="K175" s="276"/>
      <c r="L175" s="281"/>
      <c r="M175" s="282"/>
      <c r="N175" s="283"/>
      <c r="O175" s="283"/>
      <c r="P175" s="283"/>
      <c r="Q175" s="283"/>
      <c r="R175" s="283"/>
      <c r="S175" s="283"/>
      <c r="T175" s="284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85" t="s">
        <v>129</v>
      </c>
      <c r="AU175" s="285" t="s">
        <v>86</v>
      </c>
      <c r="AV175" s="15" t="s">
        <v>125</v>
      </c>
      <c r="AW175" s="15" t="s">
        <v>31</v>
      </c>
      <c r="AX175" s="15" t="s">
        <v>84</v>
      </c>
      <c r="AY175" s="285" t="s">
        <v>119</v>
      </c>
    </row>
    <row r="176" spans="1:65" s="2" customFormat="1" ht="21.75" customHeight="1">
      <c r="A176" s="38"/>
      <c r="B176" s="39"/>
      <c r="C176" s="236" t="s">
        <v>195</v>
      </c>
      <c r="D176" s="236" t="s">
        <v>121</v>
      </c>
      <c r="E176" s="237" t="s">
        <v>196</v>
      </c>
      <c r="F176" s="238" t="s">
        <v>197</v>
      </c>
      <c r="G176" s="239" t="s">
        <v>135</v>
      </c>
      <c r="H176" s="240">
        <v>1</v>
      </c>
      <c r="I176" s="241"/>
      <c r="J176" s="242">
        <f>ROUND(I176*H176,2)</f>
        <v>0</v>
      </c>
      <c r="K176" s="243"/>
      <c r="L176" s="44"/>
      <c r="M176" s="244" t="s">
        <v>1</v>
      </c>
      <c r="N176" s="245" t="s">
        <v>41</v>
      </c>
      <c r="O176" s="91"/>
      <c r="P176" s="246">
        <f>O176*H176</f>
        <v>0</v>
      </c>
      <c r="Q176" s="246">
        <v>0</v>
      </c>
      <c r="R176" s="246">
        <f>Q176*H176</f>
        <v>0</v>
      </c>
      <c r="S176" s="246">
        <v>0</v>
      </c>
      <c r="T176" s="24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8" t="s">
        <v>125</v>
      </c>
      <c r="AT176" s="248" t="s">
        <v>121</v>
      </c>
      <c r="AU176" s="248" t="s">
        <v>86</v>
      </c>
      <c r="AY176" s="17" t="s">
        <v>119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17" t="s">
        <v>84</v>
      </c>
      <c r="BK176" s="249">
        <f>ROUND(I176*H176,2)</f>
        <v>0</v>
      </c>
      <c r="BL176" s="17" t="s">
        <v>125</v>
      </c>
      <c r="BM176" s="248" t="s">
        <v>198</v>
      </c>
    </row>
    <row r="177" spans="1:47" s="2" customFormat="1" ht="12">
      <c r="A177" s="38"/>
      <c r="B177" s="39"/>
      <c r="C177" s="40"/>
      <c r="D177" s="250" t="s">
        <v>127</v>
      </c>
      <c r="E177" s="40"/>
      <c r="F177" s="251" t="s">
        <v>199</v>
      </c>
      <c r="G177" s="40"/>
      <c r="H177" s="40"/>
      <c r="I177" s="144"/>
      <c r="J177" s="40"/>
      <c r="K177" s="40"/>
      <c r="L177" s="44"/>
      <c r="M177" s="252"/>
      <c r="N177" s="253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127</v>
      </c>
      <c r="AU177" s="17" t="s">
        <v>86</v>
      </c>
    </row>
    <row r="178" spans="1:51" s="14" customFormat="1" ht="12">
      <c r="A178" s="14"/>
      <c r="B178" s="264"/>
      <c r="C178" s="265"/>
      <c r="D178" s="250" t="s">
        <v>129</v>
      </c>
      <c r="E178" s="266" t="s">
        <v>1</v>
      </c>
      <c r="F178" s="267" t="s">
        <v>200</v>
      </c>
      <c r="G178" s="265"/>
      <c r="H178" s="268">
        <v>1</v>
      </c>
      <c r="I178" s="269"/>
      <c r="J178" s="265"/>
      <c r="K178" s="265"/>
      <c r="L178" s="270"/>
      <c r="M178" s="271"/>
      <c r="N178" s="272"/>
      <c r="O178" s="272"/>
      <c r="P178" s="272"/>
      <c r="Q178" s="272"/>
      <c r="R178" s="272"/>
      <c r="S178" s="272"/>
      <c r="T178" s="27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4" t="s">
        <v>129</v>
      </c>
      <c r="AU178" s="274" t="s">
        <v>86</v>
      </c>
      <c r="AV178" s="14" t="s">
        <v>86</v>
      </c>
      <c r="AW178" s="14" t="s">
        <v>31</v>
      </c>
      <c r="AX178" s="14" t="s">
        <v>76</v>
      </c>
      <c r="AY178" s="274" t="s">
        <v>119</v>
      </c>
    </row>
    <row r="179" spans="1:51" s="15" customFormat="1" ht="12">
      <c r="A179" s="15"/>
      <c r="B179" s="275"/>
      <c r="C179" s="276"/>
      <c r="D179" s="250" t="s">
        <v>129</v>
      </c>
      <c r="E179" s="277" t="s">
        <v>1</v>
      </c>
      <c r="F179" s="278" t="s">
        <v>132</v>
      </c>
      <c r="G179" s="276"/>
      <c r="H179" s="279">
        <v>1</v>
      </c>
      <c r="I179" s="280"/>
      <c r="J179" s="276"/>
      <c r="K179" s="276"/>
      <c r="L179" s="281"/>
      <c r="M179" s="282"/>
      <c r="N179" s="283"/>
      <c r="O179" s="283"/>
      <c r="P179" s="283"/>
      <c r="Q179" s="283"/>
      <c r="R179" s="283"/>
      <c r="S179" s="283"/>
      <c r="T179" s="284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85" t="s">
        <v>129</v>
      </c>
      <c r="AU179" s="285" t="s">
        <v>86</v>
      </c>
      <c r="AV179" s="15" t="s">
        <v>125</v>
      </c>
      <c r="AW179" s="15" t="s">
        <v>31</v>
      </c>
      <c r="AX179" s="15" t="s">
        <v>84</v>
      </c>
      <c r="AY179" s="285" t="s">
        <v>119</v>
      </c>
    </row>
    <row r="180" spans="1:65" s="2" customFormat="1" ht="21.75" customHeight="1">
      <c r="A180" s="38"/>
      <c r="B180" s="39"/>
      <c r="C180" s="236" t="s">
        <v>201</v>
      </c>
      <c r="D180" s="236" t="s">
        <v>121</v>
      </c>
      <c r="E180" s="237" t="s">
        <v>202</v>
      </c>
      <c r="F180" s="238" t="s">
        <v>203</v>
      </c>
      <c r="G180" s="239" t="s">
        <v>135</v>
      </c>
      <c r="H180" s="240">
        <v>9</v>
      </c>
      <c r="I180" s="241"/>
      <c r="J180" s="242">
        <f>ROUND(I180*H180,2)</f>
        <v>0</v>
      </c>
      <c r="K180" s="243"/>
      <c r="L180" s="44"/>
      <c r="M180" s="244" t="s">
        <v>1</v>
      </c>
      <c r="N180" s="245" t="s">
        <v>41</v>
      </c>
      <c r="O180" s="91"/>
      <c r="P180" s="246">
        <f>O180*H180</f>
        <v>0</v>
      </c>
      <c r="Q180" s="246">
        <v>0</v>
      </c>
      <c r="R180" s="246">
        <f>Q180*H180</f>
        <v>0</v>
      </c>
      <c r="S180" s="246">
        <v>0</v>
      </c>
      <c r="T180" s="247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8" t="s">
        <v>125</v>
      </c>
      <c r="AT180" s="248" t="s">
        <v>121</v>
      </c>
      <c r="AU180" s="248" t="s">
        <v>86</v>
      </c>
      <c r="AY180" s="17" t="s">
        <v>119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17" t="s">
        <v>84</v>
      </c>
      <c r="BK180" s="249">
        <f>ROUND(I180*H180,2)</f>
        <v>0</v>
      </c>
      <c r="BL180" s="17" t="s">
        <v>125</v>
      </c>
      <c r="BM180" s="248" t="s">
        <v>204</v>
      </c>
    </row>
    <row r="181" spans="1:47" s="2" customFormat="1" ht="12">
      <c r="A181" s="38"/>
      <c r="B181" s="39"/>
      <c r="C181" s="40"/>
      <c r="D181" s="250" t="s">
        <v>127</v>
      </c>
      <c r="E181" s="40"/>
      <c r="F181" s="251" t="s">
        <v>205</v>
      </c>
      <c r="G181" s="40"/>
      <c r="H181" s="40"/>
      <c r="I181" s="144"/>
      <c r="J181" s="40"/>
      <c r="K181" s="40"/>
      <c r="L181" s="44"/>
      <c r="M181" s="252"/>
      <c r="N181" s="253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127</v>
      </c>
      <c r="AU181" s="17" t="s">
        <v>86</v>
      </c>
    </row>
    <row r="182" spans="1:51" s="14" customFormat="1" ht="12">
      <c r="A182" s="14"/>
      <c r="B182" s="264"/>
      <c r="C182" s="265"/>
      <c r="D182" s="250" t="s">
        <v>129</v>
      </c>
      <c r="E182" s="266" t="s">
        <v>1</v>
      </c>
      <c r="F182" s="267" t="s">
        <v>206</v>
      </c>
      <c r="G182" s="265"/>
      <c r="H182" s="268">
        <v>9</v>
      </c>
      <c r="I182" s="269"/>
      <c r="J182" s="265"/>
      <c r="K182" s="265"/>
      <c r="L182" s="270"/>
      <c r="M182" s="271"/>
      <c r="N182" s="272"/>
      <c r="O182" s="272"/>
      <c r="P182" s="272"/>
      <c r="Q182" s="272"/>
      <c r="R182" s="272"/>
      <c r="S182" s="272"/>
      <c r="T182" s="27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4" t="s">
        <v>129</v>
      </c>
      <c r="AU182" s="274" t="s">
        <v>86</v>
      </c>
      <c r="AV182" s="14" t="s">
        <v>86</v>
      </c>
      <c r="AW182" s="14" t="s">
        <v>31</v>
      </c>
      <c r="AX182" s="14" t="s">
        <v>76</v>
      </c>
      <c r="AY182" s="274" t="s">
        <v>119</v>
      </c>
    </row>
    <row r="183" spans="1:51" s="15" customFormat="1" ht="12">
      <c r="A183" s="15"/>
      <c r="B183" s="275"/>
      <c r="C183" s="276"/>
      <c r="D183" s="250" t="s">
        <v>129</v>
      </c>
      <c r="E183" s="277" t="s">
        <v>1</v>
      </c>
      <c r="F183" s="278" t="s">
        <v>132</v>
      </c>
      <c r="G183" s="276"/>
      <c r="H183" s="279">
        <v>9</v>
      </c>
      <c r="I183" s="280"/>
      <c r="J183" s="276"/>
      <c r="K183" s="276"/>
      <c r="L183" s="281"/>
      <c r="M183" s="282"/>
      <c r="N183" s="283"/>
      <c r="O183" s="283"/>
      <c r="P183" s="283"/>
      <c r="Q183" s="283"/>
      <c r="R183" s="283"/>
      <c r="S183" s="283"/>
      <c r="T183" s="284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85" t="s">
        <v>129</v>
      </c>
      <c r="AU183" s="285" t="s">
        <v>86</v>
      </c>
      <c r="AV183" s="15" t="s">
        <v>125</v>
      </c>
      <c r="AW183" s="15" t="s">
        <v>31</v>
      </c>
      <c r="AX183" s="15" t="s">
        <v>84</v>
      </c>
      <c r="AY183" s="285" t="s">
        <v>119</v>
      </c>
    </row>
    <row r="184" spans="1:65" s="2" customFormat="1" ht="21.75" customHeight="1">
      <c r="A184" s="38"/>
      <c r="B184" s="39"/>
      <c r="C184" s="236" t="s">
        <v>207</v>
      </c>
      <c r="D184" s="236" t="s">
        <v>121</v>
      </c>
      <c r="E184" s="237" t="s">
        <v>208</v>
      </c>
      <c r="F184" s="238" t="s">
        <v>209</v>
      </c>
      <c r="G184" s="239" t="s">
        <v>135</v>
      </c>
      <c r="H184" s="240">
        <v>9</v>
      </c>
      <c r="I184" s="241"/>
      <c r="J184" s="242">
        <f>ROUND(I184*H184,2)</f>
        <v>0</v>
      </c>
      <c r="K184" s="243"/>
      <c r="L184" s="44"/>
      <c r="M184" s="244" t="s">
        <v>1</v>
      </c>
      <c r="N184" s="245" t="s">
        <v>41</v>
      </c>
      <c r="O184" s="91"/>
      <c r="P184" s="246">
        <f>O184*H184</f>
        <v>0</v>
      </c>
      <c r="Q184" s="246">
        <v>0</v>
      </c>
      <c r="R184" s="246">
        <f>Q184*H184</f>
        <v>0</v>
      </c>
      <c r="S184" s="246">
        <v>0</v>
      </c>
      <c r="T184" s="247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8" t="s">
        <v>125</v>
      </c>
      <c r="AT184" s="248" t="s">
        <v>121</v>
      </c>
      <c r="AU184" s="248" t="s">
        <v>86</v>
      </c>
      <c r="AY184" s="17" t="s">
        <v>119</v>
      </c>
      <c r="BE184" s="249">
        <f>IF(N184="základní",J184,0)</f>
        <v>0</v>
      </c>
      <c r="BF184" s="249">
        <f>IF(N184="snížená",J184,0)</f>
        <v>0</v>
      </c>
      <c r="BG184" s="249">
        <f>IF(N184="zákl. přenesená",J184,0)</f>
        <v>0</v>
      </c>
      <c r="BH184" s="249">
        <f>IF(N184="sníž. přenesená",J184,0)</f>
        <v>0</v>
      </c>
      <c r="BI184" s="249">
        <f>IF(N184="nulová",J184,0)</f>
        <v>0</v>
      </c>
      <c r="BJ184" s="17" t="s">
        <v>84</v>
      </c>
      <c r="BK184" s="249">
        <f>ROUND(I184*H184,2)</f>
        <v>0</v>
      </c>
      <c r="BL184" s="17" t="s">
        <v>125</v>
      </c>
      <c r="BM184" s="248" t="s">
        <v>210</v>
      </c>
    </row>
    <row r="185" spans="1:47" s="2" customFormat="1" ht="12">
      <c r="A185" s="38"/>
      <c r="B185" s="39"/>
      <c r="C185" s="40"/>
      <c r="D185" s="250" t="s">
        <v>127</v>
      </c>
      <c r="E185" s="40"/>
      <c r="F185" s="251" t="s">
        <v>211</v>
      </c>
      <c r="G185" s="40"/>
      <c r="H185" s="40"/>
      <c r="I185" s="144"/>
      <c r="J185" s="40"/>
      <c r="K185" s="40"/>
      <c r="L185" s="44"/>
      <c r="M185" s="252"/>
      <c r="N185" s="253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127</v>
      </c>
      <c r="AU185" s="17" t="s">
        <v>86</v>
      </c>
    </row>
    <row r="186" spans="1:51" s="14" customFormat="1" ht="12">
      <c r="A186" s="14"/>
      <c r="B186" s="264"/>
      <c r="C186" s="265"/>
      <c r="D186" s="250" t="s">
        <v>129</v>
      </c>
      <c r="E186" s="266" t="s">
        <v>1</v>
      </c>
      <c r="F186" s="267" t="s">
        <v>182</v>
      </c>
      <c r="G186" s="265"/>
      <c r="H186" s="268">
        <v>9</v>
      </c>
      <c r="I186" s="269"/>
      <c r="J186" s="265"/>
      <c r="K186" s="265"/>
      <c r="L186" s="270"/>
      <c r="M186" s="271"/>
      <c r="N186" s="272"/>
      <c r="O186" s="272"/>
      <c r="P186" s="272"/>
      <c r="Q186" s="272"/>
      <c r="R186" s="272"/>
      <c r="S186" s="272"/>
      <c r="T186" s="27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4" t="s">
        <v>129</v>
      </c>
      <c r="AU186" s="274" t="s">
        <v>86</v>
      </c>
      <c r="AV186" s="14" t="s">
        <v>86</v>
      </c>
      <c r="AW186" s="14" t="s">
        <v>31</v>
      </c>
      <c r="AX186" s="14" t="s">
        <v>76</v>
      </c>
      <c r="AY186" s="274" t="s">
        <v>119</v>
      </c>
    </row>
    <row r="187" spans="1:51" s="15" customFormat="1" ht="12">
      <c r="A187" s="15"/>
      <c r="B187" s="275"/>
      <c r="C187" s="276"/>
      <c r="D187" s="250" t="s">
        <v>129</v>
      </c>
      <c r="E187" s="277" t="s">
        <v>1</v>
      </c>
      <c r="F187" s="278" t="s">
        <v>132</v>
      </c>
      <c r="G187" s="276"/>
      <c r="H187" s="279">
        <v>9</v>
      </c>
      <c r="I187" s="280"/>
      <c r="J187" s="276"/>
      <c r="K187" s="276"/>
      <c r="L187" s="281"/>
      <c r="M187" s="282"/>
      <c r="N187" s="283"/>
      <c r="O187" s="283"/>
      <c r="P187" s="283"/>
      <c r="Q187" s="283"/>
      <c r="R187" s="283"/>
      <c r="S187" s="283"/>
      <c r="T187" s="284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85" t="s">
        <v>129</v>
      </c>
      <c r="AU187" s="285" t="s">
        <v>86</v>
      </c>
      <c r="AV187" s="15" t="s">
        <v>125</v>
      </c>
      <c r="AW187" s="15" t="s">
        <v>31</v>
      </c>
      <c r="AX187" s="15" t="s">
        <v>84</v>
      </c>
      <c r="AY187" s="285" t="s">
        <v>119</v>
      </c>
    </row>
    <row r="188" spans="1:65" s="2" customFormat="1" ht="21.75" customHeight="1">
      <c r="A188" s="38"/>
      <c r="B188" s="39"/>
      <c r="C188" s="236" t="s">
        <v>8</v>
      </c>
      <c r="D188" s="236" t="s">
        <v>121</v>
      </c>
      <c r="E188" s="237" t="s">
        <v>212</v>
      </c>
      <c r="F188" s="238" t="s">
        <v>213</v>
      </c>
      <c r="G188" s="239" t="s">
        <v>135</v>
      </c>
      <c r="H188" s="240">
        <v>10</v>
      </c>
      <c r="I188" s="241"/>
      <c r="J188" s="242">
        <f>ROUND(I188*H188,2)</f>
        <v>0</v>
      </c>
      <c r="K188" s="243"/>
      <c r="L188" s="44"/>
      <c r="M188" s="244" t="s">
        <v>1</v>
      </c>
      <c r="N188" s="245" t="s">
        <v>41</v>
      </c>
      <c r="O188" s="91"/>
      <c r="P188" s="246">
        <f>O188*H188</f>
        <v>0</v>
      </c>
      <c r="Q188" s="246">
        <v>0</v>
      </c>
      <c r="R188" s="246">
        <f>Q188*H188</f>
        <v>0</v>
      </c>
      <c r="S188" s="246">
        <v>0</v>
      </c>
      <c r="T188" s="247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8" t="s">
        <v>125</v>
      </c>
      <c r="AT188" s="248" t="s">
        <v>121</v>
      </c>
      <c r="AU188" s="248" t="s">
        <v>86</v>
      </c>
      <c r="AY188" s="17" t="s">
        <v>119</v>
      </c>
      <c r="BE188" s="249">
        <f>IF(N188="základní",J188,0)</f>
        <v>0</v>
      </c>
      <c r="BF188" s="249">
        <f>IF(N188="snížená",J188,0)</f>
        <v>0</v>
      </c>
      <c r="BG188" s="249">
        <f>IF(N188="zákl. přenesená",J188,0)</f>
        <v>0</v>
      </c>
      <c r="BH188" s="249">
        <f>IF(N188="sníž. přenesená",J188,0)</f>
        <v>0</v>
      </c>
      <c r="BI188" s="249">
        <f>IF(N188="nulová",J188,0)</f>
        <v>0</v>
      </c>
      <c r="BJ188" s="17" t="s">
        <v>84</v>
      </c>
      <c r="BK188" s="249">
        <f>ROUND(I188*H188,2)</f>
        <v>0</v>
      </c>
      <c r="BL188" s="17" t="s">
        <v>125</v>
      </c>
      <c r="BM188" s="248" t="s">
        <v>214</v>
      </c>
    </row>
    <row r="189" spans="1:47" s="2" customFormat="1" ht="12">
      <c r="A189" s="38"/>
      <c r="B189" s="39"/>
      <c r="C189" s="40"/>
      <c r="D189" s="250" t="s">
        <v>127</v>
      </c>
      <c r="E189" s="40"/>
      <c r="F189" s="251" t="s">
        <v>215</v>
      </c>
      <c r="G189" s="40"/>
      <c r="H189" s="40"/>
      <c r="I189" s="144"/>
      <c r="J189" s="40"/>
      <c r="K189" s="40"/>
      <c r="L189" s="44"/>
      <c r="M189" s="252"/>
      <c r="N189" s="253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127</v>
      </c>
      <c r="AU189" s="17" t="s">
        <v>86</v>
      </c>
    </row>
    <row r="190" spans="1:51" s="14" customFormat="1" ht="12">
      <c r="A190" s="14"/>
      <c r="B190" s="264"/>
      <c r="C190" s="265"/>
      <c r="D190" s="250" t="s">
        <v>129</v>
      </c>
      <c r="E190" s="266" t="s">
        <v>1</v>
      </c>
      <c r="F190" s="267" t="s">
        <v>188</v>
      </c>
      <c r="G190" s="265"/>
      <c r="H190" s="268">
        <v>10</v>
      </c>
      <c r="I190" s="269"/>
      <c r="J190" s="265"/>
      <c r="K190" s="265"/>
      <c r="L190" s="270"/>
      <c r="M190" s="271"/>
      <c r="N190" s="272"/>
      <c r="O190" s="272"/>
      <c r="P190" s="272"/>
      <c r="Q190" s="272"/>
      <c r="R190" s="272"/>
      <c r="S190" s="272"/>
      <c r="T190" s="27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74" t="s">
        <v>129</v>
      </c>
      <c r="AU190" s="274" t="s">
        <v>86</v>
      </c>
      <c r="AV190" s="14" t="s">
        <v>86</v>
      </c>
      <c r="AW190" s="14" t="s">
        <v>31</v>
      </c>
      <c r="AX190" s="14" t="s">
        <v>76</v>
      </c>
      <c r="AY190" s="274" t="s">
        <v>119</v>
      </c>
    </row>
    <row r="191" spans="1:51" s="15" customFormat="1" ht="12">
      <c r="A191" s="15"/>
      <c r="B191" s="275"/>
      <c r="C191" s="276"/>
      <c r="D191" s="250" t="s">
        <v>129</v>
      </c>
      <c r="E191" s="277" t="s">
        <v>1</v>
      </c>
      <c r="F191" s="278" t="s">
        <v>132</v>
      </c>
      <c r="G191" s="276"/>
      <c r="H191" s="279">
        <v>10</v>
      </c>
      <c r="I191" s="280"/>
      <c r="J191" s="276"/>
      <c r="K191" s="276"/>
      <c r="L191" s="281"/>
      <c r="M191" s="282"/>
      <c r="N191" s="283"/>
      <c r="O191" s="283"/>
      <c r="P191" s="283"/>
      <c r="Q191" s="283"/>
      <c r="R191" s="283"/>
      <c r="S191" s="283"/>
      <c r="T191" s="284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85" t="s">
        <v>129</v>
      </c>
      <c r="AU191" s="285" t="s">
        <v>86</v>
      </c>
      <c r="AV191" s="15" t="s">
        <v>125</v>
      </c>
      <c r="AW191" s="15" t="s">
        <v>31</v>
      </c>
      <c r="AX191" s="15" t="s">
        <v>84</v>
      </c>
      <c r="AY191" s="285" t="s">
        <v>119</v>
      </c>
    </row>
    <row r="192" spans="1:65" s="2" customFormat="1" ht="21.75" customHeight="1">
      <c r="A192" s="38"/>
      <c r="B192" s="39"/>
      <c r="C192" s="236" t="s">
        <v>216</v>
      </c>
      <c r="D192" s="236" t="s">
        <v>121</v>
      </c>
      <c r="E192" s="237" t="s">
        <v>217</v>
      </c>
      <c r="F192" s="238" t="s">
        <v>218</v>
      </c>
      <c r="G192" s="239" t="s">
        <v>135</v>
      </c>
      <c r="H192" s="240">
        <v>2</v>
      </c>
      <c r="I192" s="241"/>
      <c r="J192" s="242">
        <f>ROUND(I192*H192,2)</f>
        <v>0</v>
      </c>
      <c r="K192" s="243"/>
      <c r="L192" s="44"/>
      <c r="M192" s="244" t="s">
        <v>1</v>
      </c>
      <c r="N192" s="245" t="s">
        <v>41</v>
      </c>
      <c r="O192" s="91"/>
      <c r="P192" s="246">
        <f>O192*H192</f>
        <v>0</v>
      </c>
      <c r="Q192" s="246">
        <v>0</v>
      </c>
      <c r="R192" s="246">
        <f>Q192*H192</f>
        <v>0</v>
      </c>
      <c r="S192" s="246">
        <v>0</v>
      </c>
      <c r="T192" s="247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8" t="s">
        <v>125</v>
      </c>
      <c r="AT192" s="248" t="s">
        <v>121</v>
      </c>
      <c r="AU192" s="248" t="s">
        <v>86</v>
      </c>
      <c r="AY192" s="17" t="s">
        <v>119</v>
      </c>
      <c r="BE192" s="249">
        <f>IF(N192="základní",J192,0)</f>
        <v>0</v>
      </c>
      <c r="BF192" s="249">
        <f>IF(N192="snížená",J192,0)</f>
        <v>0</v>
      </c>
      <c r="BG192" s="249">
        <f>IF(N192="zákl. přenesená",J192,0)</f>
        <v>0</v>
      </c>
      <c r="BH192" s="249">
        <f>IF(N192="sníž. přenesená",J192,0)</f>
        <v>0</v>
      </c>
      <c r="BI192" s="249">
        <f>IF(N192="nulová",J192,0)</f>
        <v>0</v>
      </c>
      <c r="BJ192" s="17" t="s">
        <v>84</v>
      </c>
      <c r="BK192" s="249">
        <f>ROUND(I192*H192,2)</f>
        <v>0</v>
      </c>
      <c r="BL192" s="17" t="s">
        <v>125</v>
      </c>
      <c r="BM192" s="248" t="s">
        <v>219</v>
      </c>
    </row>
    <row r="193" spans="1:47" s="2" customFormat="1" ht="12">
      <c r="A193" s="38"/>
      <c r="B193" s="39"/>
      <c r="C193" s="40"/>
      <c r="D193" s="250" t="s">
        <v>127</v>
      </c>
      <c r="E193" s="40"/>
      <c r="F193" s="251" t="s">
        <v>220</v>
      </c>
      <c r="G193" s="40"/>
      <c r="H193" s="40"/>
      <c r="I193" s="144"/>
      <c r="J193" s="40"/>
      <c r="K193" s="40"/>
      <c r="L193" s="44"/>
      <c r="M193" s="252"/>
      <c r="N193" s="253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127</v>
      </c>
      <c r="AU193" s="17" t="s">
        <v>86</v>
      </c>
    </row>
    <row r="194" spans="1:51" s="14" customFormat="1" ht="12">
      <c r="A194" s="14"/>
      <c r="B194" s="264"/>
      <c r="C194" s="265"/>
      <c r="D194" s="250" t="s">
        <v>129</v>
      </c>
      <c r="E194" s="266" t="s">
        <v>1</v>
      </c>
      <c r="F194" s="267" t="s">
        <v>221</v>
      </c>
      <c r="G194" s="265"/>
      <c r="H194" s="268">
        <v>2</v>
      </c>
      <c r="I194" s="269"/>
      <c r="J194" s="265"/>
      <c r="K194" s="265"/>
      <c r="L194" s="270"/>
      <c r="M194" s="271"/>
      <c r="N194" s="272"/>
      <c r="O194" s="272"/>
      <c r="P194" s="272"/>
      <c r="Q194" s="272"/>
      <c r="R194" s="272"/>
      <c r="S194" s="272"/>
      <c r="T194" s="27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74" t="s">
        <v>129</v>
      </c>
      <c r="AU194" s="274" t="s">
        <v>86</v>
      </c>
      <c r="AV194" s="14" t="s">
        <v>86</v>
      </c>
      <c r="AW194" s="14" t="s">
        <v>31</v>
      </c>
      <c r="AX194" s="14" t="s">
        <v>76</v>
      </c>
      <c r="AY194" s="274" t="s">
        <v>119</v>
      </c>
    </row>
    <row r="195" spans="1:51" s="15" customFormat="1" ht="12">
      <c r="A195" s="15"/>
      <c r="B195" s="275"/>
      <c r="C195" s="276"/>
      <c r="D195" s="250" t="s">
        <v>129</v>
      </c>
      <c r="E195" s="277" t="s">
        <v>1</v>
      </c>
      <c r="F195" s="278" t="s">
        <v>132</v>
      </c>
      <c r="G195" s="276"/>
      <c r="H195" s="279">
        <v>2</v>
      </c>
      <c r="I195" s="280"/>
      <c r="J195" s="276"/>
      <c r="K195" s="276"/>
      <c r="L195" s="281"/>
      <c r="M195" s="282"/>
      <c r="N195" s="283"/>
      <c r="O195" s="283"/>
      <c r="P195" s="283"/>
      <c r="Q195" s="283"/>
      <c r="R195" s="283"/>
      <c r="S195" s="283"/>
      <c r="T195" s="284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85" t="s">
        <v>129</v>
      </c>
      <c r="AU195" s="285" t="s">
        <v>86</v>
      </c>
      <c r="AV195" s="15" t="s">
        <v>125</v>
      </c>
      <c r="AW195" s="15" t="s">
        <v>31</v>
      </c>
      <c r="AX195" s="15" t="s">
        <v>84</v>
      </c>
      <c r="AY195" s="285" t="s">
        <v>119</v>
      </c>
    </row>
    <row r="196" spans="1:65" s="2" customFormat="1" ht="21.75" customHeight="1">
      <c r="A196" s="38"/>
      <c r="B196" s="39"/>
      <c r="C196" s="236" t="s">
        <v>222</v>
      </c>
      <c r="D196" s="236" t="s">
        <v>121</v>
      </c>
      <c r="E196" s="237" t="s">
        <v>223</v>
      </c>
      <c r="F196" s="238" t="s">
        <v>224</v>
      </c>
      <c r="G196" s="239" t="s">
        <v>135</v>
      </c>
      <c r="H196" s="240">
        <v>1</v>
      </c>
      <c r="I196" s="241"/>
      <c r="J196" s="242">
        <f>ROUND(I196*H196,2)</f>
        <v>0</v>
      </c>
      <c r="K196" s="243"/>
      <c r="L196" s="44"/>
      <c r="M196" s="244" t="s">
        <v>1</v>
      </c>
      <c r="N196" s="245" t="s">
        <v>41</v>
      </c>
      <c r="O196" s="91"/>
      <c r="P196" s="246">
        <f>O196*H196</f>
        <v>0</v>
      </c>
      <c r="Q196" s="246">
        <v>0</v>
      </c>
      <c r="R196" s="246">
        <f>Q196*H196</f>
        <v>0</v>
      </c>
      <c r="S196" s="246">
        <v>0</v>
      </c>
      <c r="T196" s="247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48" t="s">
        <v>125</v>
      </c>
      <c r="AT196" s="248" t="s">
        <v>121</v>
      </c>
      <c r="AU196" s="248" t="s">
        <v>86</v>
      </c>
      <c r="AY196" s="17" t="s">
        <v>119</v>
      </c>
      <c r="BE196" s="249">
        <f>IF(N196="základní",J196,0)</f>
        <v>0</v>
      </c>
      <c r="BF196" s="249">
        <f>IF(N196="snížená",J196,0)</f>
        <v>0</v>
      </c>
      <c r="BG196" s="249">
        <f>IF(N196="zákl. přenesená",J196,0)</f>
        <v>0</v>
      </c>
      <c r="BH196" s="249">
        <f>IF(N196="sníž. přenesená",J196,0)</f>
        <v>0</v>
      </c>
      <c r="BI196" s="249">
        <f>IF(N196="nulová",J196,0)</f>
        <v>0</v>
      </c>
      <c r="BJ196" s="17" t="s">
        <v>84</v>
      </c>
      <c r="BK196" s="249">
        <f>ROUND(I196*H196,2)</f>
        <v>0</v>
      </c>
      <c r="BL196" s="17" t="s">
        <v>125</v>
      </c>
      <c r="BM196" s="248" t="s">
        <v>225</v>
      </c>
    </row>
    <row r="197" spans="1:47" s="2" customFormat="1" ht="12">
      <c r="A197" s="38"/>
      <c r="B197" s="39"/>
      <c r="C197" s="40"/>
      <c r="D197" s="250" t="s">
        <v>127</v>
      </c>
      <c r="E197" s="40"/>
      <c r="F197" s="251" t="s">
        <v>226</v>
      </c>
      <c r="G197" s="40"/>
      <c r="H197" s="40"/>
      <c r="I197" s="144"/>
      <c r="J197" s="40"/>
      <c r="K197" s="40"/>
      <c r="L197" s="44"/>
      <c r="M197" s="252"/>
      <c r="N197" s="253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127</v>
      </c>
      <c r="AU197" s="17" t="s">
        <v>86</v>
      </c>
    </row>
    <row r="198" spans="1:51" s="14" customFormat="1" ht="12">
      <c r="A198" s="14"/>
      <c r="B198" s="264"/>
      <c r="C198" s="265"/>
      <c r="D198" s="250" t="s">
        <v>129</v>
      </c>
      <c r="E198" s="266" t="s">
        <v>1</v>
      </c>
      <c r="F198" s="267" t="s">
        <v>227</v>
      </c>
      <c r="G198" s="265"/>
      <c r="H198" s="268">
        <v>1</v>
      </c>
      <c r="I198" s="269"/>
      <c r="J198" s="265"/>
      <c r="K198" s="265"/>
      <c r="L198" s="270"/>
      <c r="M198" s="271"/>
      <c r="N198" s="272"/>
      <c r="O198" s="272"/>
      <c r="P198" s="272"/>
      <c r="Q198" s="272"/>
      <c r="R198" s="272"/>
      <c r="S198" s="272"/>
      <c r="T198" s="273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4" t="s">
        <v>129</v>
      </c>
      <c r="AU198" s="274" t="s">
        <v>86</v>
      </c>
      <c r="AV198" s="14" t="s">
        <v>86</v>
      </c>
      <c r="AW198" s="14" t="s">
        <v>31</v>
      </c>
      <c r="AX198" s="14" t="s">
        <v>76</v>
      </c>
      <c r="AY198" s="274" t="s">
        <v>119</v>
      </c>
    </row>
    <row r="199" spans="1:51" s="15" customFormat="1" ht="12">
      <c r="A199" s="15"/>
      <c r="B199" s="275"/>
      <c r="C199" s="276"/>
      <c r="D199" s="250" t="s">
        <v>129</v>
      </c>
      <c r="E199" s="277" t="s">
        <v>1</v>
      </c>
      <c r="F199" s="278" t="s">
        <v>132</v>
      </c>
      <c r="G199" s="276"/>
      <c r="H199" s="279">
        <v>1</v>
      </c>
      <c r="I199" s="280"/>
      <c r="J199" s="276"/>
      <c r="K199" s="276"/>
      <c r="L199" s="281"/>
      <c r="M199" s="282"/>
      <c r="N199" s="283"/>
      <c r="O199" s="283"/>
      <c r="P199" s="283"/>
      <c r="Q199" s="283"/>
      <c r="R199" s="283"/>
      <c r="S199" s="283"/>
      <c r="T199" s="284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85" t="s">
        <v>129</v>
      </c>
      <c r="AU199" s="285" t="s">
        <v>86</v>
      </c>
      <c r="AV199" s="15" t="s">
        <v>125</v>
      </c>
      <c r="AW199" s="15" t="s">
        <v>31</v>
      </c>
      <c r="AX199" s="15" t="s">
        <v>84</v>
      </c>
      <c r="AY199" s="285" t="s">
        <v>119</v>
      </c>
    </row>
    <row r="200" spans="1:65" s="2" customFormat="1" ht="21.75" customHeight="1">
      <c r="A200" s="38"/>
      <c r="B200" s="39"/>
      <c r="C200" s="236" t="s">
        <v>228</v>
      </c>
      <c r="D200" s="236" t="s">
        <v>121</v>
      </c>
      <c r="E200" s="237" t="s">
        <v>229</v>
      </c>
      <c r="F200" s="238" t="s">
        <v>230</v>
      </c>
      <c r="G200" s="239" t="s">
        <v>124</v>
      </c>
      <c r="H200" s="240">
        <v>64.5</v>
      </c>
      <c r="I200" s="241"/>
      <c r="J200" s="242">
        <f>ROUND(I200*H200,2)</f>
        <v>0</v>
      </c>
      <c r="K200" s="243"/>
      <c r="L200" s="44"/>
      <c r="M200" s="244" t="s">
        <v>1</v>
      </c>
      <c r="N200" s="245" t="s">
        <v>41</v>
      </c>
      <c r="O200" s="91"/>
      <c r="P200" s="246">
        <f>O200*H200</f>
        <v>0</v>
      </c>
      <c r="Q200" s="246">
        <v>0</v>
      </c>
      <c r="R200" s="246">
        <f>Q200*H200</f>
        <v>0</v>
      </c>
      <c r="S200" s="246">
        <v>0</v>
      </c>
      <c r="T200" s="247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8" t="s">
        <v>125</v>
      </c>
      <c r="AT200" s="248" t="s">
        <v>121</v>
      </c>
      <c r="AU200" s="248" t="s">
        <v>86</v>
      </c>
      <c r="AY200" s="17" t="s">
        <v>119</v>
      </c>
      <c r="BE200" s="249">
        <f>IF(N200="základní",J200,0)</f>
        <v>0</v>
      </c>
      <c r="BF200" s="249">
        <f>IF(N200="snížená",J200,0)</f>
        <v>0</v>
      </c>
      <c r="BG200" s="249">
        <f>IF(N200="zákl. přenesená",J200,0)</f>
        <v>0</v>
      </c>
      <c r="BH200" s="249">
        <f>IF(N200="sníž. přenesená",J200,0)</f>
        <v>0</v>
      </c>
      <c r="BI200" s="249">
        <f>IF(N200="nulová",J200,0)</f>
        <v>0</v>
      </c>
      <c r="BJ200" s="17" t="s">
        <v>84</v>
      </c>
      <c r="BK200" s="249">
        <f>ROUND(I200*H200,2)</f>
        <v>0</v>
      </c>
      <c r="BL200" s="17" t="s">
        <v>125</v>
      </c>
      <c r="BM200" s="248" t="s">
        <v>231</v>
      </c>
    </row>
    <row r="201" spans="1:47" s="2" customFormat="1" ht="12">
      <c r="A201" s="38"/>
      <c r="B201" s="39"/>
      <c r="C201" s="40"/>
      <c r="D201" s="250" t="s">
        <v>127</v>
      </c>
      <c r="E201" s="40"/>
      <c r="F201" s="251" t="s">
        <v>232</v>
      </c>
      <c r="G201" s="40"/>
      <c r="H201" s="40"/>
      <c r="I201" s="144"/>
      <c r="J201" s="40"/>
      <c r="K201" s="40"/>
      <c r="L201" s="44"/>
      <c r="M201" s="252"/>
      <c r="N201" s="253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127</v>
      </c>
      <c r="AU201" s="17" t="s">
        <v>86</v>
      </c>
    </row>
    <row r="202" spans="1:51" s="13" customFormat="1" ht="12">
      <c r="A202" s="13"/>
      <c r="B202" s="254"/>
      <c r="C202" s="255"/>
      <c r="D202" s="250" t="s">
        <v>129</v>
      </c>
      <c r="E202" s="256" t="s">
        <v>1</v>
      </c>
      <c r="F202" s="257" t="s">
        <v>130</v>
      </c>
      <c r="G202" s="255"/>
      <c r="H202" s="256" t="s">
        <v>1</v>
      </c>
      <c r="I202" s="258"/>
      <c r="J202" s="255"/>
      <c r="K202" s="255"/>
      <c r="L202" s="259"/>
      <c r="M202" s="260"/>
      <c r="N202" s="261"/>
      <c r="O202" s="261"/>
      <c r="P202" s="261"/>
      <c r="Q202" s="261"/>
      <c r="R202" s="261"/>
      <c r="S202" s="261"/>
      <c r="T202" s="26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3" t="s">
        <v>129</v>
      </c>
      <c r="AU202" s="263" t="s">
        <v>86</v>
      </c>
      <c r="AV202" s="13" t="s">
        <v>84</v>
      </c>
      <c r="AW202" s="13" t="s">
        <v>31</v>
      </c>
      <c r="AX202" s="13" t="s">
        <v>76</v>
      </c>
      <c r="AY202" s="263" t="s">
        <v>119</v>
      </c>
    </row>
    <row r="203" spans="1:51" s="14" customFormat="1" ht="12">
      <c r="A203" s="14"/>
      <c r="B203" s="264"/>
      <c r="C203" s="265"/>
      <c r="D203" s="250" t="s">
        <v>129</v>
      </c>
      <c r="E203" s="266" t="s">
        <v>1</v>
      </c>
      <c r="F203" s="267" t="s">
        <v>131</v>
      </c>
      <c r="G203" s="265"/>
      <c r="H203" s="268">
        <v>64.5</v>
      </c>
      <c r="I203" s="269"/>
      <c r="J203" s="265"/>
      <c r="K203" s="265"/>
      <c r="L203" s="270"/>
      <c r="M203" s="271"/>
      <c r="N203" s="272"/>
      <c r="O203" s="272"/>
      <c r="P203" s="272"/>
      <c r="Q203" s="272"/>
      <c r="R203" s="272"/>
      <c r="S203" s="272"/>
      <c r="T203" s="27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74" t="s">
        <v>129</v>
      </c>
      <c r="AU203" s="274" t="s">
        <v>86</v>
      </c>
      <c r="AV203" s="14" t="s">
        <v>86</v>
      </c>
      <c r="AW203" s="14" t="s">
        <v>31</v>
      </c>
      <c r="AX203" s="14" t="s">
        <v>76</v>
      </c>
      <c r="AY203" s="274" t="s">
        <v>119</v>
      </c>
    </row>
    <row r="204" spans="1:51" s="15" customFormat="1" ht="12">
      <c r="A204" s="15"/>
      <c r="B204" s="275"/>
      <c r="C204" s="276"/>
      <c r="D204" s="250" t="s">
        <v>129</v>
      </c>
      <c r="E204" s="277" t="s">
        <v>1</v>
      </c>
      <c r="F204" s="278" t="s">
        <v>132</v>
      </c>
      <c r="G204" s="276"/>
      <c r="H204" s="279">
        <v>64.5</v>
      </c>
      <c r="I204" s="280"/>
      <c r="J204" s="276"/>
      <c r="K204" s="276"/>
      <c r="L204" s="281"/>
      <c r="M204" s="282"/>
      <c r="N204" s="283"/>
      <c r="O204" s="283"/>
      <c r="P204" s="283"/>
      <c r="Q204" s="283"/>
      <c r="R204" s="283"/>
      <c r="S204" s="283"/>
      <c r="T204" s="284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85" t="s">
        <v>129</v>
      </c>
      <c r="AU204" s="285" t="s">
        <v>86</v>
      </c>
      <c r="AV204" s="15" t="s">
        <v>125</v>
      </c>
      <c r="AW204" s="15" t="s">
        <v>31</v>
      </c>
      <c r="AX204" s="15" t="s">
        <v>84</v>
      </c>
      <c r="AY204" s="285" t="s">
        <v>119</v>
      </c>
    </row>
    <row r="205" spans="1:65" s="2" customFormat="1" ht="21.75" customHeight="1">
      <c r="A205" s="38"/>
      <c r="B205" s="39"/>
      <c r="C205" s="236" t="s">
        <v>233</v>
      </c>
      <c r="D205" s="236" t="s">
        <v>121</v>
      </c>
      <c r="E205" s="237" t="s">
        <v>234</v>
      </c>
      <c r="F205" s="238" t="s">
        <v>235</v>
      </c>
      <c r="G205" s="239" t="s">
        <v>124</v>
      </c>
      <c r="H205" s="240">
        <v>5.533</v>
      </c>
      <c r="I205" s="241"/>
      <c r="J205" s="242">
        <f>ROUND(I205*H205,2)</f>
        <v>0</v>
      </c>
      <c r="K205" s="243"/>
      <c r="L205" s="44"/>
      <c r="M205" s="244" t="s">
        <v>1</v>
      </c>
      <c r="N205" s="245" t="s">
        <v>41</v>
      </c>
      <c r="O205" s="91"/>
      <c r="P205" s="246">
        <f>O205*H205</f>
        <v>0</v>
      </c>
      <c r="Q205" s="246">
        <v>0</v>
      </c>
      <c r="R205" s="246">
        <f>Q205*H205</f>
        <v>0</v>
      </c>
      <c r="S205" s="246">
        <v>0</v>
      </c>
      <c r="T205" s="247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48" t="s">
        <v>125</v>
      </c>
      <c r="AT205" s="248" t="s">
        <v>121</v>
      </c>
      <c r="AU205" s="248" t="s">
        <v>86</v>
      </c>
      <c r="AY205" s="17" t="s">
        <v>119</v>
      </c>
      <c r="BE205" s="249">
        <f>IF(N205="základní",J205,0)</f>
        <v>0</v>
      </c>
      <c r="BF205" s="249">
        <f>IF(N205="snížená",J205,0)</f>
        <v>0</v>
      </c>
      <c r="BG205" s="249">
        <f>IF(N205="zákl. přenesená",J205,0)</f>
        <v>0</v>
      </c>
      <c r="BH205" s="249">
        <f>IF(N205="sníž. přenesená",J205,0)</f>
        <v>0</v>
      </c>
      <c r="BI205" s="249">
        <f>IF(N205="nulová",J205,0)</f>
        <v>0</v>
      </c>
      <c r="BJ205" s="17" t="s">
        <v>84</v>
      </c>
      <c r="BK205" s="249">
        <f>ROUND(I205*H205,2)</f>
        <v>0</v>
      </c>
      <c r="BL205" s="17" t="s">
        <v>125</v>
      </c>
      <c r="BM205" s="248" t="s">
        <v>236</v>
      </c>
    </row>
    <row r="206" spans="1:47" s="2" customFormat="1" ht="12">
      <c r="A206" s="38"/>
      <c r="B206" s="39"/>
      <c r="C206" s="40"/>
      <c r="D206" s="250" t="s">
        <v>127</v>
      </c>
      <c r="E206" s="40"/>
      <c r="F206" s="251" t="s">
        <v>237</v>
      </c>
      <c r="G206" s="40"/>
      <c r="H206" s="40"/>
      <c r="I206" s="144"/>
      <c r="J206" s="40"/>
      <c r="K206" s="40"/>
      <c r="L206" s="44"/>
      <c r="M206" s="252"/>
      <c r="N206" s="253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127</v>
      </c>
      <c r="AU206" s="17" t="s">
        <v>86</v>
      </c>
    </row>
    <row r="207" spans="1:51" s="13" customFormat="1" ht="12">
      <c r="A207" s="13"/>
      <c r="B207" s="254"/>
      <c r="C207" s="255"/>
      <c r="D207" s="250" t="s">
        <v>129</v>
      </c>
      <c r="E207" s="256" t="s">
        <v>1</v>
      </c>
      <c r="F207" s="257" t="s">
        <v>130</v>
      </c>
      <c r="G207" s="255"/>
      <c r="H207" s="256" t="s">
        <v>1</v>
      </c>
      <c r="I207" s="258"/>
      <c r="J207" s="255"/>
      <c r="K207" s="255"/>
      <c r="L207" s="259"/>
      <c r="M207" s="260"/>
      <c r="N207" s="261"/>
      <c r="O207" s="261"/>
      <c r="P207" s="261"/>
      <c r="Q207" s="261"/>
      <c r="R207" s="261"/>
      <c r="S207" s="261"/>
      <c r="T207" s="26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3" t="s">
        <v>129</v>
      </c>
      <c r="AU207" s="263" t="s">
        <v>86</v>
      </c>
      <c r="AV207" s="13" t="s">
        <v>84</v>
      </c>
      <c r="AW207" s="13" t="s">
        <v>31</v>
      </c>
      <c r="AX207" s="13" t="s">
        <v>76</v>
      </c>
      <c r="AY207" s="263" t="s">
        <v>119</v>
      </c>
    </row>
    <row r="208" spans="1:51" s="13" customFormat="1" ht="12">
      <c r="A208" s="13"/>
      <c r="B208" s="254"/>
      <c r="C208" s="255"/>
      <c r="D208" s="250" t="s">
        <v>129</v>
      </c>
      <c r="E208" s="256" t="s">
        <v>1</v>
      </c>
      <c r="F208" s="257" t="s">
        <v>238</v>
      </c>
      <c r="G208" s="255"/>
      <c r="H208" s="256" t="s">
        <v>1</v>
      </c>
      <c r="I208" s="258"/>
      <c r="J208" s="255"/>
      <c r="K208" s="255"/>
      <c r="L208" s="259"/>
      <c r="M208" s="260"/>
      <c r="N208" s="261"/>
      <c r="O208" s="261"/>
      <c r="P208" s="261"/>
      <c r="Q208" s="261"/>
      <c r="R208" s="261"/>
      <c r="S208" s="261"/>
      <c r="T208" s="26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3" t="s">
        <v>129</v>
      </c>
      <c r="AU208" s="263" t="s">
        <v>86</v>
      </c>
      <c r="AV208" s="13" t="s">
        <v>84</v>
      </c>
      <c r="AW208" s="13" t="s">
        <v>31</v>
      </c>
      <c r="AX208" s="13" t="s">
        <v>76</v>
      </c>
      <c r="AY208" s="263" t="s">
        <v>119</v>
      </c>
    </row>
    <row r="209" spans="1:51" s="14" customFormat="1" ht="12">
      <c r="A209" s="14"/>
      <c r="B209" s="264"/>
      <c r="C209" s="265"/>
      <c r="D209" s="250" t="s">
        <v>129</v>
      </c>
      <c r="E209" s="266" t="s">
        <v>1</v>
      </c>
      <c r="F209" s="267" t="s">
        <v>239</v>
      </c>
      <c r="G209" s="265"/>
      <c r="H209" s="268">
        <v>5.533</v>
      </c>
      <c r="I209" s="269"/>
      <c r="J209" s="265"/>
      <c r="K209" s="265"/>
      <c r="L209" s="270"/>
      <c r="M209" s="271"/>
      <c r="N209" s="272"/>
      <c r="O209" s="272"/>
      <c r="P209" s="272"/>
      <c r="Q209" s="272"/>
      <c r="R209" s="272"/>
      <c r="S209" s="272"/>
      <c r="T209" s="27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74" t="s">
        <v>129</v>
      </c>
      <c r="AU209" s="274" t="s">
        <v>86</v>
      </c>
      <c r="AV209" s="14" t="s">
        <v>86</v>
      </c>
      <c r="AW209" s="14" t="s">
        <v>31</v>
      </c>
      <c r="AX209" s="14" t="s">
        <v>76</v>
      </c>
      <c r="AY209" s="274" t="s">
        <v>119</v>
      </c>
    </row>
    <row r="210" spans="1:51" s="15" customFormat="1" ht="12">
      <c r="A210" s="15"/>
      <c r="B210" s="275"/>
      <c r="C210" s="276"/>
      <c r="D210" s="250" t="s">
        <v>129</v>
      </c>
      <c r="E210" s="277" t="s">
        <v>1</v>
      </c>
      <c r="F210" s="278" t="s">
        <v>132</v>
      </c>
      <c r="G210" s="276"/>
      <c r="H210" s="279">
        <v>5.533</v>
      </c>
      <c r="I210" s="280"/>
      <c r="J210" s="276"/>
      <c r="K210" s="276"/>
      <c r="L210" s="281"/>
      <c r="M210" s="282"/>
      <c r="N210" s="283"/>
      <c r="O210" s="283"/>
      <c r="P210" s="283"/>
      <c r="Q210" s="283"/>
      <c r="R210" s="283"/>
      <c r="S210" s="283"/>
      <c r="T210" s="284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85" t="s">
        <v>129</v>
      </c>
      <c r="AU210" s="285" t="s">
        <v>86</v>
      </c>
      <c r="AV210" s="15" t="s">
        <v>125</v>
      </c>
      <c r="AW210" s="15" t="s">
        <v>31</v>
      </c>
      <c r="AX210" s="15" t="s">
        <v>84</v>
      </c>
      <c r="AY210" s="285" t="s">
        <v>119</v>
      </c>
    </row>
    <row r="211" spans="1:65" s="2" customFormat="1" ht="21.75" customHeight="1">
      <c r="A211" s="38"/>
      <c r="B211" s="39"/>
      <c r="C211" s="236" t="s">
        <v>240</v>
      </c>
      <c r="D211" s="236" t="s">
        <v>121</v>
      </c>
      <c r="E211" s="237" t="s">
        <v>241</v>
      </c>
      <c r="F211" s="238" t="s">
        <v>242</v>
      </c>
      <c r="G211" s="239" t="s">
        <v>124</v>
      </c>
      <c r="H211" s="240">
        <v>5.533</v>
      </c>
      <c r="I211" s="241"/>
      <c r="J211" s="242">
        <f>ROUND(I211*H211,2)</f>
        <v>0</v>
      </c>
      <c r="K211" s="243"/>
      <c r="L211" s="44"/>
      <c r="M211" s="244" t="s">
        <v>1</v>
      </c>
      <c r="N211" s="245" t="s">
        <v>41</v>
      </c>
      <c r="O211" s="91"/>
      <c r="P211" s="246">
        <f>O211*H211</f>
        <v>0</v>
      </c>
      <c r="Q211" s="246">
        <v>0</v>
      </c>
      <c r="R211" s="246">
        <f>Q211*H211</f>
        <v>0</v>
      </c>
      <c r="S211" s="246">
        <v>0</v>
      </c>
      <c r="T211" s="247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48" t="s">
        <v>125</v>
      </c>
      <c r="AT211" s="248" t="s">
        <v>121</v>
      </c>
      <c r="AU211" s="248" t="s">
        <v>86</v>
      </c>
      <c r="AY211" s="17" t="s">
        <v>119</v>
      </c>
      <c r="BE211" s="249">
        <f>IF(N211="základní",J211,0)</f>
        <v>0</v>
      </c>
      <c r="BF211" s="249">
        <f>IF(N211="snížená",J211,0)</f>
        <v>0</v>
      </c>
      <c r="BG211" s="249">
        <f>IF(N211="zákl. přenesená",J211,0)</f>
        <v>0</v>
      </c>
      <c r="BH211" s="249">
        <f>IF(N211="sníž. přenesená",J211,0)</f>
        <v>0</v>
      </c>
      <c r="BI211" s="249">
        <f>IF(N211="nulová",J211,0)</f>
        <v>0</v>
      </c>
      <c r="BJ211" s="17" t="s">
        <v>84</v>
      </c>
      <c r="BK211" s="249">
        <f>ROUND(I211*H211,2)</f>
        <v>0</v>
      </c>
      <c r="BL211" s="17" t="s">
        <v>125</v>
      </c>
      <c r="BM211" s="248" t="s">
        <v>243</v>
      </c>
    </row>
    <row r="212" spans="1:47" s="2" customFormat="1" ht="12">
      <c r="A212" s="38"/>
      <c r="B212" s="39"/>
      <c r="C212" s="40"/>
      <c r="D212" s="250" t="s">
        <v>127</v>
      </c>
      <c r="E212" s="40"/>
      <c r="F212" s="251" t="s">
        <v>244</v>
      </c>
      <c r="G212" s="40"/>
      <c r="H212" s="40"/>
      <c r="I212" s="144"/>
      <c r="J212" s="40"/>
      <c r="K212" s="40"/>
      <c r="L212" s="44"/>
      <c r="M212" s="252"/>
      <c r="N212" s="253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127</v>
      </c>
      <c r="AU212" s="17" t="s">
        <v>86</v>
      </c>
    </row>
    <row r="213" spans="1:51" s="13" customFormat="1" ht="12">
      <c r="A213" s="13"/>
      <c r="B213" s="254"/>
      <c r="C213" s="255"/>
      <c r="D213" s="250" t="s">
        <v>129</v>
      </c>
      <c r="E213" s="256" t="s">
        <v>1</v>
      </c>
      <c r="F213" s="257" t="s">
        <v>130</v>
      </c>
      <c r="G213" s="255"/>
      <c r="H213" s="256" t="s">
        <v>1</v>
      </c>
      <c r="I213" s="258"/>
      <c r="J213" s="255"/>
      <c r="K213" s="255"/>
      <c r="L213" s="259"/>
      <c r="M213" s="260"/>
      <c r="N213" s="261"/>
      <c r="O213" s="261"/>
      <c r="P213" s="261"/>
      <c r="Q213" s="261"/>
      <c r="R213" s="261"/>
      <c r="S213" s="261"/>
      <c r="T213" s="26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3" t="s">
        <v>129</v>
      </c>
      <c r="AU213" s="263" t="s">
        <v>86</v>
      </c>
      <c r="AV213" s="13" t="s">
        <v>84</v>
      </c>
      <c r="AW213" s="13" t="s">
        <v>31</v>
      </c>
      <c r="AX213" s="13" t="s">
        <v>76</v>
      </c>
      <c r="AY213" s="263" t="s">
        <v>119</v>
      </c>
    </row>
    <row r="214" spans="1:51" s="13" customFormat="1" ht="12">
      <c r="A214" s="13"/>
      <c r="B214" s="254"/>
      <c r="C214" s="255"/>
      <c r="D214" s="250" t="s">
        <v>129</v>
      </c>
      <c r="E214" s="256" t="s">
        <v>1</v>
      </c>
      <c r="F214" s="257" t="s">
        <v>238</v>
      </c>
      <c r="G214" s="255"/>
      <c r="H214" s="256" t="s">
        <v>1</v>
      </c>
      <c r="I214" s="258"/>
      <c r="J214" s="255"/>
      <c r="K214" s="255"/>
      <c r="L214" s="259"/>
      <c r="M214" s="260"/>
      <c r="N214" s="261"/>
      <c r="O214" s="261"/>
      <c r="P214" s="261"/>
      <c r="Q214" s="261"/>
      <c r="R214" s="261"/>
      <c r="S214" s="261"/>
      <c r="T214" s="26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3" t="s">
        <v>129</v>
      </c>
      <c r="AU214" s="263" t="s">
        <v>86</v>
      </c>
      <c r="AV214" s="13" t="s">
        <v>84</v>
      </c>
      <c r="AW214" s="13" t="s">
        <v>31</v>
      </c>
      <c r="AX214" s="13" t="s">
        <v>76</v>
      </c>
      <c r="AY214" s="263" t="s">
        <v>119</v>
      </c>
    </row>
    <row r="215" spans="1:51" s="14" customFormat="1" ht="12">
      <c r="A215" s="14"/>
      <c r="B215" s="264"/>
      <c r="C215" s="265"/>
      <c r="D215" s="250" t="s">
        <v>129</v>
      </c>
      <c r="E215" s="266" t="s">
        <v>1</v>
      </c>
      <c r="F215" s="267" t="s">
        <v>239</v>
      </c>
      <c r="G215" s="265"/>
      <c r="H215" s="268">
        <v>5.533</v>
      </c>
      <c r="I215" s="269"/>
      <c r="J215" s="265"/>
      <c r="K215" s="265"/>
      <c r="L215" s="270"/>
      <c r="M215" s="271"/>
      <c r="N215" s="272"/>
      <c r="O215" s="272"/>
      <c r="P215" s="272"/>
      <c r="Q215" s="272"/>
      <c r="R215" s="272"/>
      <c r="S215" s="272"/>
      <c r="T215" s="27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74" t="s">
        <v>129</v>
      </c>
      <c r="AU215" s="274" t="s">
        <v>86</v>
      </c>
      <c r="AV215" s="14" t="s">
        <v>86</v>
      </c>
      <c r="AW215" s="14" t="s">
        <v>31</v>
      </c>
      <c r="AX215" s="14" t="s">
        <v>76</v>
      </c>
      <c r="AY215" s="274" t="s">
        <v>119</v>
      </c>
    </row>
    <row r="216" spans="1:51" s="15" customFormat="1" ht="12">
      <c r="A216" s="15"/>
      <c r="B216" s="275"/>
      <c r="C216" s="276"/>
      <c r="D216" s="250" t="s">
        <v>129</v>
      </c>
      <c r="E216" s="277" t="s">
        <v>1</v>
      </c>
      <c r="F216" s="278" t="s">
        <v>132</v>
      </c>
      <c r="G216" s="276"/>
      <c r="H216" s="279">
        <v>5.533</v>
      </c>
      <c r="I216" s="280"/>
      <c r="J216" s="276"/>
      <c r="K216" s="276"/>
      <c r="L216" s="281"/>
      <c r="M216" s="282"/>
      <c r="N216" s="283"/>
      <c r="O216" s="283"/>
      <c r="P216" s="283"/>
      <c r="Q216" s="283"/>
      <c r="R216" s="283"/>
      <c r="S216" s="283"/>
      <c r="T216" s="284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85" t="s">
        <v>129</v>
      </c>
      <c r="AU216" s="285" t="s">
        <v>86</v>
      </c>
      <c r="AV216" s="15" t="s">
        <v>125</v>
      </c>
      <c r="AW216" s="15" t="s">
        <v>31</v>
      </c>
      <c r="AX216" s="15" t="s">
        <v>84</v>
      </c>
      <c r="AY216" s="285" t="s">
        <v>119</v>
      </c>
    </row>
    <row r="217" spans="1:65" s="2" customFormat="1" ht="21.75" customHeight="1">
      <c r="A217" s="38"/>
      <c r="B217" s="39"/>
      <c r="C217" s="236" t="s">
        <v>7</v>
      </c>
      <c r="D217" s="236" t="s">
        <v>121</v>
      </c>
      <c r="E217" s="237" t="s">
        <v>245</v>
      </c>
      <c r="F217" s="238" t="s">
        <v>246</v>
      </c>
      <c r="G217" s="239" t="s">
        <v>124</v>
      </c>
      <c r="H217" s="240">
        <v>42</v>
      </c>
      <c r="I217" s="241"/>
      <c r="J217" s="242">
        <f>ROUND(I217*H217,2)</f>
        <v>0</v>
      </c>
      <c r="K217" s="243"/>
      <c r="L217" s="44"/>
      <c r="M217" s="244" t="s">
        <v>1</v>
      </c>
      <c r="N217" s="245" t="s">
        <v>41</v>
      </c>
      <c r="O217" s="91"/>
      <c r="P217" s="246">
        <f>O217*H217</f>
        <v>0</v>
      </c>
      <c r="Q217" s="246">
        <v>0</v>
      </c>
      <c r="R217" s="246">
        <f>Q217*H217</f>
        <v>0</v>
      </c>
      <c r="S217" s="246">
        <v>0</v>
      </c>
      <c r="T217" s="247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48" t="s">
        <v>125</v>
      </c>
      <c r="AT217" s="248" t="s">
        <v>121</v>
      </c>
      <c r="AU217" s="248" t="s">
        <v>86</v>
      </c>
      <c r="AY217" s="17" t="s">
        <v>119</v>
      </c>
      <c r="BE217" s="249">
        <f>IF(N217="základní",J217,0)</f>
        <v>0</v>
      </c>
      <c r="BF217" s="249">
        <f>IF(N217="snížená",J217,0)</f>
        <v>0</v>
      </c>
      <c r="BG217" s="249">
        <f>IF(N217="zákl. přenesená",J217,0)</f>
        <v>0</v>
      </c>
      <c r="BH217" s="249">
        <f>IF(N217="sníž. přenesená",J217,0)</f>
        <v>0</v>
      </c>
      <c r="BI217" s="249">
        <f>IF(N217="nulová",J217,0)</f>
        <v>0</v>
      </c>
      <c r="BJ217" s="17" t="s">
        <v>84</v>
      </c>
      <c r="BK217" s="249">
        <f>ROUND(I217*H217,2)</f>
        <v>0</v>
      </c>
      <c r="BL217" s="17" t="s">
        <v>125</v>
      </c>
      <c r="BM217" s="248" t="s">
        <v>247</v>
      </c>
    </row>
    <row r="218" spans="1:47" s="2" customFormat="1" ht="12">
      <c r="A218" s="38"/>
      <c r="B218" s="39"/>
      <c r="C218" s="40"/>
      <c r="D218" s="250" t="s">
        <v>127</v>
      </c>
      <c r="E218" s="40"/>
      <c r="F218" s="251" t="s">
        <v>248</v>
      </c>
      <c r="G218" s="40"/>
      <c r="H218" s="40"/>
      <c r="I218" s="144"/>
      <c r="J218" s="40"/>
      <c r="K218" s="40"/>
      <c r="L218" s="44"/>
      <c r="M218" s="252"/>
      <c r="N218" s="253"/>
      <c r="O218" s="91"/>
      <c r="P218" s="91"/>
      <c r="Q218" s="91"/>
      <c r="R218" s="91"/>
      <c r="S218" s="91"/>
      <c r="T218" s="92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127</v>
      </c>
      <c r="AU218" s="17" t="s">
        <v>86</v>
      </c>
    </row>
    <row r="219" spans="1:51" s="13" customFormat="1" ht="12">
      <c r="A219" s="13"/>
      <c r="B219" s="254"/>
      <c r="C219" s="255"/>
      <c r="D219" s="250" t="s">
        <v>129</v>
      </c>
      <c r="E219" s="256" t="s">
        <v>1</v>
      </c>
      <c r="F219" s="257" t="s">
        <v>249</v>
      </c>
      <c r="G219" s="255"/>
      <c r="H219" s="256" t="s">
        <v>1</v>
      </c>
      <c r="I219" s="258"/>
      <c r="J219" s="255"/>
      <c r="K219" s="255"/>
      <c r="L219" s="259"/>
      <c r="M219" s="260"/>
      <c r="N219" s="261"/>
      <c r="O219" s="261"/>
      <c r="P219" s="261"/>
      <c r="Q219" s="261"/>
      <c r="R219" s="261"/>
      <c r="S219" s="261"/>
      <c r="T219" s="26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3" t="s">
        <v>129</v>
      </c>
      <c r="AU219" s="263" t="s">
        <v>86</v>
      </c>
      <c r="AV219" s="13" t="s">
        <v>84</v>
      </c>
      <c r="AW219" s="13" t="s">
        <v>31</v>
      </c>
      <c r="AX219" s="13" t="s">
        <v>76</v>
      </c>
      <c r="AY219" s="263" t="s">
        <v>119</v>
      </c>
    </row>
    <row r="220" spans="1:51" s="14" customFormat="1" ht="12">
      <c r="A220" s="14"/>
      <c r="B220" s="264"/>
      <c r="C220" s="265"/>
      <c r="D220" s="250" t="s">
        <v>129</v>
      </c>
      <c r="E220" s="266" t="s">
        <v>1</v>
      </c>
      <c r="F220" s="267" t="s">
        <v>250</v>
      </c>
      <c r="G220" s="265"/>
      <c r="H220" s="268">
        <v>42</v>
      </c>
      <c r="I220" s="269"/>
      <c r="J220" s="265"/>
      <c r="K220" s="265"/>
      <c r="L220" s="270"/>
      <c r="M220" s="271"/>
      <c r="N220" s="272"/>
      <c r="O220" s="272"/>
      <c r="P220" s="272"/>
      <c r="Q220" s="272"/>
      <c r="R220" s="272"/>
      <c r="S220" s="272"/>
      <c r="T220" s="27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4" t="s">
        <v>129</v>
      </c>
      <c r="AU220" s="274" t="s">
        <v>86</v>
      </c>
      <c r="AV220" s="14" t="s">
        <v>86</v>
      </c>
      <c r="AW220" s="14" t="s">
        <v>31</v>
      </c>
      <c r="AX220" s="14" t="s">
        <v>76</v>
      </c>
      <c r="AY220" s="274" t="s">
        <v>119</v>
      </c>
    </row>
    <row r="221" spans="1:51" s="15" customFormat="1" ht="12">
      <c r="A221" s="15"/>
      <c r="B221" s="275"/>
      <c r="C221" s="276"/>
      <c r="D221" s="250" t="s">
        <v>129</v>
      </c>
      <c r="E221" s="277" t="s">
        <v>1</v>
      </c>
      <c r="F221" s="278" t="s">
        <v>132</v>
      </c>
      <c r="G221" s="276"/>
      <c r="H221" s="279">
        <v>42</v>
      </c>
      <c r="I221" s="280"/>
      <c r="J221" s="276"/>
      <c r="K221" s="276"/>
      <c r="L221" s="281"/>
      <c r="M221" s="282"/>
      <c r="N221" s="283"/>
      <c r="O221" s="283"/>
      <c r="P221" s="283"/>
      <c r="Q221" s="283"/>
      <c r="R221" s="283"/>
      <c r="S221" s="283"/>
      <c r="T221" s="284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85" t="s">
        <v>129</v>
      </c>
      <c r="AU221" s="285" t="s">
        <v>86</v>
      </c>
      <c r="AV221" s="15" t="s">
        <v>125</v>
      </c>
      <c r="AW221" s="15" t="s">
        <v>31</v>
      </c>
      <c r="AX221" s="15" t="s">
        <v>84</v>
      </c>
      <c r="AY221" s="285" t="s">
        <v>119</v>
      </c>
    </row>
    <row r="222" spans="1:65" s="2" customFormat="1" ht="21.75" customHeight="1">
      <c r="A222" s="38"/>
      <c r="B222" s="39"/>
      <c r="C222" s="236" t="s">
        <v>251</v>
      </c>
      <c r="D222" s="236" t="s">
        <v>121</v>
      </c>
      <c r="E222" s="237" t="s">
        <v>252</v>
      </c>
      <c r="F222" s="238" t="s">
        <v>253</v>
      </c>
      <c r="G222" s="239" t="s">
        <v>254</v>
      </c>
      <c r="H222" s="240">
        <v>416</v>
      </c>
      <c r="I222" s="241"/>
      <c r="J222" s="242">
        <f>ROUND(I222*H222,2)</f>
        <v>0</v>
      </c>
      <c r="K222" s="243"/>
      <c r="L222" s="44"/>
      <c r="M222" s="244" t="s">
        <v>1</v>
      </c>
      <c r="N222" s="245" t="s">
        <v>41</v>
      </c>
      <c r="O222" s="91"/>
      <c r="P222" s="246">
        <f>O222*H222</f>
        <v>0</v>
      </c>
      <c r="Q222" s="246">
        <v>0</v>
      </c>
      <c r="R222" s="246">
        <f>Q222*H222</f>
        <v>0</v>
      </c>
      <c r="S222" s="246">
        <v>0</v>
      </c>
      <c r="T222" s="247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48" t="s">
        <v>125</v>
      </c>
      <c r="AT222" s="248" t="s">
        <v>121</v>
      </c>
      <c r="AU222" s="248" t="s">
        <v>86</v>
      </c>
      <c r="AY222" s="17" t="s">
        <v>119</v>
      </c>
      <c r="BE222" s="249">
        <f>IF(N222="základní",J222,0)</f>
        <v>0</v>
      </c>
      <c r="BF222" s="249">
        <f>IF(N222="snížená",J222,0)</f>
        <v>0</v>
      </c>
      <c r="BG222" s="249">
        <f>IF(N222="zákl. přenesená",J222,0)</f>
        <v>0</v>
      </c>
      <c r="BH222" s="249">
        <f>IF(N222="sníž. přenesená",J222,0)</f>
        <v>0</v>
      </c>
      <c r="BI222" s="249">
        <f>IF(N222="nulová",J222,0)</f>
        <v>0</v>
      </c>
      <c r="BJ222" s="17" t="s">
        <v>84</v>
      </c>
      <c r="BK222" s="249">
        <f>ROUND(I222*H222,2)</f>
        <v>0</v>
      </c>
      <c r="BL222" s="17" t="s">
        <v>125</v>
      </c>
      <c r="BM222" s="248" t="s">
        <v>255</v>
      </c>
    </row>
    <row r="223" spans="1:47" s="2" customFormat="1" ht="12">
      <c r="A223" s="38"/>
      <c r="B223" s="39"/>
      <c r="C223" s="40"/>
      <c r="D223" s="250" t="s">
        <v>127</v>
      </c>
      <c r="E223" s="40"/>
      <c r="F223" s="251" t="s">
        <v>253</v>
      </c>
      <c r="G223" s="40"/>
      <c r="H223" s="40"/>
      <c r="I223" s="144"/>
      <c r="J223" s="40"/>
      <c r="K223" s="40"/>
      <c r="L223" s="44"/>
      <c r="M223" s="252"/>
      <c r="N223" s="253"/>
      <c r="O223" s="91"/>
      <c r="P223" s="91"/>
      <c r="Q223" s="91"/>
      <c r="R223" s="91"/>
      <c r="S223" s="91"/>
      <c r="T223" s="92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127</v>
      </c>
      <c r="AU223" s="17" t="s">
        <v>86</v>
      </c>
    </row>
    <row r="224" spans="1:51" s="14" customFormat="1" ht="12">
      <c r="A224" s="14"/>
      <c r="B224" s="264"/>
      <c r="C224" s="265"/>
      <c r="D224" s="250" t="s">
        <v>129</v>
      </c>
      <c r="E224" s="266" t="s">
        <v>1</v>
      </c>
      <c r="F224" s="267" t="s">
        <v>256</v>
      </c>
      <c r="G224" s="265"/>
      <c r="H224" s="268">
        <v>416</v>
      </c>
      <c r="I224" s="269"/>
      <c r="J224" s="265"/>
      <c r="K224" s="265"/>
      <c r="L224" s="270"/>
      <c r="M224" s="271"/>
      <c r="N224" s="272"/>
      <c r="O224" s="272"/>
      <c r="P224" s="272"/>
      <c r="Q224" s="272"/>
      <c r="R224" s="272"/>
      <c r="S224" s="272"/>
      <c r="T224" s="27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74" t="s">
        <v>129</v>
      </c>
      <c r="AU224" s="274" t="s">
        <v>86</v>
      </c>
      <c r="AV224" s="14" t="s">
        <v>86</v>
      </c>
      <c r="AW224" s="14" t="s">
        <v>31</v>
      </c>
      <c r="AX224" s="14" t="s">
        <v>76</v>
      </c>
      <c r="AY224" s="274" t="s">
        <v>119</v>
      </c>
    </row>
    <row r="225" spans="1:51" s="15" customFormat="1" ht="12">
      <c r="A225" s="15"/>
      <c r="B225" s="275"/>
      <c r="C225" s="276"/>
      <c r="D225" s="250" t="s">
        <v>129</v>
      </c>
      <c r="E225" s="277" t="s">
        <v>1</v>
      </c>
      <c r="F225" s="278" t="s">
        <v>132</v>
      </c>
      <c r="G225" s="276"/>
      <c r="H225" s="279">
        <v>416</v>
      </c>
      <c r="I225" s="280"/>
      <c r="J225" s="276"/>
      <c r="K225" s="276"/>
      <c r="L225" s="281"/>
      <c r="M225" s="282"/>
      <c r="N225" s="283"/>
      <c r="O225" s="283"/>
      <c r="P225" s="283"/>
      <c r="Q225" s="283"/>
      <c r="R225" s="283"/>
      <c r="S225" s="283"/>
      <c r="T225" s="284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85" t="s">
        <v>129</v>
      </c>
      <c r="AU225" s="285" t="s">
        <v>86</v>
      </c>
      <c r="AV225" s="15" t="s">
        <v>125</v>
      </c>
      <c r="AW225" s="15" t="s">
        <v>31</v>
      </c>
      <c r="AX225" s="15" t="s">
        <v>84</v>
      </c>
      <c r="AY225" s="285" t="s">
        <v>119</v>
      </c>
    </row>
    <row r="226" spans="1:65" s="2" customFormat="1" ht="16.5" customHeight="1">
      <c r="A226" s="38"/>
      <c r="B226" s="39"/>
      <c r="C226" s="236" t="s">
        <v>257</v>
      </c>
      <c r="D226" s="236" t="s">
        <v>121</v>
      </c>
      <c r="E226" s="237" t="s">
        <v>258</v>
      </c>
      <c r="F226" s="238" t="s">
        <v>259</v>
      </c>
      <c r="G226" s="239" t="s">
        <v>254</v>
      </c>
      <c r="H226" s="240">
        <v>416</v>
      </c>
      <c r="I226" s="241"/>
      <c r="J226" s="242">
        <f>ROUND(I226*H226,2)</f>
        <v>0</v>
      </c>
      <c r="K226" s="243"/>
      <c r="L226" s="44"/>
      <c r="M226" s="244" t="s">
        <v>1</v>
      </c>
      <c r="N226" s="245" t="s">
        <v>41</v>
      </c>
      <c r="O226" s="91"/>
      <c r="P226" s="246">
        <f>O226*H226</f>
        <v>0</v>
      </c>
      <c r="Q226" s="246">
        <v>0</v>
      </c>
      <c r="R226" s="246">
        <f>Q226*H226</f>
        <v>0</v>
      </c>
      <c r="S226" s="246">
        <v>0</v>
      </c>
      <c r="T226" s="247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48" t="s">
        <v>125</v>
      </c>
      <c r="AT226" s="248" t="s">
        <v>121</v>
      </c>
      <c r="AU226" s="248" t="s">
        <v>86</v>
      </c>
      <c r="AY226" s="17" t="s">
        <v>119</v>
      </c>
      <c r="BE226" s="249">
        <f>IF(N226="základní",J226,0)</f>
        <v>0</v>
      </c>
      <c r="BF226" s="249">
        <f>IF(N226="snížená",J226,0)</f>
        <v>0</v>
      </c>
      <c r="BG226" s="249">
        <f>IF(N226="zákl. přenesená",J226,0)</f>
        <v>0</v>
      </c>
      <c r="BH226" s="249">
        <f>IF(N226="sníž. přenesená",J226,0)</f>
        <v>0</v>
      </c>
      <c r="BI226" s="249">
        <f>IF(N226="nulová",J226,0)</f>
        <v>0</v>
      </c>
      <c r="BJ226" s="17" t="s">
        <v>84</v>
      </c>
      <c r="BK226" s="249">
        <f>ROUND(I226*H226,2)</f>
        <v>0</v>
      </c>
      <c r="BL226" s="17" t="s">
        <v>125</v>
      </c>
      <c r="BM226" s="248" t="s">
        <v>260</v>
      </c>
    </row>
    <row r="227" spans="1:47" s="2" customFormat="1" ht="12">
      <c r="A227" s="38"/>
      <c r="B227" s="39"/>
      <c r="C227" s="40"/>
      <c r="D227" s="250" t="s">
        <v>127</v>
      </c>
      <c r="E227" s="40"/>
      <c r="F227" s="251" t="s">
        <v>259</v>
      </c>
      <c r="G227" s="40"/>
      <c r="H227" s="40"/>
      <c r="I227" s="144"/>
      <c r="J227" s="40"/>
      <c r="K227" s="40"/>
      <c r="L227" s="44"/>
      <c r="M227" s="252"/>
      <c r="N227" s="253"/>
      <c r="O227" s="91"/>
      <c r="P227" s="91"/>
      <c r="Q227" s="91"/>
      <c r="R227" s="91"/>
      <c r="S227" s="91"/>
      <c r="T227" s="92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127</v>
      </c>
      <c r="AU227" s="17" t="s">
        <v>86</v>
      </c>
    </row>
    <row r="228" spans="1:51" s="14" customFormat="1" ht="12">
      <c r="A228" s="14"/>
      <c r="B228" s="264"/>
      <c r="C228" s="265"/>
      <c r="D228" s="250" t="s">
        <v>129</v>
      </c>
      <c r="E228" s="266" t="s">
        <v>1</v>
      </c>
      <c r="F228" s="267" t="s">
        <v>261</v>
      </c>
      <c r="G228" s="265"/>
      <c r="H228" s="268">
        <v>416</v>
      </c>
      <c r="I228" s="269"/>
      <c r="J228" s="265"/>
      <c r="K228" s="265"/>
      <c r="L228" s="270"/>
      <c r="M228" s="271"/>
      <c r="N228" s="272"/>
      <c r="O228" s="272"/>
      <c r="P228" s="272"/>
      <c r="Q228" s="272"/>
      <c r="R228" s="272"/>
      <c r="S228" s="272"/>
      <c r="T228" s="273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74" t="s">
        <v>129</v>
      </c>
      <c r="AU228" s="274" t="s">
        <v>86</v>
      </c>
      <c r="AV228" s="14" t="s">
        <v>86</v>
      </c>
      <c r="AW228" s="14" t="s">
        <v>31</v>
      </c>
      <c r="AX228" s="14" t="s">
        <v>76</v>
      </c>
      <c r="AY228" s="274" t="s">
        <v>119</v>
      </c>
    </row>
    <row r="229" spans="1:51" s="15" customFormat="1" ht="12">
      <c r="A229" s="15"/>
      <c r="B229" s="275"/>
      <c r="C229" s="276"/>
      <c r="D229" s="250" t="s">
        <v>129</v>
      </c>
      <c r="E229" s="277" t="s">
        <v>1</v>
      </c>
      <c r="F229" s="278" t="s">
        <v>132</v>
      </c>
      <c r="G229" s="276"/>
      <c r="H229" s="279">
        <v>416</v>
      </c>
      <c r="I229" s="280"/>
      <c r="J229" s="276"/>
      <c r="K229" s="276"/>
      <c r="L229" s="281"/>
      <c r="M229" s="282"/>
      <c r="N229" s="283"/>
      <c r="O229" s="283"/>
      <c r="P229" s="283"/>
      <c r="Q229" s="283"/>
      <c r="R229" s="283"/>
      <c r="S229" s="283"/>
      <c r="T229" s="284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85" t="s">
        <v>129</v>
      </c>
      <c r="AU229" s="285" t="s">
        <v>86</v>
      </c>
      <c r="AV229" s="15" t="s">
        <v>125</v>
      </c>
      <c r="AW229" s="15" t="s">
        <v>31</v>
      </c>
      <c r="AX229" s="15" t="s">
        <v>84</v>
      </c>
      <c r="AY229" s="285" t="s">
        <v>119</v>
      </c>
    </row>
    <row r="230" spans="1:65" s="2" customFormat="1" ht="21.75" customHeight="1">
      <c r="A230" s="38"/>
      <c r="B230" s="39"/>
      <c r="C230" s="236" t="s">
        <v>262</v>
      </c>
      <c r="D230" s="236" t="s">
        <v>121</v>
      </c>
      <c r="E230" s="237" t="s">
        <v>263</v>
      </c>
      <c r="F230" s="238" t="s">
        <v>264</v>
      </c>
      <c r="G230" s="239" t="s">
        <v>254</v>
      </c>
      <c r="H230" s="240">
        <v>416</v>
      </c>
      <c r="I230" s="241"/>
      <c r="J230" s="242">
        <f>ROUND(I230*H230,2)</f>
        <v>0</v>
      </c>
      <c r="K230" s="243"/>
      <c r="L230" s="44"/>
      <c r="M230" s="244" t="s">
        <v>1</v>
      </c>
      <c r="N230" s="245" t="s">
        <v>41</v>
      </c>
      <c r="O230" s="91"/>
      <c r="P230" s="246">
        <f>O230*H230</f>
        <v>0</v>
      </c>
      <c r="Q230" s="246">
        <v>0</v>
      </c>
      <c r="R230" s="246">
        <f>Q230*H230</f>
        <v>0</v>
      </c>
      <c r="S230" s="246">
        <v>0</v>
      </c>
      <c r="T230" s="247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48" t="s">
        <v>125</v>
      </c>
      <c r="AT230" s="248" t="s">
        <v>121</v>
      </c>
      <c r="AU230" s="248" t="s">
        <v>86</v>
      </c>
      <c r="AY230" s="17" t="s">
        <v>119</v>
      </c>
      <c r="BE230" s="249">
        <f>IF(N230="základní",J230,0)</f>
        <v>0</v>
      </c>
      <c r="BF230" s="249">
        <f>IF(N230="snížená",J230,0)</f>
        <v>0</v>
      </c>
      <c r="BG230" s="249">
        <f>IF(N230="zákl. přenesená",J230,0)</f>
        <v>0</v>
      </c>
      <c r="BH230" s="249">
        <f>IF(N230="sníž. přenesená",J230,0)</f>
        <v>0</v>
      </c>
      <c r="BI230" s="249">
        <f>IF(N230="nulová",J230,0)</f>
        <v>0</v>
      </c>
      <c r="BJ230" s="17" t="s">
        <v>84</v>
      </c>
      <c r="BK230" s="249">
        <f>ROUND(I230*H230,2)</f>
        <v>0</v>
      </c>
      <c r="BL230" s="17" t="s">
        <v>125</v>
      </c>
      <c r="BM230" s="248" t="s">
        <v>265</v>
      </c>
    </row>
    <row r="231" spans="1:47" s="2" customFormat="1" ht="12">
      <c r="A231" s="38"/>
      <c r="B231" s="39"/>
      <c r="C231" s="40"/>
      <c r="D231" s="250" t="s">
        <v>127</v>
      </c>
      <c r="E231" s="40"/>
      <c r="F231" s="251" t="s">
        <v>266</v>
      </c>
      <c r="G231" s="40"/>
      <c r="H231" s="40"/>
      <c r="I231" s="144"/>
      <c r="J231" s="40"/>
      <c r="K231" s="40"/>
      <c r="L231" s="44"/>
      <c r="M231" s="252"/>
      <c r="N231" s="253"/>
      <c r="O231" s="91"/>
      <c r="P231" s="91"/>
      <c r="Q231" s="91"/>
      <c r="R231" s="91"/>
      <c r="S231" s="91"/>
      <c r="T231" s="92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127</v>
      </c>
      <c r="AU231" s="17" t="s">
        <v>86</v>
      </c>
    </row>
    <row r="232" spans="1:51" s="14" customFormat="1" ht="12">
      <c r="A232" s="14"/>
      <c r="B232" s="264"/>
      <c r="C232" s="265"/>
      <c r="D232" s="250" t="s">
        <v>129</v>
      </c>
      <c r="E232" s="266" t="s">
        <v>1</v>
      </c>
      <c r="F232" s="267" t="s">
        <v>267</v>
      </c>
      <c r="G232" s="265"/>
      <c r="H232" s="268">
        <v>416</v>
      </c>
      <c r="I232" s="269"/>
      <c r="J232" s="265"/>
      <c r="K232" s="265"/>
      <c r="L232" s="270"/>
      <c r="M232" s="271"/>
      <c r="N232" s="272"/>
      <c r="O232" s="272"/>
      <c r="P232" s="272"/>
      <c r="Q232" s="272"/>
      <c r="R232" s="272"/>
      <c r="S232" s="272"/>
      <c r="T232" s="27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74" t="s">
        <v>129</v>
      </c>
      <c r="AU232" s="274" t="s">
        <v>86</v>
      </c>
      <c r="AV232" s="14" t="s">
        <v>86</v>
      </c>
      <c r="AW232" s="14" t="s">
        <v>31</v>
      </c>
      <c r="AX232" s="14" t="s">
        <v>76</v>
      </c>
      <c r="AY232" s="274" t="s">
        <v>119</v>
      </c>
    </row>
    <row r="233" spans="1:51" s="15" customFormat="1" ht="12">
      <c r="A233" s="15"/>
      <c r="B233" s="275"/>
      <c r="C233" s="276"/>
      <c r="D233" s="250" t="s">
        <v>129</v>
      </c>
      <c r="E233" s="277" t="s">
        <v>1</v>
      </c>
      <c r="F233" s="278" t="s">
        <v>132</v>
      </c>
      <c r="G233" s="276"/>
      <c r="H233" s="279">
        <v>416</v>
      </c>
      <c r="I233" s="280"/>
      <c r="J233" s="276"/>
      <c r="K233" s="276"/>
      <c r="L233" s="281"/>
      <c r="M233" s="282"/>
      <c r="N233" s="283"/>
      <c r="O233" s="283"/>
      <c r="P233" s="283"/>
      <c r="Q233" s="283"/>
      <c r="R233" s="283"/>
      <c r="S233" s="283"/>
      <c r="T233" s="284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85" t="s">
        <v>129</v>
      </c>
      <c r="AU233" s="285" t="s">
        <v>86</v>
      </c>
      <c r="AV233" s="15" t="s">
        <v>125</v>
      </c>
      <c r="AW233" s="15" t="s">
        <v>31</v>
      </c>
      <c r="AX233" s="15" t="s">
        <v>84</v>
      </c>
      <c r="AY233" s="285" t="s">
        <v>119</v>
      </c>
    </row>
    <row r="234" spans="1:65" s="2" customFormat="1" ht="21.75" customHeight="1">
      <c r="A234" s="38"/>
      <c r="B234" s="39"/>
      <c r="C234" s="236" t="s">
        <v>268</v>
      </c>
      <c r="D234" s="236" t="s">
        <v>121</v>
      </c>
      <c r="E234" s="237" t="s">
        <v>269</v>
      </c>
      <c r="F234" s="238" t="s">
        <v>270</v>
      </c>
      <c r="G234" s="239" t="s">
        <v>124</v>
      </c>
      <c r="H234" s="240">
        <v>1453.99</v>
      </c>
      <c r="I234" s="241"/>
      <c r="J234" s="242">
        <f>ROUND(I234*H234,2)</f>
        <v>0</v>
      </c>
      <c r="K234" s="243"/>
      <c r="L234" s="44"/>
      <c r="M234" s="244" t="s">
        <v>1</v>
      </c>
      <c r="N234" s="245" t="s">
        <v>41</v>
      </c>
      <c r="O234" s="91"/>
      <c r="P234" s="246">
        <f>O234*H234</f>
        <v>0</v>
      </c>
      <c r="Q234" s="246">
        <v>0</v>
      </c>
      <c r="R234" s="246">
        <f>Q234*H234</f>
        <v>0</v>
      </c>
      <c r="S234" s="246">
        <v>0</v>
      </c>
      <c r="T234" s="247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48" t="s">
        <v>125</v>
      </c>
      <c r="AT234" s="248" t="s">
        <v>121</v>
      </c>
      <c r="AU234" s="248" t="s">
        <v>86</v>
      </c>
      <c r="AY234" s="17" t="s">
        <v>119</v>
      </c>
      <c r="BE234" s="249">
        <f>IF(N234="základní",J234,0)</f>
        <v>0</v>
      </c>
      <c r="BF234" s="249">
        <f>IF(N234="snížená",J234,0)</f>
        <v>0</v>
      </c>
      <c r="BG234" s="249">
        <f>IF(N234="zákl. přenesená",J234,0)</f>
        <v>0</v>
      </c>
      <c r="BH234" s="249">
        <f>IF(N234="sníž. přenesená",J234,0)</f>
        <v>0</v>
      </c>
      <c r="BI234" s="249">
        <f>IF(N234="nulová",J234,0)</f>
        <v>0</v>
      </c>
      <c r="BJ234" s="17" t="s">
        <v>84</v>
      </c>
      <c r="BK234" s="249">
        <f>ROUND(I234*H234,2)</f>
        <v>0</v>
      </c>
      <c r="BL234" s="17" t="s">
        <v>125</v>
      </c>
      <c r="BM234" s="248" t="s">
        <v>271</v>
      </c>
    </row>
    <row r="235" spans="1:47" s="2" customFormat="1" ht="12">
      <c r="A235" s="38"/>
      <c r="B235" s="39"/>
      <c r="C235" s="40"/>
      <c r="D235" s="250" t="s">
        <v>127</v>
      </c>
      <c r="E235" s="40"/>
      <c r="F235" s="251" t="s">
        <v>270</v>
      </c>
      <c r="G235" s="40"/>
      <c r="H235" s="40"/>
      <c r="I235" s="144"/>
      <c r="J235" s="40"/>
      <c r="K235" s="40"/>
      <c r="L235" s="44"/>
      <c r="M235" s="252"/>
      <c r="N235" s="253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127</v>
      </c>
      <c r="AU235" s="17" t="s">
        <v>86</v>
      </c>
    </row>
    <row r="236" spans="1:51" s="14" customFormat="1" ht="12">
      <c r="A236" s="14"/>
      <c r="B236" s="264"/>
      <c r="C236" s="265"/>
      <c r="D236" s="250" t="s">
        <v>129</v>
      </c>
      <c r="E236" s="266" t="s">
        <v>1</v>
      </c>
      <c r="F236" s="267" t="s">
        <v>272</v>
      </c>
      <c r="G236" s="265"/>
      <c r="H236" s="268">
        <v>1453.99</v>
      </c>
      <c r="I236" s="269"/>
      <c r="J236" s="265"/>
      <c r="K236" s="265"/>
      <c r="L236" s="270"/>
      <c r="M236" s="271"/>
      <c r="N236" s="272"/>
      <c r="O236" s="272"/>
      <c r="P236" s="272"/>
      <c r="Q236" s="272"/>
      <c r="R236" s="272"/>
      <c r="S236" s="272"/>
      <c r="T236" s="27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74" t="s">
        <v>129</v>
      </c>
      <c r="AU236" s="274" t="s">
        <v>86</v>
      </c>
      <c r="AV236" s="14" t="s">
        <v>86</v>
      </c>
      <c r="AW236" s="14" t="s">
        <v>31</v>
      </c>
      <c r="AX236" s="14" t="s">
        <v>76</v>
      </c>
      <c r="AY236" s="274" t="s">
        <v>119</v>
      </c>
    </row>
    <row r="237" spans="1:51" s="15" customFormat="1" ht="12">
      <c r="A237" s="15"/>
      <c r="B237" s="275"/>
      <c r="C237" s="276"/>
      <c r="D237" s="250" t="s">
        <v>129</v>
      </c>
      <c r="E237" s="277" t="s">
        <v>1</v>
      </c>
      <c r="F237" s="278" t="s">
        <v>132</v>
      </c>
      <c r="G237" s="276"/>
      <c r="H237" s="279">
        <v>1453.99</v>
      </c>
      <c r="I237" s="280"/>
      <c r="J237" s="276"/>
      <c r="K237" s="276"/>
      <c r="L237" s="281"/>
      <c r="M237" s="282"/>
      <c r="N237" s="283"/>
      <c r="O237" s="283"/>
      <c r="P237" s="283"/>
      <c r="Q237" s="283"/>
      <c r="R237" s="283"/>
      <c r="S237" s="283"/>
      <c r="T237" s="284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85" t="s">
        <v>129</v>
      </c>
      <c r="AU237" s="285" t="s">
        <v>86</v>
      </c>
      <c r="AV237" s="15" t="s">
        <v>125</v>
      </c>
      <c r="AW237" s="15" t="s">
        <v>31</v>
      </c>
      <c r="AX237" s="15" t="s">
        <v>84</v>
      </c>
      <c r="AY237" s="285" t="s">
        <v>119</v>
      </c>
    </row>
    <row r="238" spans="1:65" s="2" customFormat="1" ht="21.75" customHeight="1">
      <c r="A238" s="38"/>
      <c r="B238" s="39"/>
      <c r="C238" s="236" t="s">
        <v>273</v>
      </c>
      <c r="D238" s="236" t="s">
        <v>121</v>
      </c>
      <c r="E238" s="237" t="s">
        <v>274</v>
      </c>
      <c r="F238" s="238" t="s">
        <v>275</v>
      </c>
      <c r="G238" s="239" t="s">
        <v>124</v>
      </c>
      <c r="H238" s="240">
        <v>1453.99</v>
      </c>
      <c r="I238" s="241"/>
      <c r="J238" s="242">
        <f>ROUND(I238*H238,2)</f>
        <v>0</v>
      </c>
      <c r="K238" s="243"/>
      <c r="L238" s="44"/>
      <c r="M238" s="244" t="s">
        <v>1</v>
      </c>
      <c r="N238" s="245" t="s">
        <v>41</v>
      </c>
      <c r="O238" s="91"/>
      <c r="P238" s="246">
        <f>O238*H238</f>
        <v>0</v>
      </c>
      <c r="Q238" s="246">
        <v>0</v>
      </c>
      <c r="R238" s="246">
        <f>Q238*H238</f>
        <v>0</v>
      </c>
      <c r="S238" s="246">
        <v>0</v>
      </c>
      <c r="T238" s="247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48" t="s">
        <v>125</v>
      </c>
      <c r="AT238" s="248" t="s">
        <v>121</v>
      </c>
      <c r="AU238" s="248" t="s">
        <v>86</v>
      </c>
      <c r="AY238" s="17" t="s">
        <v>119</v>
      </c>
      <c r="BE238" s="249">
        <f>IF(N238="základní",J238,0)</f>
        <v>0</v>
      </c>
      <c r="BF238" s="249">
        <f>IF(N238="snížená",J238,0)</f>
        <v>0</v>
      </c>
      <c r="BG238" s="249">
        <f>IF(N238="zákl. přenesená",J238,0)</f>
        <v>0</v>
      </c>
      <c r="BH238" s="249">
        <f>IF(N238="sníž. přenesená",J238,0)</f>
        <v>0</v>
      </c>
      <c r="BI238" s="249">
        <f>IF(N238="nulová",J238,0)</f>
        <v>0</v>
      </c>
      <c r="BJ238" s="17" t="s">
        <v>84</v>
      </c>
      <c r="BK238" s="249">
        <f>ROUND(I238*H238,2)</f>
        <v>0</v>
      </c>
      <c r="BL238" s="17" t="s">
        <v>125</v>
      </c>
      <c r="BM238" s="248" t="s">
        <v>276</v>
      </c>
    </row>
    <row r="239" spans="1:47" s="2" customFormat="1" ht="12">
      <c r="A239" s="38"/>
      <c r="B239" s="39"/>
      <c r="C239" s="40"/>
      <c r="D239" s="250" t="s">
        <v>127</v>
      </c>
      <c r="E239" s="40"/>
      <c r="F239" s="251" t="s">
        <v>275</v>
      </c>
      <c r="G239" s="40"/>
      <c r="H239" s="40"/>
      <c r="I239" s="144"/>
      <c r="J239" s="40"/>
      <c r="K239" s="40"/>
      <c r="L239" s="44"/>
      <c r="M239" s="252"/>
      <c r="N239" s="253"/>
      <c r="O239" s="91"/>
      <c r="P239" s="91"/>
      <c r="Q239" s="91"/>
      <c r="R239" s="91"/>
      <c r="S239" s="91"/>
      <c r="T239" s="92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127</v>
      </c>
      <c r="AU239" s="17" t="s">
        <v>86</v>
      </c>
    </row>
    <row r="240" spans="1:51" s="14" customFormat="1" ht="12">
      <c r="A240" s="14"/>
      <c r="B240" s="264"/>
      <c r="C240" s="265"/>
      <c r="D240" s="250" t="s">
        <v>129</v>
      </c>
      <c r="E240" s="266" t="s">
        <v>1</v>
      </c>
      <c r="F240" s="267" t="s">
        <v>272</v>
      </c>
      <c r="G240" s="265"/>
      <c r="H240" s="268">
        <v>1453.99</v>
      </c>
      <c r="I240" s="269"/>
      <c r="J240" s="265"/>
      <c r="K240" s="265"/>
      <c r="L240" s="270"/>
      <c r="M240" s="271"/>
      <c r="N240" s="272"/>
      <c r="O240" s="272"/>
      <c r="P240" s="272"/>
      <c r="Q240" s="272"/>
      <c r="R240" s="272"/>
      <c r="S240" s="272"/>
      <c r="T240" s="273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74" t="s">
        <v>129</v>
      </c>
      <c r="AU240" s="274" t="s">
        <v>86</v>
      </c>
      <c r="AV240" s="14" t="s">
        <v>86</v>
      </c>
      <c r="AW240" s="14" t="s">
        <v>31</v>
      </c>
      <c r="AX240" s="14" t="s">
        <v>76</v>
      </c>
      <c r="AY240" s="274" t="s">
        <v>119</v>
      </c>
    </row>
    <row r="241" spans="1:51" s="15" customFormat="1" ht="12">
      <c r="A241" s="15"/>
      <c r="B241" s="275"/>
      <c r="C241" s="276"/>
      <c r="D241" s="250" t="s">
        <v>129</v>
      </c>
      <c r="E241" s="277" t="s">
        <v>1</v>
      </c>
      <c r="F241" s="278" t="s">
        <v>132</v>
      </c>
      <c r="G241" s="276"/>
      <c r="H241" s="279">
        <v>1453.99</v>
      </c>
      <c r="I241" s="280"/>
      <c r="J241" s="276"/>
      <c r="K241" s="276"/>
      <c r="L241" s="281"/>
      <c r="M241" s="282"/>
      <c r="N241" s="283"/>
      <c r="O241" s="283"/>
      <c r="P241" s="283"/>
      <c r="Q241" s="283"/>
      <c r="R241" s="283"/>
      <c r="S241" s="283"/>
      <c r="T241" s="284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85" t="s">
        <v>129</v>
      </c>
      <c r="AU241" s="285" t="s">
        <v>86</v>
      </c>
      <c r="AV241" s="15" t="s">
        <v>125</v>
      </c>
      <c r="AW241" s="15" t="s">
        <v>31</v>
      </c>
      <c r="AX241" s="15" t="s">
        <v>84</v>
      </c>
      <c r="AY241" s="285" t="s">
        <v>119</v>
      </c>
    </row>
    <row r="242" spans="1:65" s="2" customFormat="1" ht="21.75" customHeight="1">
      <c r="A242" s="38"/>
      <c r="B242" s="39"/>
      <c r="C242" s="236" t="s">
        <v>277</v>
      </c>
      <c r="D242" s="236" t="s">
        <v>121</v>
      </c>
      <c r="E242" s="237" t="s">
        <v>278</v>
      </c>
      <c r="F242" s="238" t="s">
        <v>279</v>
      </c>
      <c r="G242" s="239" t="s">
        <v>280</v>
      </c>
      <c r="H242" s="240">
        <v>6</v>
      </c>
      <c r="I242" s="241"/>
      <c r="J242" s="242">
        <f>ROUND(I242*H242,2)</f>
        <v>0</v>
      </c>
      <c r="K242" s="243"/>
      <c r="L242" s="44"/>
      <c r="M242" s="244" t="s">
        <v>1</v>
      </c>
      <c r="N242" s="245" t="s">
        <v>41</v>
      </c>
      <c r="O242" s="91"/>
      <c r="P242" s="246">
        <f>O242*H242</f>
        <v>0</v>
      </c>
      <c r="Q242" s="246">
        <v>0.01125</v>
      </c>
      <c r="R242" s="246">
        <f>Q242*H242</f>
        <v>0.0675</v>
      </c>
      <c r="S242" s="246">
        <v>0</v>
      </c>
      <c r="T242" s="247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48" t="s">
        <v>125</v>
      </c>
      <c r="AT242" s="248" t="s">
        <v>121</v>
      </c>
      <c r="AU242" s="248" t="s">
        <v>86</v>
      </c>
      <c r="AY242" s="17" t="s">
        <v>119</v>
      </c>
      <c r="BE242" s="249">
        <f>IF(N242="základní",J242,0)</f>
        <v>0</v>
      </c>
      <c r="BF242" s="249">
        <f>IF(N242="snížená",J242,0)</f>
        <v>0</v>
      </c>
      <c r="BG242" s="249">
        <f>IF(N242="zákl. přenesená",J242,0)</f>
        <v>0</v>
      </c>
      <c r="BH242" s="249">
        <f>IF(N242="sníž. přenesená",J242,0)</f>
        <v>0</v>
      </c>
      <c r="BI242" s="249">
        <f>IF(N242="nulová",J242,0)</f>
        <v>0</v>
      </c>
      <c r="BJ242" s="17" t="s">
        <v>84</v>
      </c>
      <c r="BK242" s="249">
        <f>ROUND(I242*H242,2)</f>
        <v>0</v>
      </c>
      <c r="BL242" s="17" t="s">
        <v>125</v>
      </c>
      <c r="BM242" s="248" t="s">
        <v>281</v>
      </c>
    </row>
    <row r="243" spans="1:47" s="2" customFormat="1" ht="12">
      <c r="A243" s="38"/>
      <c r="B243" s="39"/>
      <c r="C243" s="40"/>
      <c r="D243" s="250" t="s">
        <v>127</v>
      </c>
      <c r="E243" s="40"/>
      <c r="F243" s="251" t="s">
        <v>279</v>
      </c>
      <c r="G243" s="40"/>
      <c r="H243" s="40"/>
      <c r="I243" s="144"/>
      <c r="J243" s="40"/>
      <c r="K243" s="40"/>
      <c r="L243" s="44"/>
      <c r="M243" s="252"/>
      <c r="N243" s="253"/>
      <c r="O243" s="91"/>
      <c r="P243" s="91"/>
      <c r="Q243" s="91"/>
      <c r="R243" s="91"/>
      <c r="S243" s="91"/>
      <c r="T243" s="92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127</v>
      </c>
      <c r="AU243" s="17" t="s">
        <v>86</v>
      </c>
    </row>
    <row r="244" spans="1:51" s="14" customFormat="1" ht="12">
      <c r="A244" s="14"/>
      <c r="B244" s="264"/>
      <c r="C244" s="265"/>
      <c r="D244" s="250" t="s">
        <v>129</v>
      </c>
      <c r="E244" s="266" t="s">
        <v>1</v>
      </c>
      <c r="F244" s="267" t="s">
        <v>282</v>
      </c>
      <c r="G244" s="265"/>
      <c r="H244" s="268">
        <v>6</v>
      </c>
      <c r="I244" s="269"/>
      <c r="J244" s="265"/>
      <c r="K244" s="265"/>
      <c r="L244" s="270"/>
      <c r="M244" s="271"/>
      <c r="N244" s="272"/>
      <c r="O244" s="272"/>
      <c r="P244" s="272"/>
      <c r="Q244" s="272"/>
      <c r="R244" s="272"/>
      <c r="S244" s="272"/>
      <c r="T244" s="27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74" t="s">
        <v>129</v>
      </c>
      <c r="AU244" s="274" t="s">
        <v>86</v>
      </c>
      <c r="AV244" s="14" t="s">
        <v>86</v>
      </c>
      <c r="AW244" s="14" t="s">
        <v>31</v>
      </c>
      <c r="AX244" s="14" t="s">
        <v>76</v>
      </c>
      <c r="AY244" s="274" t="s">
        <v>119</v>
      </c>
    </row>
    <row r="245" spans="1:51" s="15" customFormat="1" ht="12">
      <c r="A245" s="15"/>
      <c r="B245" s="275"/>
      <c r="C245" s="276"/>
      <c r="D245" s="250" t="s">
        <v>129</v>
      </c>
      <c r="E245" s="277" t="s">
        <v>1</v>
      </c>
      <c r="F245" s="278" t="s">
        <v>132</v>
      </c>
      <c r="G245" s="276"/>
      <c r="H245" s="279">
        <v>6</v>
      </c>
      <c r="I245" s="280"/>
      <c r="J245" s="276"/>
      <c r="K245" s="276"/>
      <c r="L245" s="281"/>
      <c r="M245" s="282"/>
      <c r="N245" s="283"/>
      <c r="O245" s="283"/>
      <c r="P245" s="283"/>
      <c r="Q245" s="283"/>
      <c r="R245" s="283"/>
      <c r="S245" s="283"/>
      <c r="T245" s="284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85" t="s">
        <v>129</v>
      </c>
      <c r="AU245" s="285" t="s">
        <v>86</v>
      </c>
      <c r="AV245" s="15" t="s">
        <v>125</v>
      </c>
      <c r="AW245" s="15" t="s">
        <v>31</v>
      </c>
      <c r="AX245" s="15" t="s">
        <v>84</v>
      </c>
      <c r="AY245" s="285" t="s">
        <v>119</v>
      </c>
    </row>
    <row r="246" spans="1:65" s="2" customFormat="1" ht="21.75" customHeight="1">
      <c r="A246" s="38"/>
      <c r="B246" s="39"/>
      <c r="C246" s="236" t="s">
        <v>283</v>
      </c>
      <c r="D246" s="236" t="s">
        <v>121</v>
      </c>
      <c r="E246" s="237" t="s">
        <v>284</v>
      </c>
      <c r="F246" s="238" t="s">
        <v>285</v>
      </c>
      <c r="G246" s="239" t="s">
        <v>135</v>
      </c>
      <c r="H246" s="240">
        <v>1</v>
      </c>
      <c r="I246" s="241"/>
      <c r="J246" s="242">
        <f>ROUND(I246*H246,2)</f>
        <v>0</v>
      </c>
      <c r="K246" s="243"/>
      <c r="L246" s="44"/>
      <c r="M246" s="244" t="s">
        <v>1</v>
      </c>
      <c r="N246" s="245" t="s">
        <v>41</v>
      </c>
      <c r="O246" s="91"/>
      <c r="P246" s="246">
        <f>O246*H246</f>
        <v>0</v>
      </c>
      <c r="Q246" s="246">
        <v>0</v>
      </c>
      <c r="R246" s="246">
        <f>Q246*H246</f>
        <v>0</v>
      </c>
      <c r="S246" s="246">
        <v>0</v>
      </c>
      <c r="T246" s="247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48" t="s">
        <v>125</v>
      </c>
      <c r="AT246" s="248" t="s">
        <v>121</v>
      </c>
      <c r="AU246" s="248" t="s">
        <v>86</v>
      </c>
      <c r="AY246" s="17" t="s">
        <v>119</v>
      </c>
      <c r="BE246" s="249">
        <f>IF(N246="základní",J246,0)</f>
        <v>0</v>
      </c>
      <c r="BF246" s="249">
        <f>IF(N246="snížená",J246,0)</f>
        <v>0</v>
      </c>
      <c r="BG246" s="249">
        <f>IF(N246="zákl. přenesená",J246,0)</f>
        <v>0</v>
      </c>
      <c r="BH246" s="249">
        <f>IF(N246="sníž. přenesená",J246,0)</f>
        <v>0</v>
      </c>
      <c r="BI246" s="249">
        <f>IF(N246="nulová",J246,0)</f>
        <v>0</v>
      </c>
      <c r="BJ246" s="17" t="s">
        <v>84</v>
      </c>
      <c r="BK246" s="249">
        <f>ROUND(I246*H246,2)</f>
        <v>0</v>
      </c>
      <c r="BL246" s="17" t="s">
        <v>125</v>
      </c>
      <c r="BM246" s="248" t="s">
        <v>286</v>
      </c>
    </row>
    <row r="247" spans="1:47" s="2" customFormat="1" ht="12">
      <c r="A247" s="38"/>
      <c r="B247" s="39"/>
      <c r="C247" s="40"/>
      <c r="D247" s="250" t="s">
        <v>127</v>
      </c>
      <c r="E247" s="40"/>
      <c r="F247" s="251" t="s">
        <v>287</v>
      </c>
      <c r="G247" s="40"/>
      <c r="H247" s="40"/>
      <c r="I247" s="144"/>
      <c r="J247" s="40"/>
      <c r="K247" s="40"/>
      <c r="L247" s="44"/>
      <c r="M247" s="252"/>
      <c r="N247" s="253"/>
      <c r="O247" s="91"/>
      <c r="P247" s="91"/>
      <c r="Q247" s="91"/>
      <c r="R247" s="91"/>
      <c r="S247" s="91"/>
      <c r="T247" s="92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127</v>
      </c>
      <c r="AU247" s="17" t="s">
        <v>86</v>
      </c>
    </row>
    <row r="248" spans="1:51" s="13" customFormat="1" ht="12">
      <c r="A248" s="13"/>
      <c r="B248" s="254"/>
      <c r="C248" s="255"/>
      <c r="D248" s="250" t="s">
        <v>129</v>
      </c>
      <c r="E248" s="256" t="s">
        <v>1</v>
      </c>
      <c r="F248" s="257" t="s">
        <v>288</v>
      </c>
      <c r="G248" s="255"/>
      <c r="H248" s="256" t="s">
        <v>1</v>
      </c>
      <c r="I248" s="258"/>
      <c r="J248" s="255"/>
      <c r="K248" s="255"/>
      <c r="L248" s="259"/>
      <c r="M248" s="260"/>
      <c r="N248" s="261"/>
      <c r="O248" s="261"/>
      <c r="P248" s="261"/>
      <c r="Q248" s="261"/>
      <c r="R248" s="261"/>
      <c r="S248" s="261"/>
      <c r="T248" s="26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3" t="s">
        <v>129</v>
      </c>
      <c r="AU248" s="263" t="s">
        <v>86</v>
      </c>
      <c r="AV248" s="13" t="s">
        <v>84</v>
      </c>
      <c r="AW248" s="13" t="s">
        <v>31</v>
      </c>
      <c r="AX248" s="13" t="s">
        <v>76</v>
      </c>
      <c r="AY248" s="263" t="s">
        <v>119</v>
      </c>
    </row>
    <row r="249" spans="1:51" s="14" customFormat="1" ht="12">
      <c r="A249" s="14"/>
      <c r="B249" s="264"/>
      <c r="C249" s="265"/>
      <c r="D249" s="250" t="s">
        <v>129</v>
      </c>
      <c r="E249" s="266" t="s">
        <v>1</v>
      </c>
      <c r="F249" s="267" t="s">
        <v>289</v>
      </c>
      <c r="G249" s="265"/>
      <c r="H249" s="268">
        <v>1</v>
      </c>
      <c r="I249" s="269"/>
      <c r="J249" s="265"/>
      <c r="K249" s="265"/>
      <c r="L249" s="270"/>
      <c r="M249" s="271"/>
      <c r="N249" s="272"/>
      <c r="O249" s="272"/>
      <c r="P249" s="272"/>
      <c r="Q249" s="272"/>
      <c r="R249" s="272"/>
      <c r="S249" s="272"/>
      <c r="T249" s="27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74" t="s">
        <v>129</v>
      </c>
      <c r="AU249" s="274" t="s">
        <v>86</v>
      </c>
      <c r="AV249" s="14" t="s">
        <v>86</v>
      </c>
      <c r="AW249" s="14" t="s">
        <v>31</v>
      </c>
      <c r="AX249" s="14" t="s">
        <v>76</v>
      </c>
      <c r="AY249" s="274" t="s">
        <v>119</v>
      </c>
    </row>
    <row r="250" spans="1:51" s="15" customFormat="1" ht="12">
      <c r="A250" s="15"/>
      <c r="B250" s="275"/>
      <c r="C250" s="276"/>
      <c r="D250" s="250" t="s">
        <v>129</v>
      </c>
      <c r="E250" s="277" t="s">
        <v>1</v>
      </c>
      <c r="F250" s="278" t="s">
        <v>132</v>
      </c>
      <c r="G250" s="276"/>
      <c r="H250" s="279">
        <v>1</v>
      </c>
      <c r="I250" s="280"/>
      <c r="J250" s="276"/>
      <c r="K250" s="276"/>
      <c r="L250" s="281"/>
      <c r="M250" s="282"/>
      <c r="N250" s="283"/>
      <c r="O250" s="283"/>
      <c r="P250" s="283"/>
      <c r="Q250" s="283"/>
      <c r="R250" s="283"/>
      <c r="S250" s="283"/>
      <c r="T250" s="284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85" t="s">
        <v>129</v>
      </c>
      <c r="AU250" s="285" t="s">
        <v>86</v>
      </c>
      <c r="AV250" s="15" t="s">
        <v>125</v>
      </c>
      <c r="AW250" s="15" t="s">
        <v>31</v>
      </c>
      <c r="AX250" s="15" t="s">
        <v>84</v>
      </c>
      <c r="AY250" s="285" t="s">
        <v>119</v>
      </c>
    </row>
    <row r="251" spans="1:65" s="2" customFormat="1" ht="16.5" customHeight="1">
      <c r="A251" s="38"/>
      <c r="B251" s="39"/>
      <c r="C251" s="286" t="s">
        <v>290</v>
      </c>
      <c r="D251" s="286" t="s">
        <v>291</v>
      </c>
      <c r="E251" s="287" t="s">
        <v>292</v>
      </c>
      <c r="F251" s="288" t="s">
        <v>293</v>
      </c>
      <c r="G251" s="289" t="s">
        <v>294</v>
      </c>
      <c r="H251" s="290">
        <v>1</v>
      </c>
      <c r="I251" s="291"/>
      <c r="J251" s="292">
        <f>ROUND(I251*H251,2)</f>
        <v>0</v>
      </c>
      <c r="K251" s="293"/>
      <c r="L251" s="294"/>
      <c r="M251" s="295" t="s">
        <v>1</v>
      </c>
      <c r="N251" s="296" t="s">
        <v>41</v>
      </c>
      <c r="O251" s="91"/>
      <c r="P251" s="246">
        <f>O251*H251</f>
        <v>0</v>
      </c>
      <c r="Q251" s="246">
        <v>0.025</v>
      </c>
      <c r="R251" s="246">
        <f>Q251*H251</f>
        <v>0.025</v>
      </c>
      <c r="S251" s="246">
        <v>0</v>
      </c>
      <c r="T251" s="247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48" t="s">
        <v>171</v>
      </c>
      <c r="AT251" s="248" t="s">
        <v>291</v>
      </c>
      <c r="AU251" s="248" t="s">
        <v>86</v>
      </c>
      <c r="AY251" s="17" t="s">
        <v>119</v>
      </c>
      <c r="BE251" s="249">
        <f>IF(N251="základní",J251,0)</f>
        <v>0</v>
      </c>
      <c r="BF251" s="249">
        <f>IF(N251="snížená",J251,0)</f>
        <v>0</v>
      </c>
      <c r="BG251" s="249">
        <f>IF(N251="zákl. přenesená",J251,0)</f>
        <v>0</v>
      </c>
      <c r="BH251" s="249">
        <f>IF(N251="sníž. přenesená",J251,0)</f>
        <v>0</v>
      </c>
      <c r="BI251" s="249">
        <f>IF(N251="nulová",J251,0)</f>
        <v>0</v>
      </c>
      <c r="BJ251" s="17" t="s">
        <v>84</v>
      </c>
      <c r="BK251" s="249">
        <f>ROUND(I251*H251,2)</f>
        <v>0</v>
      </c>
      <c r="BL251" s="17" t="s">
        <v>125</v>
      </c>
      <c r="BM251" s="248" t="s">
        <v>295</v>
      </c>
    </row>
    <row r="252" spans="1:47" s="2" customFormat="1" ht="12">
      <c r="A252" s="38"/>
      <c r="B252" s="39"/>
      <c r="C252" s="40"/>
      <c r="D252" s="250" t="s">
        <v>127</v>
      </c>
      <c r="E252" s="40"/>
      <c r="F252" s="251" t="s">
        <v>293</v>
      </c>
      <c r="G252" s="40"/>
      <c r="H252" s="40"/>
      <c r="I252" s="144"/>
      <c r="J252" s="40"/>
      <c r="K252" s="40"/>
      <c r="L252" s="44"/>
      <c r="M252" s="252"/>
      <c r="N252" s="253"/>
      <c r="O252" s="91"/>
      <c r="P252" s="91"/>
      <c r="Q252" s="91"/>
      <c r="R252" s="91"/>
      <c r="S252" s="91"/>
      <c r="T252" s="92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127</v>
      </c>
      <c r="AU252" s="17" t="s">
        <v>86</v>
      </c>
    </row>
    <row r="253" spans="1:51" s="14" customFormat="1" ht="12">
      <c r="A253" s="14"/>
      <c r="B253" s="264"/>
      <c r="C253" s="265"/>
      <c r="D253" s="250" t="s">
        <v>129</v>
      </c>
      <c r="E253" s="266" t="s">
        <v>1</v>
      </c>
      <c r="F253" s="267" t="s">
        <v>296</v>
      </c>
      <c r="G253" s="265"/>
      <c r="H253" s="268">
        <v>1</v>
      </c>
      <c r="I253" s="269"/>
      <c r="J253" s="265"/>
      <c r="K253" s="265"/>
      <c r="L253" s="270"/>
      <c r="M253" s="271"/>
      <c r="N253" s="272"/>
      <c r="O253" s="272"/>
      <c r="P253" s="272"/>
      <c r="Q253" s="272"/>
      <c r="R253" s="272"/>
      <c r="S253" s="272"/>
      <c r="T253" s="273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74" t="s">
        <v>129</v>
      </c>
      <c r="AU253" s="274" t="s">
        <v>86</v>
      </c>
      <c r="AV253" s="14" t="s">
        <v>86</v>
      </c>
      <c r="AW253" s="14" t="s">
        <v>31</v>
      </c>
      <c r="AX253" s="14" t="s">
        <v>84</v>
      </c>
      <c r="AY253" s="274" t="s">
        <v>119</v>
      </c>
    </row>
    <row r="254" spans="1:65" s="2" customFormat="1" ht="21.75" customHeight="1">
      <c r="A254" s="38"/>
      <c r="B254" s="39"/>
      <c r="C254" s="236" t="s">
        <v>297</v>
      </c>
      <c r="D254" s="236" t="s">
        <v>121</v>
      </c>
      <c r="E254" s="237" t="s">
        <v>298</v>
      </c>
      <c r="F254" s="238" t="s">
        <v>299</v>
      </c>
      <c r="G254" s="239" t="s">
        <v>135</v>
      </c>
      <c r="H254" s="240">
        <v>1</v>
      </c>
      <c r="I254" s="241"/>
      <c r="J254" s="242">
        <f>ROUND(I254*H254,2)</f>
        <v>0</v>
      </c>
      <c r="K254" s="243"/>
      <c r="L254" s="44"/>
      <c r="M254" s="244" t="s">
        <v>1</v>
      </c>
      <c r="N254" s="245" t="s">
        <v>41</v>
      </c>
      <c r="O254" s="91"/>
      <c r="P254" s="246">
        <f>O254*H254</f>
        <v>0</v>
      </c>
      <c r="Q254" s="246">
        <v>0</v>
      </c>
      <c r="R254" s="246">
        <f>Q254*H254</f>
        <v>0</v>
      </c>
      <c r="S254" s="246">
        <v>0</v>
      </c>
      <c r="T254" s="247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48" t="s">
        <v>125</v>
      </c>
      <c r="AT254" s="248" t="s">
        <v>121</v>
      </c>
      <c r="AU254" s="248" t="s">
        <v>86</v>
      </c>
      <c r="AY254" s="17" t="s">
        <v>119</v>
      </c>
      <c r="BE254" s="249">
        <f>IF(N254="základní",J254,0)</f>
        <v>0</v>
      </c>
      <c r="BF254" s="249">
        <f>IF(N254="snížená",J254,0)</f>
        <v>0</v>
      </c>
      <c r="BG254" s="249">
        <f>IF(N254="zákl. přenesená",J254,0)</f>
        <v>0</v>
      </c>
      <c r="BH254" s="249">
        <f>IF(N254="sníž. přenesená",J254,0)</f>
        <v>0</v>
      </c>
      <c r="BI254" s="249">
        <f>IF(N254="nulová",J254,0)</f>
        <v>0</v>
      </c>
      <c r="BJ254" s="17" t="s">
        <v>84</v>
      </c>
      <c r="BK254" s="249">
        <f>ROUND(I254*H254,2)</f>
        <v>0</v>
      </c>
      <c r="BL254" s="17" t="s">
        <v>125</v>
      </c>
      <c r="BM254" s="248" t="s">
        <v>300</v>
      </c>
    </row>
    <row r="255" spans="1:47" s="2" customFormat="1" ht="12">
      <c r="A255" s="38"/>
      <c r="B255" s="39"/>
      <c r="C255" s="40"/>
      <c r="D255" s="250" t="s">
        <v>127</v>
      </c>
      <c r="E255" s="40"/>
      <c r="F255" s="251" t="s">
        <v>301</v>
      </c>
      <c r="G255" s="40"/>
      <c r="H255" s="40"/>
      <c r="I255" s="144"/>
      <c r="J255" s="40"/>
      <c r="K255" s="40"/>
      <c r="L255" s="44"/>
      <c r="M255" s="252"/>
      <c r="N255" s="253"/>
      <c r="O255" s="91"/>
      <c r="P255" s="91"/>
      <c r="Q255" s="91"/>
      <c r="R255" s="91"/>
      <c r="S255" s="91"/>
      <c r="T255" s="92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127</v>
      </c>
      <c r="AU255" s="17" t="s">
        <v>86</v>
      </c>
    </row>
    <row r="256" spans="1:51" s="14" customFormat="1" ht="12">
      <c r="A256" s="14"/>
      <c r="B256" s="264"/>
      <c r="C256" s="265"/>
      <c r="D256" s="250" t="s">
        <v>129</v>
      </c>
      <c r="E256" s="266" t="s">
        <v>1</v>
      </c>
      <c r="F256" s="267" t="s">
        <v>302</v>
      </c>
      <c r="G256" s="265"/>
      <c r="H256" s="268">
        <v>1</v>
      </c>
      <c r="I256" s="269"/>
      <c r="J256" s="265"/>
      <c r="K256" s="265"/>
      <c r="L256" s="270"/>
      <c r="M256" s="271"/>
      <c r="N256" s="272"/>
      <c r="O256" s="272"/>
      <c r="P256" s="272"/>
      <c r="Q256" s="272"/>
      <c r="R256" s="272"/>
      <c r="S256" s="272"/>
      <c r="T256" s="273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74" t="s">
        <v>129</v>
      </c>
      <c r="AU256" s="274" t="s">
        <v>86</v>
      </c>
      <c r="AV256" s="14" t="s">
        <v>86</v>
      </c>
      <c r="AW256" s="14" t="s">
        <v>31</v>
      </c>
      <c r="AX256" s="14" t="s">
        <v>76</v>
      </c>
      <c r="AY256" s="274" t="s">
        <v>119</v>
      </c>
    </row>
    <row r="257" spans="1:51" s="15" customFormat="1" ht="12">
      <c r="A257" s="15"/>
      <c r="B257" s="275"/>
      <c r="C257" s="276"/>
      <c r="D257" s="250" t="s">
        <v>129</v>
      </c>
      <c r="E257" s="277" t="s">
        <v>1</v>
      </c>
      <c r="F257" s="278" t="s">
        <v>132</v>
      </c>
      <c r="G257" s="276"/>
      <c r="H257" s="279">
        <v>1</v>
      </c>
      <c r="I257" s="280"/>
      <c r="J257" s="276"/>
      <c r="K257" s="276"/>
      <c r="L257" s="281"/>
      <c r="M257" s="282"/>
      <c r="N257" s="283"/>
      <c r="O257" s="283"/>
      <c r="P257" s="283"/>
      <c r="Q257" s="283"/>
      <c r="R257" s="283"/>
      <c r="S257" s="283"/>
      <c r="T257" s="284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85" t="s">
        <v>129</v>
      </c>
      <c r="AU257" s="285" t="s">
        <v>86</v>
      </c>
      <c r="AV257" s="15" t="s">
        <v>125</v>
      </c>
      <c r="AW257" s="15" t="s">
        <v>31</v>
      </c>
      <c r="AX257" s="15" t="s">
        <v>84</v>
      </c>
      <c r="AY257" s="285" t="s">
        <v>119</v>
      </c>
    </row>
    <row r="258" spans="1:65" s="2" customFormat="1" ht="21.75" customHeight="1">
      <c r="A258" s="38"/>
      <c r="B258" s="39"/>
      <c r="C258" s="236" t="s">
        <v>303</v>
      </c>
      <c r="D258" s="236" t="s">
        <v>121</v>
      </c>
      <c r="E258" s="237" t="s">
        <v>304</v>
      </c>
      <c r="F258" s="238" t="s">
        <v>305</v>
      </c>
      <c r="G258" s="239" t="s">
        <v>135</v>
      </c>
      <c r="H258" s="240">
        <v>2</v>
      </c>
      <c r="I258" s="241"/>
      <c r="J258" s="242">
        <f>ROUND(I258*H258,2)</f>
        <v>0</v>
      </c>
      <c r="K258" s="243"/>
      <c r="L258" s="44"/>
      <c r="M258" s="244" t="s">
        <v>1</v>
      </c>
      <c r="N258" s="245" t="s">
        <v>41</v>
      </c>
      <c r="O258" s="91"/>
      <c r="P258" s="246">
        <f>O258*H258</f>
        <v>0</v>
      </c>
      <c r="Q258" s="246">
        <v>0</v>
      </c>
      <c r="R258" s="246">
        <f>Q258*H258</f>
        <v>0</v>
      </c>
      <c r="S258" s="246">
        <v>0</v>
      </c>
      <c r="T258" s="247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48" t="s">
        <v>125</v>
      </c>
      <c r="AT258" s="248" t="s">
        <v>121</v>
      </c>
      <c r="AU258" s="248" t="s">
        <v>86</v>
      </c>
      <c r="AY258" s="17" t="s">
        <v>119</v>
      </c>
      <c r="BE258" s="249">
        <f>IF(N258="základní",J258,0)</f>
        <v>0</v>
      </c>
      <c r="BF258" s="249">
        <f>IF(N258="snížená",J258,0)</f>
        <v>0</v>
      </c>
      <c r="BG258" s="249">
        <f>IF(N258="zákl. přenesená",J258,0)</f>
        <v>0</v>
      </c>
      <c r="BH258" s="249">
        <f>IF(N258="sníž. přenesená",J258,0)</f>
        <v>0</v>
      </c>
      <c r="BI258" s="249">
        <f>IF(N258="nulová",J258,0)</f>
        <v>0</v>
      </c>
      <c r="BJ258" s="17" t="s">
        <v>84</v>
      </c>
      <c r="BK258" s="249">
        <f>ROUND(I258*H258,2)</f>
        <v>0</v>
      </c>
      <c r="BL258" s="17" t="s">
        <v>125</v>
      </c>
      <c r="BM258" s="248" t="s">
        <v>306</v>
      </c>
    </row>
    <row r="259" spans="1:47" s="2" customFormat="1" ht="12">
      <c r="A259" s="38"/>
      <c r="B259" s="39"/>
      <c r="C259" s="40"/>
      <c r="D259" s="250" t="s">
        <v>127</v>
      </c>
      <c r="E259" s="40"/>
      <c r="F259" s="251" t="s">
        <v>307</v>
      </c>
      <c r="G259" s="40"/>
      <c r="H259" s="40"/>
      <c r="I259" s="144"/>
      <c r="J259" s="40"/>
      <c r="K259" s="40"/>
      <c r="L259" s="44"/>
      <c r="M259" s="252"/>
      <c r="N259" s="253"/>
      <c r="O259" s="91"/>
      <c r="P259" s="91"/>
      <c r="Q259" s="91"/>
      <c r="R259" s="91"/>
      <c r="S259" s="91"/>
      <c r="T259" s="92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127</v>
      </c>
      <c r="AU259" s="17" t="s">
        <v>86</v>
      </c>
    </row>
    <row r="260" spans="1:51" s="14" customFormat="1" ht="12">
      <c r="A260" s="14"/>
      <c r="B260" s="264"/>
      <c r="C260" s="265"/>
      <c r="D260" s="250" t="s">
        <v>129</v>
      </c>
      <c r="E260" s="266" t="s">
        <v>1</v>
      </c>
      <c r="F260" s="267" t="s">
        <v>308</v>
      </c>
      <c r="G260" s="265"/>
      <c r="H260" s="268">
        <v>2</v>
      </c>
      <c r="I260" s="269"/>
      <c r="J260" s="265"/>
      <c r="K260" s="265"/>
      <c r="L260" s="270"/>
      <c r="M260" s="271"/>
      <c r="N260" s="272"/>
      <c r="O260" s="272"/>
      <c r="P260" s="272"/>
      <c r="Q260" s="272"/>
      <c r="R260" s="272"/>
      <c r="S260" s="272"/>
      <c r="T260" s="273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74" t="s">
        <v>129</v>
      </c>
      <c r="AU260" s="274" t="s">
        <v>86</v>
      </c>
      <c r="AV260" s="14" t="s">
        <v>86</v>
      </c>
      <c r="AW260" s="14" t="s">
        <v>31</v>
      </c>
      <c r="AX260" s="14" t="s">
        <v>76</v>
      </c>
      <c r="AY260" s="274" t="s">
        <v>119</v>
      </c>
    </row>
    <row r="261" spans="1:51" s="15" customFormat="1" ht="12">
      <c r="A261" s="15"/>
      <c r="B261" s="275"/>
      <c r="C261" s="276"/>
      <c r="D261" s="250" t="s">
        <v>129</v>
      </c>
      <c r="E261" s="277" t="s">
        <v>1</v>
      </c>
      <c r="F261" s="278" t="s">
        <v>132</v>
      </c>
      <c r="G261" s="276"/>
      <c r="H261" s="279">
        <v>2</v>
      </c>
      <c r="I261" s="280"/>
      <c r="J261" s="276"/>
      <c r="K261" s="276"/>
      <c r="L261" s="281"/>
      <c r="M261" s="282"/>
      <c r="N261" s="283"/>
      <c r="O261" s="283"/>
      <c r="P261" s="283"/>
      <c r="Q261" s="283"/>
      <c r="R261" s="283"/>
      <c r="S261" s="283"/>
      <c r="T261" s="284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85" t="s">
        <v>129</v>
      </c>
      <c r="AU261" s="285" t="s">
        <v>86</v>
      </c>
      <c r="AV261" s="15" t="s">
        <v>125</v>
      </c>
      <c r="AW261" s="15" t="s">
        <v>31</v>
      </c>
      <c r="AX261" s="15" t="s">
        <v>84</v>
      </c>
      <c r="AY261" s="285" t="s">
        <v>119</v>
      </c>
    </row>
    <row r="262" spans="1:65" s="2" customFormat="1" ht="21.75" customHeight="1">
      <c r="A262" s="38"/>
      <c r="B262" s="39"/>
      <c r="C262" s="236" t="s">
        <v>309</v>
      </c>
      <c r="D262" s="236" t="s">
        <v>121</v>
      </c>
      <c r="E262" s="237" t="s">
        <v>310</v>
      </c>
      <c r="F262" s="238" t="s">
        <v>311</v>
      </c>
      <c r="G262" s="239" t="s">
        <v>135</v>
      </c>
      <c r="H262" s="240">
        <v>3</v>
      </c>
      <c r="I262" s="241"/>
      <c r="J262" s="242">
        <f>ROUND(I262*H262,2)</f>
        <v>0</v>
      </c>
      <c r="K262" s="243"/>
      <c r="L262" s="44"/>
      <c r="M262" s="244" t="s">
        <v>1</v>
      </c>
      <c r="N262" s="245" t="s">
        <v>41</v>
      </c>
      <c r="O262" s="91"/>
      <c r="P262" s="246">
        <f>O262*H262</f>
        <v>0</v>
      </c>
      <c r="Q262" s="246">
        <v>0</v>
      </c>
      <c r="R262" s="246">
        <f>Q262*H262</f>
        <v>0</v>
      </c>
      <c r="S262" s="246">
        <v>0</v>
      </c>
      <c r="T262" s="247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48" t="s">
        <v>125</v>
      </c>
      <c r="AT262" s="248" t="s">
        <v>121</v>
      </c>
      <c r="AU262" s="248" t="s">
        <v>86</v>
      </c>
      <c r="AY262" s="17" t="s">
        <v>119</v>
      </c>
      <c r="BE262" s="249">
        <f>IF(N262="základní",J262,0)</f>
        <v>0</v>
      </c>
      <c r="BF262" s="249">
        <f>IF(N262="snížená",J262,0)</f>
        <v>0</v>
      </c>
      <c r="BG262" s="249">
        <f>IF(N262="zákl. přenesená",J262,0)</f>
        <v>0</v>
      </c>
      <c r="BH262" s="249">
        <f>IF(N262="sníž. přenesená",J262,0)</f>
        <v>0</v>
      </c>
      <c r="BI262" s="249">
        <f>IF(N262="nulová",J262,0)</f>
        <v>0</v>
      </c>
      <c r="BJ262" s="17" t="s">
        <v>84</v>
      </c>
      <c r="BK262" s="249">
        <f>ROUND(I262*H262,2)</f>
        <v>0</v>
      </c>
      <c r="BL262" s="17" t="s">
        <v>125</v>
      </c>
      <c r="BM262" s="248" t="s">
        <v>312</v>
      </c>
    </row>
    <row r="263" spans="1:47" s="2" customFormat="1" ht="12">
      <c r="A263" s="38"/>
      <c r="B263" s="39"/>
      <c r="C263" s="40"/>
      <c r="D263" s="250" t="s">
        <v>127</v>
      </c>
      <c r="E263" s="40"/>
      <c r="F263" s="251" t="s">
        <v>313</v>
      </c>
      <c r="G263" s="40"/>
      <c r="H263" s="40"/>
      <c r="I263" s="144"/>
      <c r="J263" s="40"/>
      <c r="K263" s="40"/>
      <c r="L263" s="44"/>
      <c r="M263" s="252"/>
      <c r="N263" s="253"/>
      <c r="O263" s="91"/>
      <c r="P263" s="91"/>
      <c r="Q263" s="91"/>
      <c r="R263" s="91"/>
      <c r="S263" s="91"/>
      <c r="T263" s="92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127</v>
      </c>
      <c r="AU263" s="17" t="s">
        <v>86</v>
      </c>
    </row>
    <row r="264" spans="1:51" s="14" customFormat="1" ht="12">
      <c r="A264" s="14"/>
      <c r="B264" s="264"/>
      <c r="C264" s="265"/>
      <c r="D264" s="250" t="s">
        <v>129</v>
      </c>
      <c r="E264" s="266" t="s">
        <v>1</v>
      </c>
      <c r="F264" s="267" t="s">
        <v>314</v>
      </c>
      <c r="G264" s="265"/>
      <c r="H264" s="268">
        <v>3</v>
      </c>
      <c r="I264" s="269"/>
      <c r="J264" s="265"/>
      <c r="K264" s="265"/>
      <c r="L264" s="270"/>
      <c r="M264" s="271"/>
      <c r="N264" s="272"/>
      <c r="O264" s="272"/>
      <c r="P264" s="272"/>
      <c r="Q264" s="272"/>
      <c r="R264" s="272"/>
      <c r="S264" s="272"/>
      <c r="T264" s="273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74" t="s">
        <v>129</v>
      </c>
      <c r="AU264" s="274" t="s">
        <v>86</v>
      </c>
      <c r="AV264" s="14" t="s">
        <v>86</v>
      </c>
      <c r="AW264" s="14" t="s">
        <v>31</v>
      </c>
      <c r="AX264" s="14" t="s">
        <v>76</v>
      </c>
      <c r="AY264" s="274" t="s">
        <v>119</v>
      </c>
    </row>
    <row r="265" spans="1:51" s="15" customFormat="1" ht="12">
      <c r="A265" s="15"/>
      <c r="B265" s="275"/>
      <c r="C265" s="276"/>
      <c r="D265" s="250" t="s">
        <v>129</v>
      </c>
      <c r="E265" s="277" t="s">
        <v>1</v>
      </c>
      <c r="F265" s="278" t="s">
        <v>132</v>
      </c>
      <c r="G265" s="276"/>
      <c r="H265" s="279">
        <v>3</v>
      </c>
      <c r="I265" s="280"/>
      <c r="J265" s="276"/>
      <c r="K265" s="276"/>
      <c r="L265" s="281"/>
      <c r="M265" s="282"/>
      <c r="N265" s="283"/>
      <c r="O265" s="283"/>
      <c r="P265" s="283"/>
      <c r="Q265" s="283"/>
      <c r="R265" s="283"/>
      <c r="S265" s="283"/>
      <c r="T265" s="284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85" t="s">
        <v>129</v>
      </c>
      <c r="AU265" s="285" t="s">
        <v>86</v>
      </c>
      <c r="AV265" s="15" t="s">
        <v>125</v>
      </c>
      <c r="AW265" s="15" t="s">
        <v>31</v>
      </c>
      <c r="AX265" s="15" t="s">
        <v>84</v>
      </c>
      <c r="AY265" s="285" t="s">
        <v>119</v>
      </c>
    </row>
    <row r="266" spans="1:65" s="2" customFormat="1" ht="16.5" customHeight="1">
      <c r="A266" s="38"/>
      <c r="B266" s="39"/>
      <c r="C266" s="236" t="s">
        <v>315</v>
      </c>
      <c r="D266" s="236" t="s">
        <v>121</v>
      </c>
      <c r="E266" s="237" t="s">
        <v>316</v>
      </c>
      <c r="F266" s="238" t="s">
        <v>317</v>
      </c>
      <c r="G266" s="239" t="s">
        <v>254</v>
      </c>
      <c r="H266" s="240">
        <v>151.5</v>
      </c>
      <c r="I266" s="241"/>
      <c r="J266" s="242">
        <f>ROUND(I266*H266,2)</f>
        <v>0</v>
      </c>
      <c r="K266" s="243"/>
      <c r="L266" s="44"/>
      <c r="M266" s="244" t="s">
        <v>1</v>
      </c>
      <c r="N266" s="245" t="s">
        <v>41</v>
      </c>
      <c r="O266" s="91"/>
      <c r="P266" s="246">
        <f>O266*H266</f>
        <v>0</v>
      </c>
      <c r="Q266" s="246">
        <v>0</v>
      </c>
      <c r="R266" s="246">
        <f>Q266*H266</f>
        <v>0</v>
      </c>
      <c r="S266" s="246">
        <v>0</v>
      </c>
      <c r="T266" s="247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48" t="s">
        <v>125</v>
      </c>
      <c r="AT266" s="248" t="s">
        <v>121</v>
      </c>
      <c r="AU266" s="248" t="s">
        <v>86</v>
      </c>
      <c r="AY266" s="17" t="s">
        <v>119</v>
      </c>
      <c r="BE266" s="249">
        <f>IF(N266="základní",J266,0)</f>
        <v>0</v>
      </c>
      <c r="BF266" s="249">
        <f>IF(N266="snížená",J266,0)</f>
        <v>0</v>
      </c>
      <c r="BG266" s="249">
        <f>IF(N266="zákl. přenesená",J266,0)</f>
        <v>0</v>
      </c>
      <c r="BH266" s="249">
        <f>IF(N266="sníž. přenesená",J266,0)</f>
        <v>0</v>
      </c>
      <c r="BI266" s="249">
        <f>IF(N266="nulová",J266,0)</f>
        <v>0</v>
      </c>
      <c r="BJ266" s="17" t="s">
        <v>84</v>
      </c>
      <c r="BK266" s="249">
        <f>ROUND(I266*H266,2)</f>
        <v>0</v>
      </c>
      <c r="BL266" s="17" t="s">
        <v>125</v>
      </c>
      <c r="BM266" s="248" t="s">
        <v>318</v>
      </c>
    </row>
    <row r="267" spans="1:47" s="2" customFormat="1" ht="12">
      <c r="A267" s="38"/>
      <c r="B267" s="39"/>
      <c r="C267" s="40"/>
      <c r="D267" s="250" t="s">
        <v>127</v>
      </c>
      <c r="E267" s="40"/>
      <c r="F267" s="251" t="s">
        <v>317</v>
      </c>
      <c r="G267" s="40"/>
      <c r="H267" s="40"/>
      <c r="I267" s="144"/>
      <c r="J267" s="40"/>
      <c r="K267" s="40"/>
      <c r="L267" s="44"/>
      <c r="M267" s="252"/>
      <c r="N267" s="253"/>
      <c r="O267" s="91"/>
      <c r="P267" s="91"/>
      <c r="Q267" s="91"/>
      <c r="R267" s="91"/>
      <c r="S267" s="91"/>
      <c r="T267" s="92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127</v>
      </c>
      <c r="AU267" s="17" t="s">
        <v>86</v>
      </c>
    </row>
    <row r="268" spans="1:51" s="14" customFormat="1" ht="12">
      <c r="A268" s="14"/>
      <c r="B268" s="264"/>
      <c r="C268" s="265"/>
      <c r="D268" s="250" t="s">
        <v>129</v>
      </c>
      <c r="E268" s="266" t="s">
        <v>1</v>
      </c>
      <c r="F268" s="267" t="s">
        <v>319</v>
      </c>
      <c r="G268" s="265"/>
      <c r="H268" s="268">
        <v>75</v>
      </c>
      <c r="I268" s="269"/>
      <c r="J268" s="265"/>
      <c r="K268" s="265"/>
      <c r="L268" s="270"/>
      <c r="M268" s="271"/>
      <c r="N268" s="272"/>
      <c r="O268" s="272"/>
      <c r="P268" s="272"/>
      <c r="Q268" s="272"/>
      <c r="R268" s="272"/>
      <c r="S268" s="272"/>
      <c r="T268" s="273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74" t="s">
        <v>129</v>
      </c>
      <c r="AU268" s="274" t="s">
        <v>86</v>
      </c>
      <c r="AV268" s="14" t="s">
        <v>86</v>
      </c>
      <c r="AW268" s="14" t="s">
        <v>31</v>
      </c>
      <c r="AX268" s="14" t="s">
        <v>76</v>
      </c>
      <c r="AY268" s="274" t="s">
        <v>119</v>
      </c>
    </row>
    <row r="269" spans="1:51" s="14" customFormat="1" ht="12">
      <c r="A269" s="14"/>
      <c r="B269" s="264"/>
      <c r="C269" s="265"/>
      <c r="D269" s="250" t="s">
        <v>129</v>
      </c>
      <c r="E269" s="266" t="s">
        <v>1</v>
      </c>
      <c r="F269" s="267" t="s">
        <v>320</v>
      </c>
      <c r="G269" s="265"/>
      <c r="H269" s="268">
        <v>12</v>
      </c>
      <c r="I269" s="269"/>
      <c r="J269" s="265"/>
      <c r="K269" s="265"/>
      <c r="L269" s="270"/>
      <c r="M269" s="271"/>
      <c r="N269" s="272"/>
      <c r="O269" s="272"/>
      <c r="P269" s="272"/>
      <c r="Q269" s="272"/>
      <c r="R269" s="272"/>
      <c r="S269" s="272"/>
      <c r="T269" s="27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74" t="s">
        <v>129</v>
      </c>
      <c r="AU269" s="274" t="s">
        <v>86</v>
      </c>
      <c r="AV269" s="14" t="s">
        <v>86</v>
      </c>
      <c r="AW269" s="14" t="s">
        <v>31</v>
      </c>
      <c r="AX269" s="14" t="s">
        <v>76</v>
      </c>
      <c r="AY269" s="274" t="s">
        <v>119</v>
      </c>
    </row>
    <row r="270" spans="1:51" s="14" customFormat="1" ht="12">
      <c r="A270" s="14"/>
      <c r="B270" s="264"/>
      <c r="C270" s="265"/>
      <c r="D270" s="250" t="s">
        <v>129</v>
      </c>
      <c r="E270" s="266" t="s">
        <v>1</v>
      </c>
      <c r="F270" s="267" t="s">
        <v>321</v>
      </c>
      <c r="G270" s="265"/>
      <c r="H270" s="268">
        <v>64.5</v>
      </c>
      <c r="I270" s="269"/>
      <c r="J270" s="265"/>
      <c r="K270" s="265"/>
      <c r="L270" s="270"/>
      <c r="M270" s="271"/>
      <c r="N270" s="272"/>
      <c r="O270" s="272"/>
      <c r="P270" s="272"/>
      <c r="Q270" s="272"/>
      <c r="R270" s="272"/>
      <c r="S270" s="272"/>
      <c r="T270" s="27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74" t="s">
        <v>129</v>
      </c>
      <c r="AU270" s="274" t="s">
        <v>86</v>
      </c>
      <c r="AV270" s="14" t="s">
        <v>86</v>
      </c>
      <c r="AW270" s="14" t="s">
        <v>31</v>
      </c>
      <c r="AX270" s="14" t="s">
        <v>76</v>
      </c>
      <c r="AY270" s="274" t="s">
        <v>119</v>
      </c>
    </row>
    <row r="271" spans="1:51" s="15" customFormat="1" ht="12">
      <c r="A271" s="15"/>
      <c r="B271" s="275"/>
      <c r="C271" s="276"/>
      <c r="D271" s="250" t="s">
        <v>129</v>
      </c>
      <c r="E271" s="277" t="s">
        <v>1</v>
      </c>
      <c r="F271" s="278" t="s">
        <v>132</v>
      </c>
      <c r="G271" s="276"/>
      <c r="H271" s="279">
        <v>151.5</v>
      </c>
      <c r="I271" s="280"/>
      <c r="J271" s="276"/>
      <c r="K271" s="276"/>
      <c r="L271" s="281"/>
      <c r="M271" s="282"/>
      <c r="N271" s="283"/>
      <c r="O271" s="283"/>
      <c r="P271" s="283"/>
      <c r="Q271" s="283"/>
      <c r="R271" s="283"/>
      <c r="S271" s="283"/>
      <c r="T271" s="284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85" t="s">
        <v>129</v>
      </c>
      <c r="AU271" s="285" t="s">
        <v>86</v>
      </c>
      <c r="AV271" s="15" t="s">
        <v>125</v>
      </c>
      <c r="AW271" s="15" t="s">
        <v>31</v>
      </c>
      <c r="AX271" s="15" t="s">
        <v>84</v>
      </c>
      <c r="AY271" s="285" t="s">
        <v>119</v>
      </c>
    </row>
    <row r="272" spans="1:63" s="12" customFormat="1" ht="22.8" customHeight="1">
      <c r="A272" s="12"/>
      <c r="B272" s="220"/>
      <c r="C272" s="221"/>
      <c r="D272" s="222" t="s">
        <v>75</v>
      </c>
      <c r="E272" s="234" t="s">
        <v>322</v>
      </c>
      <c r="F272" s="234" t="s">
        <v>323</v>
      </c>
      <c r="G272" s="221"/>
      <c r="H272" s="221"/>
      <c r="I272" s="224"/>
      <c r="J272" s="235">
        <f>BK272</f>
        <v>0</v>
      </c>
      <c r="K272" s="221"/>
      <c r="L272" s="226"/>
      <c r="M272" s="227"/>
      <c r="N272" s="228"/>
      <c r="O272" s="228"/>
      <c r="P272" s="229">
        <f>SUM(P273:P276)</f>
        <v>0</v>
      </c>
      <c r="Q272" s="228"/>
      <c r="R272" s="229">
        <f>SUM(R273:R276)</f>
        <v>0</v>
      </c>
      <c r="S272" s="228"/>
      <c r="T272" s="230">
        <f>SUM(T273:T276)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31" t="s">
        <v>84</v>
      </c>
      <c r="AT272" s="232" t="s">
        <v>75</v>
      </c>
      <c r="AU272" s="232" t="s">
        <v>84</v>
      </c>
      <c r="AY272" s="231" t="s">
        <v>119</v>
      </c>
      <c r="BK272" s="233">
        <f>SUM(BK273:BK276)</f>
        <v>0</v>
      </c>
    </row>
    <row r="273" spans="1:65" s="2" customFormat="1" ht="21.75" customHeight="1">
      <c r="A273" s="38"/>
      <c r="B273" s="39"/>
      <c r="C273" s="236" t="s">
        <v>324</v>
      </c>
      <c r="D273" s="236" t="s">
        <v>121</v>
      </c>
      <c r="E273" s="237" t="s">
        <v>325</v>
      </c>
      <c r="F273" s="238" t="s">
        <v>326</v>
      </c>
      <c r="G273" s="239" t="s">
        <v>327</v>
      </c>
      <c r="H273" s="240">
        <v>14</v>
      </c>
      <c r="I273" s="241"/>
      <c r="J273" s="242">
        <f>ROUND(I273*H273,2)</f>
        <v>0</v>
      </c>
      <c r="K273" s="243"/>
      <c r="L273" s="44"/>
      <c r="M273" s="244" t="s">
        <v>1</v>
      </c>
      <c r="N273" s="245" t="s">
        <v>41</v>
      </c>
      <c r="O273" s="91"/>
      <c r="P273" s="246">
        <f>O273*H273</f>
        <v>0</v>
      </c>
      <c r="Q273" s="246">
        <v>0</v>
      </c>
      <c r="R273" s="246">
        <f>Q273*H273</f>
        <v>0</v>
      </c>
      <c r="S273" s="246">
        <v>0</v>
      </c>
      <c r="T273" s="247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48" t="s">
        <v>125</v>
      </c>
      <c r="AT273" s="248" t="s">
        <v>121</v>
      </c>
      <c r="AU273" s="248" t="s">
        <v>86</v>
      </c>
      <c r="AY273" s="17" t="s">
        <v>119</v>
      </c>
      <c r="BE273" s="249">
        <f>IF(N273="základní",J273,0)</f>
        <v>0</v>
      </c>
      <c r="BF273" s="249">
        <f>IF(N273="snížená",J273,0)</f>
        <v>0</v>
      </c>
      <c r="BG273" s="249">
        <f>IF(N273="zákl. přenesená",J273,0)</f>
        <v>0</v>
      </c>
      <c r="BH273" s="249">
        <f>IF(N273="sníž. přenesená",J273,0)</f>
        <v>0</v>
      </c>
      <c r="BI273" s="249">
        <f>IF(N273="nulová",J273,0)</f>
        <v>0</v>
      </c>
      <c r="BJ273" s="17" t="s">
        <v>84</v>
      </c>
      <c r="BK273" s="249">
        <f>ROUND(I273*H273,2)</f>
        <v>0</v>
      </c>
      <c r="BL273" s="17" t="s">
        <v>125</v>
      </c>
      <c r="BM273" s="248" t="s">
        <v>328</v>
      </c>
    </row>
    <row r="274" spans="1:47" s="2" customFormat="1" ht="12">
      <c r="A274" s="38"/>
      <c r="B274" s="39"/>
      <c r="C274" s="40"/>
      <c r="D274" s="250" t="s">
        <v>127</v>
      </c>
      <c r="E274" s="40"/>
      <c r="F274" s="251" t="s">
        <v>329</v>
      </c>
      <c r="G274" s="40"/>
      <c r="H274" s="40"/>
      <c r="I274" s="144"/>
      <c r="J274" s="40"/>
      <c r="K274" s="40"/>
      <c r="L274" s="44"/>
      <c r="M274" s="252"/>
      <c r="N274" s="253"/>
      <c r="O274" s="91"/>
      <c r="P274" s="91"/>
      <c r="Q274" s="91"/>
      <c r="R274" s="91"/>
      <c r="S274" s="91"/>
      <c r="T274" s="92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127</v>
      </c>
      <c r="AU274" s="17" t="s">
        <v>86</v>
      </c>
    </row>
    <row r="275" spans="1:65" s="2" customFormat="1" ht="21.75" customHeight="1">
      <c r="A275" s="38"/>
      <c r="B275" s="39"/>
      <c r="C275" s="236" t="s">
        <v>330</v>
      </c>
      <c r="D275" s="236" t="s">
        <v>121</v>
      </c>
      <c r="E275" s="237" t="s">
        <v>331</v>
      </c>
      <c r="F275" s="238" t="s">
        <v>332</v>
      </c>
      <c r="G275" s="239" t="s">
        <v>327</v>
      </c>
      <c r="H275" s="240">
        <v>7</v>
      </c>
      <c r="I275" s="241"/>
      <c r="J275" s="242">
        <f>ROUND(I275*H275,2)</f>
        <v>0</v>
      </c>
      <c r="K275" s="243"/>
      <c r="L275" s="44"/>
      <c r="M275" s="244" t="s">
        <v>1</v>
      </c>
      <c r="N275" s="245" t="s">
        <v>41</v>
      </c>
      <c r="O275" s="91"/>
      <c r="P275" s="246">
        <f>O275*H275</f>
        <v>0</v>
      </c>
      <c r="Q275" s="246">
        <v>0</v>
      </c>
      <c r="R275" s="246">
        <f>Q275*H275</f>
        <v>0</v>
      </c>
      <c r="S275" s="246">
        <v>0</v>
      </c>
      <c r="T275" s="247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48" t="s">
        <v>125</v>
      </c>
      <c r="AT275" s="248" t="s">
        <v>121</v>
      </c>
      <c r="AU275" s="248" t="s">
        <v>86</v>
      </c>
      <c r="AY275" s="17" t="s">
        <v>119</v>
      </c>
      <c r="BE275" s="249">
        <f>IF(N275="základní",J275,0)</f>
        <v>0</v>
      </c>
      <c r="BF275" s="249">
        <f>IF(N275="snížená",J275,0)</f>
        <v>0</v>
      </c>
      <c r="BG275" s="249">
        <f>IF(N275="zákl. přenesená",J275,0)</f>
        <v>0</v>
      </c>
      <c r="BH275" s="249">
        <f>IF(N275="sníž. přenesená",J275,0)</f>
        <v>0</v>
      </c>
      <c r="BI275" s="249">
        <f>IF(N275="nulová",J275,0)</f>
        <v>0</v>
      </c>
      <c r="BJ275" s="17" t="s">
        <v>84</v>
      </c>
      <c r="BK275" s="249">
        <f>ROUND(I275*H275,2)</f>
        <v>0</v>
      </c>
      <c r="BL275" s="17" t="s">
        <v>125</v>
      </c>
      <c r="BM275" s="248" t="s">
        <v>333</v>
      </c>
    </row>
    <row r="276" spans="1:47" s="2" customFormat="1" ht="12">
      <c r="A276" s="38"/>
      <c r="B276" s="39"/>
      <c r="C276" s="40"/>
      <c r="D276" s="250" t="s">
        <v>127</v>
      </c>
      <c r="E276" s="40"/>
      <c r="F276" s="251" t="s">
        <v>334</v>
      </c>
      <c r="G276" s="40"/>
      <c r="H276" s="40"/>
      <c r="I276" s="144"/>
      <c r="J276" s="40"/>
      <c r="K276" s="40"/>
      <c r="L276" s="44"/>
      <c r="M276" s="297"/>
      <c r="N276" s="298"/>
      <c r="O276" s="299"/>
      <c r="P276" s="299"/>
      <c r="Q276" s="299"/>
      <c r="R276" s="299"/>
      <c r="S276" s="299"/>
      <c r="T276" s="300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127</v>
      </c>
      <c r="AU276" s="17" t="s">
        <v>86</v>
      </c>
    </row>
    <row r="277" spans="1:31" s="2" customFormat="1" ht="6.95" customHeight="1">
      <c r="A277" s="38"/>
      <c r="B277" s="66"/>
      <c r="C277" s="67"/>
      <c r="D277" s="67"/>
      <c r="E277" s="67"/>
      <c r="F277" s="67"/>
      <c r="G277" s="67"/>
      <c r="H277" s="67"/>
      <c r="I277" s="183"/>
      <c r="J277" s="67"/>
      <c r="K277" s="67"/>
      <c r="L277" s="44"/>
      <c r="M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</row>
  </sheetData>
  <sheetProtection password="CC35" sheet="1" objects="1" scenarios="1" formatColumns="0" formatRows="0" autoFilter="0"/>
  <autoFilter ref="C118:K276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86</v>
      </c>
    </row>
    <row r="4" spans="2:46" s="1" customFormat="1" ht="24.95" customHeight="1">
      <c r="B4" s="20"/>
      <c r="D4" s="140" t="s">
        <v>93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SO 05 SADOVÉ ÚPRAVY - Frenštát Školská I.Etapa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94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335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30. 9. 2019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tr">
        <f>IF('Rekapitulace stavby'!E11="","",'Rekapitulace stavby'!E11)</f>
        <v xml:space="preserve"> </v>
      </c>
      <c r="F15" s="38"/>
      <c r="G15" s="38"/>
      <c r="H15" s="38"/>
      <c r="I15" s="147" t="s">
        <v>27</v>
      </c>
      <c r="J15" s="146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28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30</v>
      </c>
      <c r="E20" s="38"/>
      <c r="F20" s="38"/>
      <c r="G20" s="38"/>
      <c r="H20" s="38"/>
      <c r="I20" s="147" t="s">
        <v>25</v>
      </c>
      <c r="J20" s="146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tr">
        <f>IF('Rekapitulace stavby'!E17="","",'Rekapitulace stavby'!E17)</f>
        <v xml:space="preserve"> </v>
      </c>
      <c r="F21" s="38"/>
      <c r="G21" s="38"/>
      <c r="H21" s="38"/>
      <c r="I21" s="147" t="s">
        <v>27</v>
      </c>
      <c r="J21" s="146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32</v>
      </c>
      <c r="E23" s="38"/>
      <c r="F23" s="38"/>
      <c r="G23" s="38"/>
      <c r="H23" s="38"/>
      <c r="I23" s="147" t="s">
        <v>25</v>
      </c>
      <c r="J23" s="146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34</v>
      </c>
      <c r="F24" s="38"/>
      <c r="G24" s="38"/>
      <c r="H24" s="38"/>
      <c r="I24" s="147" t="s">
        <v>27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35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36</v>
      </c>
      <c r="E30" s="38"/>
      <c r="F30" s="38"/>
      <c r="G30" s="38"/>
      <c r="H30" s="38"/>
      <c r="I30" s="144"/>
      <c r="J30" s="157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38</v>
      </c>
      <c r="G32" s="38"/>
      <c r="H32" s="38"/>
      <c r="I32" s="159" t="s">
        <v>37</v>
      </c>
      <c r="J32" s="158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40</v>
      </c>
      <c r="E33" s="142" t="s">
        <v>41</v>
      </c>
      <c r="F33" s="161">
        <f>ROUND((SUM(BE121:BE394)),2)</f>
        <v>0</v>
      </c>
      <c r="G33" s="38"/>
      <c r="H33" s="38"/>
      <c r="I33" s="162">
        <v>0.21</v>
      </c>
      <c r="J33" s="161">
        <f>ROUND(((SUM(BE121:BE394))*I33),2)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42</v>
      </c>
      <c r="F34" s="161">
        <f>ROUND((SUM(BF121:BF394)),2)</f>
        <v>0</v>
      </c>
      <c r="G34" s="38"/>
      <c r="H34" s="38"/>
      <c r="I34" s="162">
        <v>0.15</v>
      </c>
      <c r="J34" s="161">
        <f>ROUND(((SUM(BF121:BF394))*I34),2)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43</v>
      </c>
      <c r="F35" s="161">
        <f>ROUND((SUM(BG121:BG394)),2)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44</v>
      </c>
      <c r="F36" s="161">
        <f>ROUND((SUM(BH121:BH394)),2)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61">
        <f>ROUND((SUM(BI121:BI394)),2)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46</v>
      </c>
      <c r="E39" s="165"/>
      <c r="F39" s="165"/>
      <c r="G39" s="166" t="s">
        <v>47</v>
      </c>
      <c r="H39" s="167" t="s">
        <v>48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49</v>
      </c>
      <c r="E50" s="172"/>
      <c r="F50" s="172"/>
      <c r="G50" s="171" t="s">
        <v>50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7"/>
      <c r="J61" s="178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53</v>
      </c>
      <c r="E65" s="179"/>
      <c r="F65" s="179"/>
      <c r="G65" s="171" t="s">
        <v>54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7"/>
      <c r="J76" s="178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96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SO 05 SADOVÉ ÚPRAVY - Frenštát Školská I.Etapa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94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02 - SADOVÉ ÚPRAVY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Frenštát pod Radhoštěm</v>
      </c>
      <c r="G89" s="40"/>
      <c r="H89" s="40"/>
      <c r="I89" s="147" t="s">
        <v>22</v>
      </c>
      <c r="J89" s="79" t="str">
        <f>IF(J12="","",J12)</f>
        <v>30. 9. 2019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7" t="s">
        <v>32</v>
      </c>
      <c r="J92" s="36" t="str">
        <f>E24</f>
        <v>Ing. Magda Cigánková Fialová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97</v>
      </c>
      <c r="D94" s="189"/>
      <c r="E94" s="189"/>
      <c r="F94" s="189"/>
      <c r="G94" s="189"/>
      <c r="H94" s="189"/>
      <c r="I94" s="190"/>
      <c r="J94" s="191" t="s">
        <v>98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99</v>
      </c>
      <c r="D96" s="40"/>
      <c r="E96" s="40"/>
      <c r="F96" s="40"/>
      <c r="G96" s="40"/>
      <c r="H96" s="40"/>
      <c r="I96" s="144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100</v>
      </c>
    </row>
    <row r="97" spans="1:31" s="9" customFormat="1" ht="24.95" customHeight="1">
      <c r="A97" s="9"/>
      <c r="B97" s="193"/>
      <c r="C97" s="194"/>
      <c r="D97" s="195" t="s">
        <v>101</v>
      </c>
      <c r="E97" s="196"/>
      <c r="F97" s="196"/>
      <c r="G97" s="196"/>
      <c r="H97" s="196"/>
      <c r="I97" s="197"/>
      <c r="J97" s="198">
        <f>J122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102</v>
      </c>
      <c r="E98" s="203"/>
      <c r="F98" s="203"/>
      <c r="G98" s="203"/>
      <c r="H98" s="203"/>
      <c r="I98" s="204"/>
      <c r="J98" s="205">
        <f>J123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336</v>
      </c>
      <c r="E99" s="203"/>
      <c r="F99" s="203"/>
      <c r="G99" s="203"/>
      <c r="H99" s="203"/>
      <c r="I99" s="204"/>
      <c r="J99" s="205">
        <f>J260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337</v>
      </c>
      <c r="E100" s="203"/>
      <c r="F100" s="203"/>
      <c r="G100" s="203"/>
      <c r="H100" s="203"/>
      <c r="I100" s="204"/>
      <c r="J100" s="205">
        <f>J321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201"/>
      <c r="D101" s="202" t="s">
        <v>338</v>
      </c>
      <c r="E101" s="203"/>
      <c r="F101" s="203"/>
      <c r="G101" s="203"/>
      <c r="H101" s="203"/>
      <c r="I101" s="204"/>
      <c r="J101" s="205">
        <f>J390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144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183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186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104</v>
      </c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87" t="str">
        <f>E7</f>
        <v>SO 05 SADOVÉ ÚPRAVY - Frenštát Školská I.Etapa</v>
      </c>
      <c r="F111" s="32"/>
      <c r="G111" s="32"/>
      <c r="H111" s="32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94</v>
      </c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02 - SADOVÉ ÚPRAVY</v>
      </c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>Frenštát pod Radhoštěm</v>
      </c>
      <c r="G115" s="40"/>
      <c r="H115" s="40"/>
      <c r="I115" s="147" t="s">
        <v>22</v>
      </c>
      <c r="J115" s="79" t="str">
        <f>IF(J12="","",J12)</f>
        <v>30. 9. 2019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24</v>
      </c>
      <c r="D117" s="40"/>
      <c r="E117" s="40"/>
      <c r="F117" s="27" t="str">
        <f>E15</f>
        <v xml:space="preserve"> </v>
      </c>
      <c r="G117" s="40"/>
      <c r="H117" s="40"/>
      <c r="I117" s="147" t="s">
        <v>30</v>
      </c>
      <c r="J117" s="36" t="str">
        <f>E21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5.65" customHeight="1">
      <c r="A118" s="38"/>
      <c r="B118" s="39"/>
      <c r="C118" s="32" t="s">
        <v>28</v>
      </c>
      <c r="D118" s="40"/>
      <c r="E118" s="40"/>
      <c r="F118" s="27" t="str">
        <f>IF(E18="","",E18)</f>
        <v>Vyplň údaj</v>
      </c>
      <c r="G118" s="40"/>
      <c r="H118" s="40"/>
      <c r="I118" s="147" t="s">
        <v>32</v>
      </c>
      <c r="J118" s="36" t="str">
        <f>E24</f>
        <v>Ing. Magda Cigánková Fialová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207"/>
      <c r="B120" s="208"/>
      <c r="C120" s="209" t="s">
        <v>105</v>
      </c>
      <c r="D120" s="210" t="s">
        <v>61</v>
      </c>
      <c r="E120" s="210" t="s">
        <v>57</v>
      </c>
      <c r="F120" s="210" t="s">
        <v>58</v>
      </c>
      <c r="G120" s="210" t="s">
        <v>106</v>
      </c>
      <c r="H120" s="210" t="s">
        <v>107</v>
      </c>
      <c r="I120" s="211" t="s">
        <v>108</v>
      </c>
      <c r="J120" s="212" t="s">
        <v>98</v>
      </c>
      <c r="K120" s="213" t="s">
        <v>109</v>
      </c>
      <c r="L120" s="214"/>
      <c r="M120" s="100" t="s">
        <v>1</v>
      </c>
      <c r="N120" s="101" t="s">
        <v>40</v>
      </c>
      <c r="O120" s="101" t="s">
        <v>110</v>
      </c>
      <c r="P120" s="101" t="s">
        <v>111</v>
      </c>
      <c r="Q120" s="101" t="s">
        <v>112</v>
      </c>
      <c r="R120" s="101" t="s">
        <v>113</v>
      </c>
      <c r="S120" s="101" t="s">
        <v>114</v>
      </c>
      <c r="T120" s="102" t="s">
        <v>115</v>
      </c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</row>
    <row r="121" spans="1:63" s="2" customFormat="1" ht="22.8" customHeight="1">
      <c r="A121" s="38"/>
      <c r="B121" s="39"/>
      <c r="C121" s="107" t="s">
        <v>116</v>
      </c>
      <c r="D121" s="40"/>
      <c r="E121" s="40"/>
      <c r="F121" s="40"/>
      <c r="G121" s="40"/>
      <c r="H121" s="40"/>
      <c r="I121" s="144"/>
      <c r="J121" s="215">
        <f>BK121</f>
        <v>0</v>
      </c>
      <c r="K121" s="40"/>
      <c r="L121" s="44"/>
      <c r="M121" s="103"/>
      <c r="N121" s="216"/>
      <c r="O121" s="104"/>
      <c r="P121" s="217">
        <f>P122</f>
        <v>0</v>
      </c>
      <c r="Q121" s="104"/>
      <c r="R121" s="217">
        <f>R122</f>
        <v>22.9134265</v>
      </c>
      <c r="S121" s="104"/>
      <c r="T121" s="218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75</v>
      </c>
      <c r="AU121" s="17" t="s">
        <v>100</v>
      </c>
      <c r="BK121" s="219">
        <f>BK122</f>
        <v>0</v>
      </c>
    </row>
    <row r="122" spans="1:63" s="12" customFormat="1" ht="25.9" customHeight="1">
      <c r="A122" s="12"/>
      <c r="B122" s="220"/>
      <c r="C122" s="221"/>
      <c r="D122" s="222" t="s">
        <v>75</v>
      </c>
      <c r="E122" s="223" t="s">
        <v>117</v>
      </c>
      <c r="F122" s="223" t="s">
        <v>118</v>
      </c>
      <c r="G122" s="221"/>
      <c r="H122" s="221"/>
      <c r="I122" s="224"/>
      <c r="J122" s="225">
        <f>BK122</f>
        <v>0</v>
      </c>
      <c r="K122" s="221"/>
      <c r="L122" s="226"/>
      <c r="M122" s="227"/>
      <c r="N122" s="228"/>
      <c r="O122" s="228"/>
      <c r="P122" s="229">
        <f>P123+P260+P321+P390</f>
        <v>0</v>
      </c>
      <c r="Q122" s="228"/>
      <c r="R122" s="229">
        <f>R123+R260+R321+R390</f>
        <v>22.9134265</v>
      </c>
      <c r="S122" s="228"/>
      <c r="T122" s="230">
        <f>T123+T260+T321+T390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1" t="s">
        <v>84</v>
      </c>
      <c r="AT122" s="232" t="s">
        <v>75</v>
      </c>
      <c r="AU122" s="232" t="s">
        <v>76</v>
      </c>
      <c r="AY122" s="231" t="s">
        <v>119</v>
      </c>
      <c r="BK122" s="233">
        <f>BK123+BK260+BK321+BK390</f>
        <v>0</v>
      </c>
    </row>
    <row r="123" spans="1:63" s="12" customFormat="1" ht="22.8" customHeight="1">
      <c r="A123" s="12"/>
      <c r="B123" s="220"/>
      <c r="C123" s="221"/>
      <c r="D123" s="222" t="s">
        <v>75</v>
      </c>
      <c r="E123" s="234" t="s">
        <v>84</v>
      </c>
      <c r="F123" s="234" t="s">
        <v>120</v>
      </c>
      <c r="G123" s="221"/>
      <c r="H123" s="221"/>
      <c r="I123" s="224"/>
      <c r="J123" s="235">
        <f>BK123</f>
        <v>0</v>
      </c>
      <c r="K123" s="221"/>
      <c r="L123" s="226"/>
      <c r="M123" s="227"/>
      <c r="N123" s="228"/>
      <c r="O123" s="228"/>
      <c r="P123" s="229">
        <f>SUM(P124:P259)</f>
        <v>0</v>
      </c>
      <c r="Q123" s="228"/>
      <c r="R123" s="229">
        <f>SUM(R124:R259)</f>
        <v>0.00198</v>
      </c>
      <c r="S123" s="228"/>
      <c r="T123" s="230">
        <f>SUM(T124:T259)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1" t="s">
        <v>84</v>
      </c>
      <c r="AT123" s="232" t="s">
        <v>75</v>
      </c>
      <c r="AU123" s="232" t="s">
        <v>84</v>
      </c>
      <c r="AY123" s="231" t="s">
        <v>119</v>
      </c>
      <c r="BK123" s="233">
        <f>SUM(BK124:BK259)</f>
        <v>0</v>
      </c>
    </row>
    <row r="124" spans="1:65" s="2" customFormat="1" ht="21.75" customHeight="1">
      <c r="A124" s="38"/>
      <c r="B124" s="39"/>
      <c r="C124" s="236" t="s">
        <v>84</v>
      </c>
      <c r="D124" s="236" t="s">
        <v>121</v>
      </c>
      <c r="E124" s="237" t="s">
        <v>339</v>
      </c>
      <c r="F124" s="238" t="s">
        <v>340</v>
      </c>
      <c r="G124" s="239" t="s">
        <v>124</v>
      </c>
      <c r="H124" s="240">
        <v>2261</v>
      </c>
      <c r="I124" s="241"/>
      <c r="J124" s="242">
        <f>ROUND(I124*H124,2)</f>
        <v>0</v>
      </c>
      <c r="K124" s="243"/>
      <c r="L124" s="44"/>
      <c r="M124" s="244" t="s">
        <v>1</v>
      </c>
      <c r="N124" s="245" t="s">
        <v>41</v>
      </c>
      <c r="O124" s="91"/>
      <c r="P124" s="246">
        <f>O124*H124</f>
        <v>0</v>
      </c>
      <c r="Q124" s="246">
        <v>0</v>
      </c>
      <c r="R124" s="246">
        <f>Q124*H124</f>
        <v>0</v>
      </c>
      <c r="S124" s="246">
        <v>0</v>
      </c>
      <c r="T124" s="247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8" t="s">
        <v>125</v>
      </c>
      <c r="AT124" s="248" t="s">
        <v>121</v>
      </c>
      <c r="AU124" s="248" t="s">
        <v>86</v>
      </c>
      <c r="AY124" s="17" t="s">
        <v>119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17" t="s">
        <v>84</v>
      </c>
      <c r="BK124" s="249">
        <f>ROUND(I124*H124,2)</f>
        <v>0</v>
      </c>
      <c r="BL124" s="17" t="s">
        <v>125</v>
      </c>
      <c r="BM124" s="248" t="s">
        <v>341</v>
      </c>
    </row>
    <row r="125" spans="1:47" s="2" customFormat="1" ht="12">
      <c r="A125" s="38"/>
      <c r="B125" s="39"/>
      <c r="C125" s="40"/>
      <c r="D125" s="250" t="s">
        <v>127</v>
      </c>
      <c r="E125" s="40"/>
      <c r="F125" s="251" t="s">
        <v>342</v>
      </c>
      <c r="G125" s="40"/>
      <c r="H125" s="40"/>
      <c r="I125" s="144"/>
      <c r="J125" s="40"/>
      <c r="K125" s="40"/>
      <c r="L125" s="44"/>
      <c r="M125" s="252"/>
      <c r="N125" s="253"/>
      <c r="O125" s="91"/>
      <c r="P125" s="91"/>
      <c r="Q125" s="91"/>
      <c r="R125" s="91"/>
      <c r="S125" s="91"/>
      <c r="T125" s="9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127</v>
      </c>
      <c r="AU125" s="17" t="s">
        <v>86</v>
      </c>
    </row>
    <row r="126" spans="1:51" s="14" customFormat="1" ht="12">
      <c r="A126" s="14"/>
      <c r="B126" s="264"/>
      <c r="C126" s="265"/>
      <c r="D126" s="250" t="s">
        <v>129</v>
      </c>
      <c r="E126" s="266" t="s">
        <v>1</v>
      </c>
      <c r="F126" s="267" t="s">
        <v>343</v>
      </c>
      <c r="G126" s="265"/>
      <c r="H126" s="268">
        <v>2261</v>
      </c>
      <c r="I126" s="269"/>
      <c r="J126" s="265"/>
      <c r="K126" s="265"/>
      <c r="L126" s="270"/>
      <c r="M126" s="271"/>
      <c r="N126" s="272"/>
      <c r="O126" s="272"/>
      <c r="P126" s="272"/>
      <c r="Q126" s="272"/>
      <c r="R126" s="272"/>
      <c r="S126" s="272"/>
      <c r="T126" s="27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74" t="s">
        <v>129</v>
      </c>
      <c r="AU126" s="274" t="s">
        <v>86</v>
      </c>
      <c r="AV126" s="14" t="s">
        <v>86</v>
      </c>
      <c r="AW126" s="14" t="s">
        <v>31</v>
      </c>
      <c r="AX126" s="14" t="s">
        <v>76</v>
      </c>
      <c r="AY126" s="274" t="s">
        <v>119</v>
      </c>
    </row>
    <row r="127" spans="1:51" s="15" customFormat="1" ht="12">
      <c r="A127" s="15"/>
      <c r="B127" s="275"/>
      <c r="C127" s="276"/>
      <c r="D127" s="250" t="s">
        <v>129</v>
      </c>
      <c r="E127" s="277" t="s">
        <v>1</v>
      </c>
      <c r="F127" s="278" t="s">
        <v>132</v>
      </c>
      <c r="G127" s="276"/>
      <c r="H127" s="279">
        <v>2261</v>
      </c>
      <c r="I127" s="280"/>
      <c r="J127" s="276"/>
      <c r="K127" s="276"/>
      <c r="L127" s="281"/>
      <c r="M127" s="282"/>
      <c r="N127" s="283"/>
      <c r="O127" s="283"/>
      <c r="P127" s="283"/>
      <c r="Q127" s="283"/>
      <c r="R127" s="283"/>
      <c r="S127" s="283"/>
      <c r="T127" s="284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85" t="s">
        <v>129</v>
      </c>
      <c r="AU127" s="285" t="s">
        <v>86</v>
      </c>
      <c r="AV127" s="15" t="s">
        <v>125</v>
      </c>
      <c r="AW127" s="15" t="s">
        <v>31</v>
      </c>
      <c r="AX127" s="15" t="s">
        <v>84</v>
      </c>
      <c r="AY127" s="285" t="s">
        <v>119</v>
      </c>
    </row>
    <row r="128" spans="1:65" s="2" customFormat="1" ht="21.75" customHeight="1">
      <c r="A128" s="38"/>
      <c r="B128" s="39"/>
      <c r="C128" s="236" t="s">
        <v>86</v>
      </c>
      <c r="D128" s="236" t="s">
        <v>121</v>
      </c>
      <c r="E128" s="237" t="s">
        <v>344</v>
      </c>
      <c r="F128" s="238" t="s">
        <v>345</v>
      </c>
      <c r="G128" s="239" t="s">
        <v>124</v>
      </c>
      <c r="H128" s="240">
        <v>2261</v>
      </c>
      <c r="I128" s="241"/>
      <c r="J128" s="242">
        <f>ROUND(I128*H128,2)</f>
        <v>0</v>
      </c>
      <c r="K128" s="243"/>
      <c r="L128" s="44"/>
      <c r="M128" s="244" t="s">
        <v>1</v>
      </c>
      <c r="N128" s="245" t="s">
        <v>41</v>
      </c>
      <c r="O128" s="91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8" t="s">
        <v>125</v>
      </c>
      <c r="AT128" s="248" t="s">
        <v>121</v>
      </c>
      <c r="AU128" s="248" t="s">
        <v>86</v>
      </c>
      <c r="AY128" s="17" t="s">
        <v>119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17" t="s">
        <v>84</v>
      </c>
      <c r="BK128" s="249">
        <f>ROUND(I128*H128,2)</f>
        <v>0</v>
      </c>
      <c r="BL128" s="17" t="s">
        <v>125</v>
      </c>
      <c r="BM128" s="248" t="s">
        <v>346</v>
      </c>
    </row>
    <row r="129" spans="1:47" s="2" customFormat="1" ht="12">
      <c r="A129" s="38"/>
      <c r="B129" s="39"/>
      <c r="C129" s="40"/>
      <c r="D129" s="250" t="s">
        <v>127</v>
      </c>
      <c r="E129" s="40"/>
      <c r="F129" s="251" t="s">
        <v>347</v>
      </c>
      <c r="G129" s="40"/>
      <c r="H129" s="40"/>
      <c r="I129" s="144"/>
      <c r="J129" s="40"/>
      <c r="K129" s="40"/>
      <c r="L129" s="44"/>
      <c r="M129" s="252"/>
      <c r="N129" s="253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127</v>
      </c>
      <c r="AU129" s="17" t="s">
        <v>86</v>
      </c>
    </row>
    <row r="130" spans="1:51" s="14" customFormat="1" ht="12">
      <c r="A130" s="14"/>
      <c r="B130" s="264"/>
      <c r="C130" s="265"/>
      <c r="D130" s="250" t="s">
        <v>129</v>
      </c>
      <c r="E130" s="266" t="s">
        <v>1</v>
      </c>
      <c r="F130" s="267" t="s">
        <v>343</v>
      </c>
      <c r="G130" s="265"/>
      <c r="H130" s="268">
        <v>2261</v>
      </c>
      <c r="I130" s="269"/>
      <c r="J130" s="265"/>
      <c r="K130" s="265"/>
      <c r="L130" s="270"/>
      <c r="M130" s="271"/>
      <c r="N130" s="272"/>
      <c r="O130" s="272"/>
      <c r="P130" s="272"/>
      <c r="Q130" s="272"/>
      <c r="R130" s="272"/>
      <c r="S130" s="272"/>
      <c r="T130" s="27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74" t="s">
        <v>129</v>
      </c>
      <c r="AU130" s="274" t="s">
        <v>86</v>
      </c>
      <c r="AV130" s="14" t="s">
        <v>86</v>
      </c>
      <c r="AW130" s="14" t="s">
        <v>31</v>
      </c>
      <c r="AX130" s="14" t="s">
        <v>76</v>
      </c>
      <c r="AY130" s="274" t="s">
        <v>119</v>
      </c>
    </row>
    <row r="131" spans="1:51" s="15" customFormat="1" ht="12">
      <c r="A131" s="15"/>
      <c r="B131" s="275"/>
      <c r="C131" s="276"/>
      <c r="D131" s="250" t="s">
        <v>129</v>
      </c>
      <c r="E131" s="277" t="s">
        <v>1</v>
      </c>
      <c r="F131" s="278" t="s">
        <v>132</v>
      </c>
      <c r="G131" s="276"/>
      <c r="H131" s="279">
        <v>2261</v>
      </c>
      <c r="I131" s="280"/>
      <c r="J131" s="276"/>
      <c r="K131" s="276"/>
      <c r="L131" s="281"/>
      <c r="M131" s="282"/>
      <c r="N131" s="283"/>
      <c r="O131" s="283"/>
      <c r="P131" s="283"/>
      <c r="Q131" s="283"/>
      <c r="R131" s="283"/>
      <c r="S131" s="283"/>
      <c r="T131" s="284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85" t="s">
        <v>129</v>
      </c>
      <c r="AU131" s="285" t="s">
        <v>86</v>
      </c>
      <c r="AV131" s="15" t="s">
        <v>125</v>
      </c>
      <c r="AW131" s="15" t="s">
        <v>31</v>
      </c>
      <c r="AX131" s="15" t="s">
        <v>84</v>
      </c>
      <c r="AY131" s="285" t="s">
        <v>119</v>
      </c>
    </row>
    <row r="132" spans="1:65" s="2" customFormat="1" ht="21.75" customHeight="1">
      <c r="A132" s="38"/>
      <c r="B132" s="39"/>
      <c r="C132" s="236" t="s">
        <v>141</v>
      </c>
      <c r="D132" s="236" t="s">
        <v>121</v>
      </c>
      <c r="E132" s="237" t="s">
        <v>348</v>
      </c>
      <c r="F132" s="238" t="s">
        <v>349</v>
      </c>
      <c r="G132" s="239" t="s">
        <v>124</v>
      </c>
      <c r="H132" s="240">
        <v>1931</v>
      </c>
      <c r="I132" s="241"/>
      <c r="J132" s="242">
        <f>ROUND(I132*H132,2)</f>
        <v>0</v>
      </c>
      <c r="K132" s="243"/>
      <c r="L132" s="44"/>
      <c r="M132" s="244" t="s">
        <v>1</v>
      </c>
      <c r="N132" s="245" t="s">
        <v>41</v>
      </c>
      <c r="O132" s="91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8" t="s">
        <v>125</v>
      </c>
      <c r="AT132" s="248" t="s">
        <v>121</v>
      </c>
      <c r="AU132" s="248" t="s">
        <v>86</v>
      </c>
      <c r="AY132" s="17" t="s">
        <v>119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7" t="s">
        <v>84</v>
      </c>
      <c r="BK132" s="249">
        <f>ROUND(I132*H132,2)</f>
        <v>0</v>
      </c>
      <c r="BL132" s="17" t="s">
        <v>125</v>
      </c>
      <c r="BM132" s="248" t="s">
        <v>350</v>
      </c>
    </row>
    <row r="133" spans="1:47" s="2" customFormat="1" ht="12">
      <c r="A133" s="38"/>
      <c r="B133" s="39"/>
      <c r="C133" s="40"/>
      <c r="D133" s="250" t="s">
        <v>127</v>
      </c>
      <c r="E133" s="40"/>
      <c r="F133" s="251" t="s">
        <v>351</v>
      </c>
      <c r="G133" s="40"/>
      <c r="H133" s="40"/>
      <c r="I133" s="144"/>
      <c r="J133" s="40"/>
      <c r="K133" s="40"/>
      <c r="L133" s="44"/>
      <c r="M133" s="252"/>
      <c r="N133" s="253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127</v>
      </c>
      <c r="AU133" s="17" t="s">
        <v>86</v>
      </c>
    </row>
    <row r="134" spans="1:51" s="14" customFormat="1" ht="12">
      <c r="A134" s="14"/>
      <c r="B134" s="264"/>
      <c r="C134" s="265"/>
      <c r="D134" s="250" t="s">
        <v>129</v>
      </c>
      <c r="E134" s="266" t="s">
        <v>1</v>
      </c>
      <c r="F134" s="267" t="s">
        <v>352</v>
      </c>
      <c r="G134" s="265"/>
      <c r="H134" s="268">
        <v>1931</v>
      </c>
      <c r="I134" s="269"/>
      <c r="J134" s="265"/>
      <c r="K134" s="265"/>
      <c r="L134" s="270"/>
      <c r="M134" s="271"/>
      <c r="N134" s="272"/>
      <c r="O134" s="272"/>
      <c r="P134" s="272"/>
      <c r="Q134" s="272"/>
      <c r="R134" s="272"/>
      <c r="S134" s="272"/>
      <c r="T134" s="27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74" t="s">
        <v>129</v>
      </c>
      <c r="AU134" s="274" t="s">
        <v>86</v>
      </c>
      <c r="AV134" s="14" t="s">
        <v>86</v>
      </c>
      <c r="AW134" s="14" t="s">
        <v>31</v>
      </c>
      <c r="AX134" s="14" t="s">
        <v>76</v>
      </c>
      <c r="AY134" s="274" t="s">
        <v>119</v>
      </c>
    </row>
    <row r="135" spans="1:51" s="15" customFormat="1" ht="12">
      <c r="A135" s="15"/>
      <c r="B135" s="275"/>
      <c r="C135" s="276"/>
      <c r="D135" s="250" t="s">
        <v>129</v>
      </c>
      <c r="E135" s="277" t="s">
        <v>1</v>
      </c>
      <c r="F135" s="278" t="s">
        <v>132</v>
      </c>
      <c r="G135" s="276"/>
      <c r="H135" s="279">
        <v>1931</v>
      </c>
      <c r="I135" s="280"/>
      <c r="J135" s="276"/>
      <c r="K135" s="276"/>
      <c r="L135" s="281"/>
      <c r="M135" s="282"/>
      <c r="N135" s="283"/>
      <c r="O135" s="283"/>
      <c r="P135" s="283"/>
      <c r="Q135" s="283"/>
      <c r="R135" s="283"/>
      <c r="S135" s="283"/>
      <c r="T135" s="284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85" t="s">
        <v>129</v>
      </c>
      <c r="AU135" s="285" t="s">
        <v>86</v>
      </c>
      <c r="AV135" s="15" t="s">
        <v>125</v>
      </c>
      <c r="AW135" s="15" t="s">
        <v>31</v>
      </c>
      <c r="AX135" s="15" t="s">
        <v>84</v>
      </c>
      <c r="AY135" s="285" t="s">
        <v>119</v>
      </c>
    </row>
    <row r="136" spans="1:65" s="2" customFormat="1" ht="16.5" customHeight="1">
      <c r="A136" s="38"/>
      <c r="B136" s="39"/>
      <c r="C136" s="236" t="s">
        <v>125</v>
      </c>
      <c r="D136" s="236" t="s">
        <v>121</v>
      </c>
      <c r="E136" s="237" t="s">
        <v>353</v>
      </c>
      <c r="F136" s="238" t="s">
        <v>354</v>
      </c>
      <c r="G136" s="239" t="s">
        <v>124</v>
      </c>
      <c r="H136" s="240">
        <v>330</v>
      </c>
      <c r="I136" s="241"/>
      <c r="J136" s="242">
        <f>ROUND(I136*H136,2)</f>
        <v>0</v>
      </c>
      <c r="K136" s="243"/>
      <c r="L136" s="44"/>
      <c r="M136" s="244" t="s">
        <v>1</v>
      </c>
      <c r="N136" s="245" t="s">
        <v>41</v>
      </c>
      <c r="O136" s="91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8" t="s">
        <v>125</v>
      </c>
      <c r="AT136" s="248" t="s">
        <v>121</v>
      </c>
      <c r="AU136" s="248" t="s">
        <v>86</v>
      </c>
      <c r="AY136" s="17" t="s">
        <v>119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7" t="s">
        <v>84</v>
      </c>
      <c r="BK136" s="249">
        <f>ROUND(I136*H136,2)</f>
        <v>0</v>
      </c>
      <c r="BL136" s="17" t="s">
        <v>125</v>
      </c>
      <c r="BM136" s="248" t="s">
        <v>355</v>
      </c>
    </row>
    <row r="137" spans="1:47" s="2" customFormat="1" ht="12">
      <c r="A137" s="38"/>
      <c r="B137" s="39"/>
      <c r="C137" s="40"/>
      <c r="D137" s="250" t="s">
        <v>127</v>
      </c>
      <c r="E137" s="40"/>
      <c r="F137" s="251" t="s">
        <v>356</v>
      </c>
      <c r="G137" s="40"/>
      <c r="H137" s="40"/>
      <c r="I137" s="144"/>
      <c r="J137" s="40"/>
      <c r="K137" s="40"/>
      <c r="L137" s="44"/>
      <c r="M137" s="252"/>
      <c r="N137" s="253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127</v>
      </c>
      <c r="AU137" s="17" t="s">
        <v>86</v>
      </c>
    </row>
    <row r="138" spans="1:51" s="14" customFormat="1" ht="12">
      <c r="A138" s="14"/>
      <c r="B138" s="264"/>
      <c r="C138" s="265"/>
      <c r="D138" s="250" t="s">
        <v>129</v>
      </c>
      <c r="E138" s="266" t="s">
        <v>1</v>
      </c>
      <c r="F138" s="267" t="s">
        <v>357</v>
      </c>
      <c r="G138" s="265"/>
      <c r="H138" s="268">
        <v>330</v>
      </c>
      <c r="I138" s="269"/>
      <c r="J138" s="265"/>
      <c r="K138" s="265"/>
      <c r="L138" s="270"/>
      <c r="M138" s="271"/>
      <c r="N138" s="272"/>
      <c r="O138" s="272"/>
      <c r="P138" s="272"/>
      <c r="Q138" s="272"/>
      <c r="R138" s="272"/>
      <c r="S138" s="272"/>
      <c r="T138" s="27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74" t="s">
        <v>129</v>
      </c>
      <c r="AU138" s="274" t="s">
        <v>86</v>
      </c>
      <c r="AV138" s="14" t="s">
        <v>86</v>
      </c>
      <c r="AW138" s="14" t="s">
        <v>31</v>
      </c>
      <c r="AX138" s="14" t="s">
        <v>76</v>
      </c>
      <c r="AY138" s="274" t="s">
        <v>119</v>
      </c>
    </row>
    <row r="139" spans="1:51" s="15" customFormat="1" ht="12">
      <c r="A139" s="15"/>
      <c r="B139" s="275"/>
      <c r="C139" s="276"/>
      <c r="D139" s="250" t="s">
        <v>129</v>
      </c>
      <c r="E139" s="277" t="s">
        <v>1</v>
      </c>
      <c r="F139" s="278" t="s">
        <v>132</v>
      </c>
      <c r="G139" s="276"/>
      <c r="H139" s="279">
        <v>330</v>
      </c>
      <c r="I139" s="280"/>
      <c r="J139" s="276"/>
      <c r="K139" s="276"/>
      <c r="L139" s="281"/>
      <c r="M139" s="282"/>
      <c r="N139" s="283"/>
      <c r="O139" s="283"/>
      <c r="P139" s="283"/>
      <c r="Q139" s="283"/>
      <c r="R139" s="283"/>
      <c r="S139" s="283"/>
      <c r="T139" s="284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85" t="s">
        <v>129</v>
      </c>
      <c r="AU139" s="285" t="s">
        <v>86</v>
      </c>
      <c r="AV139" s="15" t="s">
        <v>125</v>
      </c>
      <c r="AW139" s="15" t="s">
        <v>31</v>
      </c>
      <c r="AX139" s="15" t="s">
        <v>84</v>
      </c>
      <c r="AY139" s="285" t="s">
        <v>119</v>
      </c>
    </row>
    <row r="140" spans="1:65" s="2" customFormat="1" ht="21.75" customHeight="1">
      <c r="A140" s="38"/>
      <c r="B140" s="39"/>
      <c r="C140" s="236" t="s">
        <v>152</v>
      </c>
      <c r="D140" s="236" t="s">
        <v>121</v>
      </c>
      <c r="E140" s="237" t="s">
        <v>358</v>
      </c>
      <c r="F140" s="238" t="s">
        <v>359</v>
      </c>
      <c r="G140" s="239" t="s">
        <v>124</v>
      </c>
      <c r="H140" s="240">
        <v>330</v>
      </c>
      <c r="I140" s="241"/>
      <c r="J140" s="242">
        <f>ROUND(I140*H140,2)</f>
        <v>0</v>
      </c>
      <c r="K140" s="243"/>
      <c r="L140" s="44"/>
      <c r="M140" s="244" t="s">
        <v>1</v>
      </c>
      <c r="N140" s="245" t="s">
        <v>41</v>
      </c>
      <c r="O140" s="91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8" t="s">
        <v>125</v>
      </c>
      <c r="AT140" s="248" t="s">
        <v>121</v>
      </c>
      <c r="AU140" s="248" t="s">
        <v>86</v>
      </c>
      <c r="AY140" s="17" t="s">
        <v>119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7" t="s">
        <v>84</v>
      </c>
      <c r="BK140" s="249">
        <f>ROUND(I140*H140,2)</f>
        <v>0</v>
      </c>
      <c r="BL140" s="17" t="s">
        <v>125</v>
      </c>
      <c r="BM140" s="248" t="s">
        <v>360</v>
      </c>
    </row>
    <row r="141" spans="1:47" s="2" customFormat="1" ht="12">
      <c r="A141" s="38"/>
      <c r="B141" s="39"/>
      <c r="C141" s="40"/>
      <c r="D141" s="250" t="s">
        <v>127</v>
      </c>
      <c r="E141" s="40"/>
      <c r="F141" s="251" t="s">
        <v>361</v>
      </c>
      <c r="G141" s="40"/>
      <c r="H141" s="40"/>
      <c r="I141" s="144"/>
      <c r="J141" s="40"/>
      <c r="K141" s="40"/>
      <c r="L141" s="44"/>
      <c r="M141" s="252"/>
      <c r="N141" s="253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127</v>
      </c>
      <c r="AU141" s="17" t="s">
        <v>86</v>
      </c>
    </row>
    <row r="142" spans="1:51" s="14" customFormat="1" ht="12">
      <c r="A142" s="14"/>
      <c r="B142" s="264"/>
      <c r="C142" s="265"/>
      <c r="D142" s="250" t="s">
        <v>129</v>
      </c>
      <c r="E142" s="266" t="s">
        <v>1</v>
      </c>
      <c r="F142" s="267" t="s">
        <v>357</v>
      </c>
      <c r="G142" s="265"/>
      <c r="H142" s="268">
        <v>330</v>
      </c>
      <c r="I142" s="269"/>
      <c r="J142" s="265"/>
      <c r="K142" s="265"/>
      <c r="L142" s="270"/>
      <c r="M142" s="271"/>
      <c r="N142" s="272"/>
      <c r="O142" s="272"/>
      <c r="P142" s="272"/>
      <c r="Q142" s="272"/>
      <c r="R142" s="272"/>
      <c r="S142" s="272"/>
      <c r="T142" s="27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4" t="s">
        <v>129</v>
      </c>
      <c r="AU142" s="274" t="s">
        <v>86</v>
      </c>
      <c r="AV142" s="14" t="s">
        <v>86</v>
      </c>
      <c r="AW142" s="14" t="s">
        <v>31</v>
      </c>
      <c r="AX142" s="14" t="s">
        <v>76</v>
      </c>
      <c r="AY142" s="274" t="s">
        <v>119</v>
      </c>
    </row>
    <row r="143" spans="1:51" s="15" customFormat="1" ht="12">
      <c r="A143" s="15"/>
      <c r="B143" s="275"/>
      <c r="C143" s="276"/>
      <c r="D143" s="250" t="s">
        <v>129</v>
      </c>
      <c r="E143" s="277" t="s">
        <v>1</v>
      </c>
      <c r="F143" s="278" t="s">
        <v>132</v>
      </c>
      <c r="G143" s="276"/>
      <c r="H143" s="279">
        <v>330</v>
      </c>
      <c r="I143" s="280"/>
      <c r="J143" s="276"/>
      <c r="K143" s="276"/>
      <c r="L143" s="281"/>
      <c r="M143" s="282"/>
      <c r="N143" s="283"/>
      <c r="O143" s="283"/>
      <c r="P143" s="283"/>
      <c r="Q143" s="283"/>
      <c r="R143" s="283"/>
      <c r="S143" s="283"/>
      <c r="T143" s="284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85" t="s">
        <v>129</v>
      </c>
      <c r="AU143" s="285" t="s">
        <v>86</v>
      </c>
      <c r="AV143" s="15" t="s">
        <v>125</v>
      </c>
      <c r="AW143" s="15" t="s">
        <v>31</v>
      </c>
      <c r="AX143" s="15" t="s">
        <v>84</v>
      </c>
      <c r="AY143" s="285" t="s">
        <v>119</v>
      </c>
    </row>
    <row r="144" spans="1:65" s="2" customFormat="1" ht="21.75" customHeight="1">
      <c r="A144" s="38"/>
      <c r="B144" s="39"/>
      <c r="C144" s="236" t="s">
        <v>158</v>
      </c>
      <c r="D144" s="236" t="s">
        <v>121</v>
      </c>
      <c r="E144" s="237" t="s">
        <v>362</v>
      </c>
      <c r="F144" s="238" t="s">
        <v>363</v>
      </c>
      <c r="G144" s="239" t="s">
        <v>124</v>
      </c>
      <c r="H144" s="240">
        <v>1931</v>
      </c>
      <c r="I144" s="241"/>
      <c r="J144" s="242">
        <f>ROUND(I144*H144,2)</f>
        <v>0</v>
      </c>
      <c r="K144" s="243"/>
      <c r="L144" s="44"/>
      <c r="M144" s="244" t="s">
        <v>1</v>
      </c>
      <c r="N144" s="245" t="s">
        <v>41</v>
      </c>
      <c r="O144" s="91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8" t="s">
        <v>125</v>
      </c>
      <c r="AT144" s="248" t="s">
        <v>121</v>
      </c>
      <c r="AU144" s="248" t="s">
        <v>86</v>
      </c>
      <c r="AY144" s="17" t="s">
        <v>119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7" t="s">
        <v>84</v>
      </c>
      <c r="BK144" s="249">
        <f>ROUND(I144*H144,2)</f>
        <v>0</v>
      </c>
      <c r="BL144" s="17" t="s">
        <v>125</v>
      </c>
      <c r="BM144" s="248" t="s">
        <v>364</v>
      </c>
    </row>
    <row r="145" spans="1:47" s="2" customFormat="1" ht="12">
      <c r="A145" s="38"/>
      <c r="B145" s="39"/>
      <c r="C145" s="40"/>
      <c r="D145" s="250" t="s">
        <v>127</v>
      </c>
      <c r="E145" s="40"/>
      <c r="F145" s="251" t="s">
        <v>365</v>
      </c>
      <c r="G145" s="40"/>
      <c r="H145" s="40"/>
      <c r="I145" s="144"/>
      <c r="J145" s="40"/>
      <c r="K145" s="40"/>
      <c r="L145" s="44"/>
      <c r="M145" s="252"/>
      <c r="N145" s="253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127</v>
      </c>
      <c r="AU145" s="17" t="s">
        <v>86</v>
      </c>
    </row>
    <row r="146" spans="1:51" s="14" customFormat="1" ht="12">
      <c r="A146" s="14"/>
      <c r="B146" s="264"/>
      <c r="C146" s="265"/>
      <c r="D146" s="250" t="s">
        <v>129</v>
      </c>
      <c r="E146" s="266" t="s">
        <v>1</v>
      </c>
      <c r="F146" s="267" t="s">
        <v>366</v>
      </c>
      <c r="G146" s="265"/>
      <c r="H146" s="268">
        <v>1931</v>
      </c>
      <c r="I146" s="269"/>
      <c r="J146" s="265"/>
      <c r="K146" s="265"/>
      <c r="L146" s="270"/>
      <c r="M146" s="271"/>
      <c r="N146" s="272"/>
      <c r="O146" s="272"/>
      <c r="P146" s="272"/>
      <c r="Q146" s="272"/>
      <c r="R146" s="272"/>
      <c r="S146" s="272"/>
      <c r="T146" s="27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4" t="s">
        <v>129</v>
      </c>
      <c r="AU146" s="274" t="s">
        <v>86</v>
      </c>
      <c r="AV146" s="14" t="s">
        <v>86</v>
      </c>
      <c r="AW146" s="14" t="s">
        <v>31</v>
      </c>
      <c r="AX146" s="14" t="s">
        <v>76</v>
      </c>
      <c r="AY146" s="274" t="s">
        <v>119</v>
      </c>
    </row>
    <row r="147" spans="1:51" s="15" customFormat="1" ht="12">
      <c r="A147" s="15"/>
      <c r="B147" s="275"/>
      <c r="C147" s="276"/>
      <c r="D147" s="250" t="s">
        <v>129</v>
      </c>
      <c r="E147" s="277" t="s">
        <v>1</v>
      </c>
      <c r="F147" s="278" t="s">
        <v>132</v>
      </c>
      <c r="G147" s="276"/>
      <c r="H147" s="279">
        <v>1931</v>
      </c>
      <c r="I147" s="280"/>
      <c r="J147" s="276"/>
      <c r="K147" s="276"/>
      <c r="L147" s="281"/>
      <c r="M147" s="282"/>
      <c r="N147" s="283"/>
      <c r="O147" s="283"/>
      <c r="P147" s="283"/>
      <c r="Q147" s="283"/>
      <c r="R147" s="283"/>
      <c r="S147" s="283"/>
      <c r="T147" s="284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85" t="s">
        <v>129</v>
      </c>
      <c r="AU147" s="285" t="s">
        <v>86</v>
      </c>
      <c r="AV147" s="15" t="s">
        <v>125</v>
      </c>
      <c r="AW147" s="15" t="s">
        <v>31</v>
      </c>
      <c r="AX147" s="15" t="s">
        <v>84</v>
      </c>
      <c r="AY147" s="285" t="s">
        <v>119</v>
      </c>
    </row>
    <row r="148" spans="1:65" s="2" customFormat="1" ht="16.5" customHeight="1">
      <c r="A148" s="38"/>
      <c r="B148" s="39"/>
      <c r="C148" s="236" t="s">
        <v>165</v>
      </c>
      <c r="D148" s="236" t="s">
        <v>121</v>
      </c>
      <c r="E148" s="237" t="s">
        <v>367</v>
      </c>
      <c r="F148" s="238" t="s">
        <v>368</v>
      </c>
      <c r="G148" s="239" t="s">
        <v>124</v>
      </c>
      <c r="H148" s="240">
        <v>330</v>
      </c>
      <c r="I148" s="241"/>
      <c r="J148" s="242">
        <f>ROUND(I148*H148,2)</f>
        <v>0</v>
      </c>
      <c r="K148" s="243"/>
      <c r="L148" s="44"/>
      <c r="M148" s="244" t="s">
        <v>1</v>
      </c>
      <c r="N148" s="245" t="s">
        <v>41</v>
      </c>
      <c r="O148" s="91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8" t="s">
        <v>125</v>
      </c>
      <c r="AT148" s="248" t="s">
        <v>121</v>
      </c>
      <c r="AU148" s="248" t="s">
        <v>86</v>
      </c>
      <c r="AY148" s="17" t="s">
        <v>119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17" t="s">
        <v>84</v>
      </c>
      <c r="BK148" s="249">
        <f>ROUND(I148*H148,2)</f>
        <v>0</v>
      </c>
      <c r="BL148" s="17" t="s">
        <v>125</v>
      </c>
      <c r="BM148" s="248" t="s">
        <v>369</v>
      </c>
    </row>
    <row r="149" spans="1:47" s="2" customFormat="1" ht="12">
      <c r="A149" s="38"/>
      <c r="B149" s="39"/>
      <c r="C149" s="40"/>
      <c r="D149" s="250" t="s">
        <v>127</v>
      </c>
      <c r="E149" s="40"/>
      <c r="F149" s="251" t="s">
        <v>370</v>
      </c>
      <c r="G149" s="40"/>
      <c r="H149" s="40"/>
      <c r="I149" s="144"/>
      <c r="J149" s="40"/>
      <c r="K149" s="40"/>
      <c r="L149" s="44"/>
      <c r="M149" s="252"/>
      <c r="N149" s="253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127</v>
      </c>
      <c r="AU149" s="17" t="s">
        <v>86</v>
      </c>
    </row>
    <row r="150" spans="1:51" s="14" customFormat="1" ht="12">
      <c r="A150" s="14"/>
      <c r="B150" s="264"/>
      <c r="C150" s="265"/>
      <c r="D150" s="250" t="s">
        <v>129</v>
      </c>
      <c r="E150" s="266" t="s">
        <v>1</v>
      </c>
      <c r="F150" s="267" t="s">
        <v>357</v>
      </c>
      <c r="G150" s="265"/>
      <c r="H150" s="268">
        <v>330</v>
      </c>
      <c r="I150" s="269"/>
      <c r="J150" s="265"/>
      <c r="K150" s="265"/>
      <c r="L150" s="270"/>
      <c r="M150" s="271"/>
      <c r="N150" s="272"/>
      <c r="O150" s="272"/>
      <c r="P150" s="272"/>
      <c r="Q150" s="272"/>
      <c r="R150" s="272"/>
      <c r="S150" s="272"/>
      <c r="T150" s="27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4" t="s">
        <v>129</v>
      </c>
      <c r="AU150" s="274" t="s">
        <v>86</v>
      </c>
      <c r="AV150" s="14" t="s">
        <v>86</v>
      </c>
      <c r="AW150" s="14" t="s">
        <v>31</v>
      </c>
      <c r="AX150" s="14" t="s">
        <v>76</v>
      </c>
      <c r="AY150" s="274" t="s">
        <v>119</v>
      </c>
    </row>
    <row r="151" spans="1:51" s="15" customFormat="1" ht="12">
      <c r="A151" s="15"/>
      <c r="B151" s="275"/>
      <c r="C151" s="276"/>
      <c r="D151" s="250" t="s">
        <v>129</v>
      </c>
      <c r="E151" s="277" t="s">
        <v>1</v>
      </c>
      <c r="F151" s="278" t="s">
        <v>132</v>
      </c>
      <c r="G151" s="276"/>
      <c r="H151" s="279">
        <v>330</v>
      </c>
      <c r="I151" s="280"/>
      <c r="J151" s="276"/>
      <c r="K151" s="276"/>
      <c r="L151" s="281"/>
      <c r="M151" s="282"/>
      <c r="N151" s="283"/>
      <c r="O151" s="283"/>
      <c r="P151" s="283"/>
      <c r="Q151" s="283"/>
      <c r="R151" s="283"/>
      <c r="S151" s="283"/>
      <c r="T151" s="284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85" t="s">
        <v>129</v>
      </c>
      <c r="AU151" s="285" t="s">
        <v>86</v>
      </c>
      <c r="AV151" s="15" t="s">
        <v>125</v>
      </c>
      <c r="AW151" s="15" t="s">
        <v>31</v>
      </c>
      <c r="AX151" s="15" t="s">
        <v>84</v>
      </c>
      <c r="AY151" s="285" t="s">
        <v>119</v>
      </c>
    </row>
    <row r="152" spans="1:65" s="2" customFormat="1" ht="21.75" customHeight="1">
      <c r="A152" s="38"/>
      <c r="B152" s="39"/>
      <c r="C152" s="236" t="s">
        <v>171</v>
      </c>
      <c r="D152" s="236" t="s">
        <v>121</v>
      </c>
      <c r="E152" s="237" t="s">
        <v>371</v>
      </c>
      <c r="F152" s="238" t="s">
        <v>372</v>
      </c>
      <c r="G152" s="239" t="s">
        <v>135</v>
      </c>
      <c r="H152" s="240">
        <v>23</v>
      </c>
      <c r="I152" s="241"/>
      <c r="J152" s="242">
        <f>ROUND(I152*H152,2)</f>
        <v>0</v>
      </c>
      <c r="K152" s="243"/>
      <c r="L152" s="44"/>
      <c r="M152" s="244" t="s">
        <v>1</v>
      </c>
      <c r="N152" s="245" t="s">
        <v>41</v>
      </c>
      <c r="O152" s="91"/>
      <c r="P152" s="246">
        <f>O152*H152</f>
        <v>0</v>
      </c>
      <c r="Q152" s="246">
        <v>0</v>
      </c>
      <c r="R152" s="246">
        <f>Q152*H152</f>
        <v>0</v>
      </c>
      <c r="S152" s="246">
        <v>0</v>
      </c>
      <c r="T152" s="24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8" t="s">
        <v>125</v>
      </c>
      <c r="AT152" s="248" t="s">
        <v>121</v>
      </c>
      <c r="AU152" s="248" t="s">
        <v>86</v>
      </c>
      <c r="AY152" s="17" t="s">
        <v>119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17" t="s">
        <v>84</v>
      </c>
      <c r="BK152" s="249">
        <f>ROUND(I152*H152,2)</f>
        <v>0</v>
      </c>
      <c r="BL152" s="17" t="s">
        <v>125</v>
      </c>
      <c r="BM152" s="248" t="s">
        <v>373</v>
      </c>
    </row>
    <row r="153" spans="1:47" s="2" customFormat="1" ht="12">
      <c r="A153" s="38"/>
      <c r="B153" s="39"/>
      <c r="C153" s="40"/>
      <c r="D153" s="250" t="s">
        <v>127</v>
      </c>
      <c r="E153" s="40"/>
      <c r="F153" s="251" t="s">
        <v>374</v>
      </c>
      <c r="G153" s="40"/>
      <c r="H153" s="40"/>
      <c r="I153" s="144"/>
      <c r="J153" s="40"/>
      <c r="K153" s="40"/>
      <c r="L153" s="44"/>
      <c r="M153" s="252"/>
      <c r="N153" s="253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127</v>
      </c>
      <c r="AU153" s="17" t="s">
        <v>86</v>
      </c>
    </row>
    <row r="154" spans="1:51" s="14" customFormat="1" ht="12">
      <c r="A154" s="14"/>
      <c r="B154" s="264"/>
      <c r="C154" s="265"/>
      <c r="D154" s="250" t="s">
        <v>129</v>
      </c>
      <c r="E154" s="266" t="s">
        <v>1</v>
      </c>
      <c r="F154" s="267" t="s">
        <v>375</v>
      </c>
      <c r="G154" s="265"/>
      <c r="H154" s="268">
        <v>19</v>
      </c>
      <c r="I154" s="269"/>
      <c r="J154" s="265"/>
      <c r="K154" s="265"/>
      <c r="L154" s="270"/>
      <c r="M154" s="271"/>
      <c r="N154" s="272"/>
      <c r="O154" s="272"/>
      <c r="P154" s="272"/>
      <c r="Q154" s="272"/>
      <c r="R154" s="272"/>
      <c r="S154" s="272"/>
      <c r="T154" s="27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4" t="s">
        <v>129</v>
      </c>
      <c r="AU154" s="274" t="s">
        <v>86</v>
      </c>
      <c r="AV154" s="14" t="s">
        <v>86</v>
      </c>
      <c r="AW154" s="14" t="s">
        <v>31</v>
      </c>
      <c r="AX154" s="14" t="s">
        <v>76</v>
      </c>
      <c r="AY154" s="274" t="s">
        <v>119</v>
      </c>
    </row>
    <row r="155" spans="1:51" s="14" customFormat="1" ht="12">
      <c r="A155" s="14"/>
      <c r="B155" s="264"/>
      <c r="C155" s="265"/>
      <c r="D155" s="250" t="s">
        <v>129</v>
      </c>
      <c r="E155" s="266" t="s">
        <v>1</v>
      </c>
      <c r="F155" s="267" t="s">
        <v>376</v>
      </c>
      <c r="G155" s="265"/>
      <c r="H155" s="268">
        <v>4</v>
      </c>
      <c r="I155" s="269"/>
      <c r="J155" s="265"/>
      <c r="K155" s="265"/>
      <c r="L155" s="270"/>
      <c r="M155" s="271"/>
      <c r="N155" s="272"/>
      <c r="O155" s="272"/>
      <c r="P155" s="272"/>
      <c r="Q155" s="272"/>
      <c r="R155" s="272"/>
      <c r="S155" s="272"/>
      <c r="T155" s="27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4" t="s">
        <v>129</v>
      </c>
      <c r="AU155" s="274" t="s">
        <v>86</v>
      </c>
      <c r="AV155" s="14" t="s">
        <v>86</v>
      </c>
      <c r="AW155" s="14" t="s">
        <v>31</v>
      </c>
      <c r="AX155" s="14" t="s">
        <v>76</v>
      </c>
      <c r="AY155" s="274" t="s">
        <v>119</v>
      </c>
    </row>
    <row r="156" spans="1:51" s="15" customFormat="1" ht="12">
      <c r="A156" s="15"/>
      <c r="B156" s="275"/>
      <c r="C156" s="276"/>
      <c r="D156" s="250" t="s">
        <v>129</v>
      </c>
      <c r="E156" s="277" t="s">
        <v>1</v>
      </c>
      <c r="F156" s="278" t="s">
        <v>132</v>
      </c>
      <c r="G156" s="276"/>
      <c r="H156" s="279">
        <v>23</v>
      </c>
      <c r="I156" s="280"/>
      <c r="J156" s="276"/>
      <c r="K156" s="276"/>
      <c r="L156" s="281"/>
      <c r="M156" s="282"/>
      <c r="N156" s="283"/>
      <c r="O156" s="283"/>
      <c r="P156" s="283"/>
      <c r="Q156" s="283"/>
      <c r="R156" s="283"/>
      <c r="S156" s="283"/>
      <c r="T156" s="284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85" t="s">
        <v>129</v>
      </c>
      <c r="AU156" s="285" t="s">
        <v>86</v>
      </c>
      <c r="AV156" s="15" t="s">
        <v>125</v>
      </c>
      <c r="AW156" s="15" t="s">
        <v>31</v>
      </c>
      <c r="AX156" s="15" t="s">
        <v>84</v>
      </c>
      <c r="AY156" s="285" t="s">
        <v>119</v>
      </c>
    </row>
    <row r="157" spans="1:65" s="2" customFormat="1" ht="21.75" customHeight="1">
      <c r="A157" s="38"/>
      <c r="B157" s="39"/>
      <c r="C157" s="236" t="s">
        <v>177</v>
      </c>
      <c r="D157" s="236" t="s">
        <v>121</v>
      </c>
      <c r="E157" s="237" t="s">
        <v>377</v>
      </c>
      <c r="F157" s="238" t="s">
        <v>378</v>
      </c>
      <c r="G157" s="239" t="s">
        <v>135</v>
      </c>
      <c r="H157" s="240">
        <v>12</v>
      </c>
      <c r="I157" s="241"/>
      <c r="J157" s="242">
        <f>ROUND(I157*H157,2)</f>
        <v>0</v>
      </c>
      <c r="K157" s="243"/>
      <c r="L157" s="44"/>
      <c r="M157" s="244" t="s">
        <v>1</v>
      </c>
      <c r="N157" s="245" t="s">
        <v>41</v>
      </c>
      <c r="O157" s="91"/>
      <c r="P157" s="246">
        <f>O157*H157</f>
        <v>0</v>
      </c>
      <c r="Q157" s="246">
        <v>0</v>
      </c>
      <c r="R157" s="246">
        <f>Q157*H157</f>
        <v>0</v>
      </c>
      <c r="S157" s="246">
        <v>0</v>
      </c>
      <c r="T157" s="24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8" t="s">
        <v>125</v>
      </c>
      <c r="AT157" s="248" t="s">
        <v>121</v>
      </c>
      <c r="AU157" s="248" t="s">
        <v>86</v>
      </c>
      <c r="AY157" s="17" t="s">
        <v>119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17" t="s">
        <v>84</v>
      </c>
      <c r="BK157" s="249">
        <f>ROUND(I157*H157,2)</f>
        <v>0</v>
      </c>
      <c r="BL157" s="17" t="s">
        <v>125</v>
      </c>
      <c r="BM157" s="248" t="s">
        <v>379</v>
      </c>
    </row>
    <row r="158" spans="1:47" s="2" customFormat="1" ht="12">
      <c r="A158" s="38"/>
      <c r="B158" s="39"/>
      <c r="C158" s="40"/>
      <c r="D158" s="250" t="s">
        <v>127</v>
      </c>
      <c r="E158" s="40"/>
      <c r="F158" s="251" t="s">
        <v>380</v>
      </c>
      <c r="G158" s="40"/>
      <c r="H158" s="40"/>
      <c r="I158" s="144"/>
      <c r="J158" s="40"/>
      <c r="K158" s="40"/>
      <c r="L158" s="44"/>
      <c r="M158" s="252"/>
      <c r="N158" s="253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127</v>
      </c>
      <c r="AU158" s="17" t="s">
        <v>86</v>
      </c>
    </row>
    <row r="159" spans="1:51" s="14" customFormat="1" ht="12">
      <c r="A159" s="14"/>
      <c r="B159" s="264"/>
      <c r="C159" s="265"/>
      <c r="D159" s="250" t="s">
        <v>129</v>
      </c>
      <c r="E159" s="266" t="s">
        <v>1</v>
      </c>
      <c r="F159" s="267" t="s">
        <v>381</v>
      </c>
      <c r="G159" s="265"/>
      <c r="H159" s="268">
        <v>12</v>
      </c>
      <c r="I159" s="269"/>
      <c r="J159" s="265"/>
      <c r="K159" s="265"/>
      <c r="L159" s="270"/>
      <c r="M159" s="271"/>
      <c r="N159" s="272"/>
      <c r="O159" s="272"/>
      <c r="P159" s="272"/>
      <c r="Q159" s="272"/>
      <c r="R159" s="272"/>
      <c r="S159" s="272"/>
      <c r="T159" s="27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4" t="s">
        <v>129</v>
      </c>
      <c r="AU159" s="274" t="s">
        <v>86</v>
      </c>
      <c r="AV159" s="14" t="s">
        <v>86</v>
      </c>
      <c r="AW159" s="14" t="s">
        <v>31</v>
      </c>
      <c r="AX159" s="14" t="s">
        <v>76</v>
      </c>
      <c r="AY159" s="274" t="s">
        <v>119</v>
      </c>
    </row>
    <row r="160" spans="1:51" s="15" customFormat="1" ht="12">
      <c r="A160" s="15"/>
      <c r="B160" s="275"/>
      <c r="C160" s="276"/>
      <c r="D160" s="250" t="s">
        <v>129</v>
      </c>
      <c r="E160" s="277" t="s">
        <v>1</v>
      </c>
      <c r="F160" s="278" t="s">
        <v>132</v>
      </c>
      <c r="G160" s="276"/>
      <c r="H160" s="279">
        <v>12</v>
      </c>
      <c r="I160" s="280"/>
      <c r="J160" s="276"/>
      <c r="K160" s="276"/>
      <c r="L160" s="281"/>
      <c r="M160" s="282"/>
      <c r="N160" s="283"/>
      <c r="O160" s="283"/>
      <c r="P160" s="283"/>
      <c r="Q160" s="283"/>
      <c r="R160" s="283"/>
      <c r="S160" s="283"/>
      <c r="T160" s="284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85" t="s">
        <v>129</v>
      </c>
      <c r="AU160" s="285" t="s">
        <v>86</v>
      </c>
      <c r="AV160" s="15" t="s">
        <v>125</v>
      </c>
      <c r="AW160" s="15" t="s">
        <v>31</v>
      </c>
      <c r="AX160" s="15" t="s">
        <v>84</v>
      </c>
      <c r="AY160" s="285" t="s">
        <v>119</v>
      </c>
    </row>
    <row r="161" spans="1:65" s="2" customFormat="1" ht="21.75" customHeight="1">
      <c r="A161" s="38"/>
      <c r="B161" s="39"/>
      <c r="C161" s="236" t="s">
        <v>183</v>
      </c>
      <c r="D161" s="236" t="s">
        <v>121</v>
      </c>
      <c r="E161" s="237" t="s">
        <v>382</v>
      </c>
      <c r="F161" s="238" t="s">
        <v>383</v>
      </c>
      <c r="G161" s="239" t="s">
        <v>135</v>
      </c>
      <c r="H161" s="240">
        <v>1041</v>
      </c>
      <c r="I161" s="241"/>
      <c r="J161" s="242">
        <f>ROUND(I161*H161,2)</f>
        <v>0</v>
      </c>
      <c r="K161" s="243"/>
      <c r="L161" s="44"/>
      <c r="M161" s="244" t="s">
        <v>1</v>
      </c>
      <c r="N161" s="245" t="s">
        <v>41</v>
      </c>
      <c r="O161" s="91"/>
      <c r="P161" s="246">
        <f>O161*H161</f>
        <v>0</v>
      </c>
      <c r="Q161" s="246">
        <v>0</v>
      </c>
      <c r="R161" s="246">
        <f>Q161*H161</f>
        <v>0</v>
      </c>
      <c r="S161" s="246">
        <v>0</v>
      </c>
      <c r="T161" s="24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8" t="s">
        <v>125</v>
      </c>
      <c r="AT161" s="248" t="s">
        <v>121</v>
      </c>
      <c r="AU161" s="248" t="s">
        <v>86</v>
      </c>
      <c r="AY161" s="17" t="s">
        <v>119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17" t="s">
        <v>84</v>
      </c>
      <c r="BK161" s="249">
        <f>ROUND(I161*H161,2)</f>
        <v>0</v>
      </c>
      <c r="BL161" s="17" t="s">
        <v>125</v>
      </c>
      <c r="BM161" s="248" t="s">
        <v>384</v>
      </c>
    </row>
    <row r="162" spans="1:47" s="2" customFormat="1" ht="12">
      <c r="A162" s="38"/>
      <c r="B162" s="39"/>
      <c r="C162" s="40"/>
      <c r="D162" s="250" t="s">
        <v>127</v>
      </c>
      <c r="E162" s="40"/>
      <c r="F162" s="251" t="s">
        <v>385</v>
      </c>
      <c r="G162" s="40"/>
      <c r="H162" s="40"/>
      <c r="I162" s="144"/>
      <c r="J162" s="40"/>
      <c r="K162" s="40"/>
      <c r="L162" s="44"/>
      <c r="M162" s="252"/>
      <c r="N162" s="253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127</v>
      </c>
      <c r="AU162" s="17" t="s">
        <v>86</v>
      </c>
    </row>
    <row r="163" spans="1:51" s="14" customFormat="1" ht="12">
      <c r="A163" s="14"/>
      <c r="B163" s="264"/>
      <c r="C163" s="265"/>
      <c r="D163" s="250" t="s">
        <v>129</v>
      </c>
      <c r="E163" s="266" t="s">
        <v>1</v>
      </c>
      <c r="F163" s="267" t="s">
        <v>386</v>
      </c>
      <c r="G163" s="265"/>
      <c r="H163" s="268">
        <v>1041</v>
      </c>
      <c r="I163" s="269"/>
      <c r="J163" s="265"/>
      <c r="K163" s="265"/>
      <c r="L163" s="270"/>
      <c r="M163" s="271"/>
      <c r="N163" s="272"/>
      <c r="O163" s="272"/>
      <c r="P163" s="272"/>
      <c r="Q163" s="272"/>
      <c r="R163" s="272"/>
      <c r="S163" s="272"/>
      <c r="T163" s="273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4" t="s">
        <v>129</v>
      </c>
      <c r="AU163" s="274" t="s">
        <v>86</v>
      </c>
      <c r="AV163" s="14" t="s">
        <v>86</v>
      </c>
      <c r="AW163" s="14" t="s">
        <v>31</v>
      </c>
      <c r="AX163" s="14" t="s">
        <v>76</v>
      </c>
      <c r="AY163" s="274" t="s">
        <v>119</v>
      </c>
    </row>
    <row r="164" spans="1:51" s="15" customFormat="1" ht="12">
      <c r="A164" s="15"/>
      <c r="B164" s="275"/>
      <c r="C164" s="276"/>
      <c r="D164" s="250" t="s">
        <v>129</v>
      </c>
      <c r="E164" s="277" t="s">
        <v>1</v>
      </c>
      <c r="F164" s="278" t="s">
        <v>132</v>
      </c>
      <c r="G164" s="276"/>
      <c r="H164" s="279">
        <v>1041</v>
      </c>
      <c r="I164" s="280"/>
      <c r="J164" s="276"/>
      <c r="K164" s="276"/>
      <c r="L164" s="281"/>
      <c r="M164" s="282"/>
      <c r="N164" s="283"/>
      <c r="O164" s="283"/>
      <c r="P164" s="283"/>
      <c r="Q164" s="283"/>
      <c r="R164" s="283"/>
      <c r="S164" s="283"/>
      <c r="T164" s="284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85" t="s">
        <v>129</v>
      </c>
      <c r="AU164" s="285" t="s">
        <v>86</v>
      </c>
      <c r="AV164" s="15" t="s">
        <v>125</v>
      </c>
      <c r="AW164" s="15" t="s">
        <v>31</v>
      </c>
      <c r="AX164" s="15" t="s">
        <v>84</v>
      </c>
      <c r="AY164" s="285" t="s">
        <v>119</v>
      </c>
    </row>
    <row r="165" spans="1:65" s="2" customFormat="1" ht="21.75" customHeight="1">
      <c r="A165" s="38"/>
      <c r="B165" s="39"/>
      <c r="C165" s="236" t="s">
        <v>189</v>
      </c>
      <c r="D165" s="236" t="s">
        <v>121</v>
      </c>
      <c r="E165" s="237" t="s">
        <v>387</v>
      </c>
      <c r="F165" s="238" t="s">
        <v>388</v>
      </c>
      <c r="G165" s="239" t="s">
        <v>135</v>
      </c>
      <c r="H165" s="240">
        <v>1281</v>
      </c>
      <c r="I165" s="241"/>
      <c r="J165" s="242">
        <f>ROUND(I165*H165,2)</f>
        <v>0</v>
      </c>
      <c r="K165" s="243"/>
      <c r="L165" s="44"/>
      <c r="M165" s="244" t="s">
        <v>1</v>
      </c>
      <c r="N165" s="245" t="s">
        <v>41</v>
      </c>
      <c r="O165" s="91"/>
      <c r="P165" s="246">
        <f>O165*H165</f>
        <v>0</v>
      </c>
      <c r="Q165" s="246">
        <v>0</v>
      </c>
      <c r="R165" s="246">
        <f>Q165*H165</f>
        <v>0</v>
      </c>
      <c r="S165" s="246">
        <v>0</v>
      </c>
      <c r="T165" s="24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8" t="s">
        <v>125</v>
      </c>
      <c r="AT165" s="248" t="s">
        <v>121</v>
      </c>
      <c r="AU165" s="248" t="s">
        <v>86</v>
      </c>
      <c r="AY165" s="17" t="s">
        <v>119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17" t="s">
        <v>84</v>
      </c>
      <c r="BK165" s="249">
        <f>ROUND(I165*H165,2)</f>
        <v>0</v>
      </c>
      <c r="BL165" s="17" t="s">
        <v>125</v>
      </c>
      <c r="BM165" s="248" t="s">
        <v>389</v>
      </c>
    </row>
    <row r="166" spans="1:47" s="2" customFormat="1" ht="12">
      <c r="A166" s="38"/>
      <c r="B166" s="39"/>
      <c r="C166" s="40"/>
      <c r="D166" s="250" t="s">
        <v>127</v>
      </c>
      <c r="E166" s="40"/>
      <c r="F166" s="251" t="s">
        <v>390</v>
      </c>
      <c r="G166" s="40"/>
      <c r="H166" s="40"/>
      <c r="I166" s="144"/>
      <c r="J166" s="40"/>
      <c r="K166" s="40"/>
      <c r="L166" s="44"/>
      <c r="M166" s="252"/>
      <c r="N166" s="253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127</v>
      </c>
      <c r="AU166" s="17" t="s">
        <v>86</v>
      </c>
    </row>
    <row r="167" spans="1:51" s="13" customFormat="1" ht="12">
      <c r="A167" s="13"/>
      <c r="B167" s="254"/>
      <c r="C167" s="255"/>
      <c r="D167" s="250" t="s">
        <v>129</v>
      </c>
      <c r="E167" s="256" t="s">
        <v>1</v>
      </c>
      <c r="F167" s="257" t="s">
        <v>391</v>
      </c>
      <c r="G167" s="255"/>
      <c r="H167" s="256" t="s">
        <v>1</v>
      </c>
      <c r="I167" s="258"/>
      <c r="J167" s="255"/>
      <c r="K167" s="255"/>
      <c r="L167" s="259"/>
      <c r="M167" s="260"/>
      <c r="N167" s="261"/>
      <c r="O167" s="261"/>
      <c r="P167" s="261"/>
      <c r="Q167" s="261"/>
      <c r="R167" s="261"/>
      <c r="S167" s="261"/>
      <c r="T167" s="26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3" t="s">
        <v>129</v>
      </c>
      <c r="AU167" s="263" t="s">
        <v>86</v>
      </c>
      <c r="AV167" s="13" t="s">
        <v>84</v>
      </c>
      <c r="AW167" s="13" t="s">
        <v>31</v>
      </c>
      <c r="AX167" s="13" t="s">
        <v>76</v>
      </c>
      <c r="AY167" s="263" t="s">
        <v>119</v>
      </c>
    </row>
    <row r="168" spans="1:51" s="14" customFormat="1" ht="12">
      <c r="A168" s="14"/>
      <c r="B168" s="264"/>
      <c r="C168" s="265"/>
      <c r="D168" s="250" t="s">
        <v>129</v>
      </c>
      <c r="E168" s="266" t="s">
        <v>1</v>
      </c>
      <c r="F168" s="267" t="s">
        <v>392</v>
      </c>
      <c r="G168" s="265"/>
      <c r="H168" s="268">
        <v>550</v>
      </c>
      <c r="I168" s="269"/>
      <c r="J168" s="265"/>
      <c r="K168" s="265"/>
      <c r="L168" s="270"/>
      <c r="M168" s="271"/>
      <c r="N168" s="272"/>
      <c r="O168" s="272"/>
      <c r="P168" s="272"/>
      <c r="Q168" s="272"/>
      <c r="R168" s="272"/>
      <c r="S168" s="272"/>
      <c r="T168" s="27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4" t="s">
        <v>129</v>
      </c>
      <c r="AU168" s="274" t="s">
        <v>86</v>
      </c>
      <c r="AV168" s="14" t="s">
        <v>86</v>
      </c>
      <c r="AW168" s="14" t="s">
        <v>31</v>
      </c>
      <c r="AX168" s="14" t="s">
        <v>76</v>
      </c>
      <c r="AY168" s="274" t="s">
        <v>119</v>
      </c>
    </row>
    <row r="169" spans="1:51" s="14" customFormat="1" ht="12">
      <c r="A169" s="14"/>
      <c r="B169" s="264"/>
      <c r="C169" s="265"/>
      <c r="D169" s="250" t="s">
        <v>129</v>
      </c>
      <c r="E169" s="266" t="s">
        <v>1</v>
      </c>
      <c r="F169" s="267" t="s">
        <v>393</v>
      </c>
      <c r="G169" s="265"/>
      <c r="H169" s="268">
        <v>731</v>
      </c>
      <c r="I169" s="269"/>
      <c r="J169" s="265"/>
      <c r="K169" s="265"/>
      <c r="L169" s="270"/>
      <c r="M169" s="271"/>
      <c r="N169" s="272"/>
      <c r="O169" s="272"/>
      <c r="P169" s="272"/>
      <c r="Q169" s="272"/>
      <c r="R169" s="272"/>
      <c r="S169" s="272"/>
      <c r="T169" s="27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4" t="s">
        <v>129</v>
      </c>
      <c r="AU169" s="274" t="s">
        <v>86</v>
      </c>
      <c r="AV169" s="14" t="s">
        <v>86</v>
      </c>
      <c r="AW169" s="14" t="s">
        <v>31</v>
      </c>
      <c r="AX169" s="14" t="s">
        <v>76</v>
      </c>
      <c r="AY169" s="274" t="s">
        <v>119</v>
      </c>
    </row>
    <row r="170" spans="1:51" s="15" customFormat="1" ht="12">
      <c r="A170" s="15"/>
      <c r="B170" s="275"/>
      <c r="C170" s="276"/>
      <c r="D170" s="250" t="s">
        <v>129</v>
      </c>
      <c r="E170" s="277" t="s">
        <v>1</v>
      </c>
      <c r="F170" s="278" t="s">
        <v>132</v>
      </c>
      <c r="G170" s="276"/>
      <c r="H170" s="279">
        <v>1281</v>
      </c>
      <c r="I170" s="280"/>
      <c r="J170" s="276"/>
      <c r="K170" s="276"/>
      <c r="L170" s="281"/>
      <c r="M170" s="282"/>
      <c r="N170" s="283"/>
      <c r="O170" s="283"/>
      <c r="P170" s="283"/>
      <c r="Q170" s="283"/>
      <c r="R170" s="283"/>
      <c r="S170" s="283"/>
      <c r="T170" s="284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85" t="s">
        <v>129</v>
      </c>
      <c r="AU170" s="285" t="s">
        <v>86</v>
      </c>
      <c r="AV170" s="15" t="s">
        <v>125</v>
      </c>
      <c r="AW170" s="15" t="s">
        <v>31</v>
      </c>
      <c r="AX170" s="15" t="s">
        <v>84</v>
      </c>
      <c r="AY170" s="285" t="s">
        <v>119</v>
      </c>
    </row>
    <row r="171" spans="1:65" s="2" customFormat="1" ht="21.75" customHeight="1">
      <c r="A171" s="38"/>
      <c r="B171" s="39"/>
      <c r="C171" s="236" t="s">
        <v>195</v>
      </c>
      <c r="D171" s="236" t="s">
        <v>121</v>
      </c>
      <c r="E171" s="237" t="s">
        <v>394</v>
      </c>
      <c r="F171" s="238" t="s">
        <v>395</v>
      </c>
      <c r="G171" s="239" t="s">
        <v>135</v>
      </c>
      <c r="H171" s="240">
        <v>23</v>
      </c>
      <c r="I171" s="241"/>
      <c r="J171" s="242">
        <f>ROUND(I171*H171,2)</f>
        <v>0</v>
      </c>
      <c r="K171" s="243"/>
      <c r="L171" s="44"/>
      <c r="M171" s="244" t="s">
        <v>1</v>
      </c>
      <c r="N171" s="245" t="s">
        <v>41</v>
      </c>
      <c r="O171" s="91"/>
      <c r="P171" s="246">
        <f>O171*H171</f>
        <v>0</v>
      </c>
      <c r="Q171" s="246">
        <v>0</v>
      </c>
      <c r="R171" s="246">
        <f>Q171*H171</f>
        <v>0</v>
      </c>
      <c r="S171" s="246">
        <v>0</v>
      </c>
      <c r="T171" s="24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8" t="s">
        <v>125</v>
      </c>
      <c r="AT171" s="248" t="s">
        <v>121</v>
      </c>
      <c r="AU171" s="248" t="s">
        <v>86</v>
      </c>
      <c r="AY171" s="17" t="s">
        <v>119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17" t="s">
        <v>84</v>
      </c>
      <c r="BK171" s="249">
        <f>ROUND(I171*H171,2)</f>
        <v>0</v>
      </c>
      <c r="BL171" s="17" t="s">
        <v>125</v>
      </c>
      <c r="BM171" s="248" t="s">
        <v>396</v>
      </c>
    </row>
    <row r="172" spans="1:47" s="2" customFormat="1" ht="12">
      <c r="A172" s="38"/>
      <c r="B172" s="39"/>
      <c r="C172" s="40"/>
      <c r="D172" s="250" t="s">
        <v>127</v>
      </c>
      <c r="E172" s="40"/>
      <c r="F172" s="251" t="s">
        <v>397</v>
      </c>
      <c r="G172" s="40"/>
      <c r="H172" s="40"/>
      <c r="I172" s="144"/>
      <c r="J172" s="40"/>
      <c r="K172" s="40"/>
      <c r="L172" s="44"/>
      <c r="M172" s="252"/>
      <c r="N172" s="253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127</v>
      </c>
      <c r="AU172" s="17" t="s">
        <v>86</v>
      </c>
    </row>
    <row r="173" spans="1:51" s="13" customFormat="1" ht="12">
      <c r="A173" s="13"/>
      <c r="B173" s="254"/>
      <c r="C173" s="255"/>
      <c r="D173" s="250" t="s">
        <v>129</v>
      </c>
      <c r="E173" s="256" t="s">
        <v>1</v>
      </c>
      <c r="F173" s="257" t="s">
        <v>398</v>
      </c>
      <c r="G173" s="255"/>
      <c r="H173" s="256" t="s">
        <v>1</v>
      </c>
      <c r="I173" s="258"/>
      <c r="J173" s="255"/>
      <c r="K173" s="255"/>
      <c r="L173" s="259"/>
      <c r="M173" s="260"/>
      <c r="N173" s="261"/>
      <c r="O173" s="261"/>
      <c r="P173" s="261"/>
      <c r="Q173" s="261"/>
      <c r="R173" s="261"/>
      <c r="S173" s="261"/>
      <c r="T173" s="26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3" t="s">
        <v>129</v>
      </c>
      <c r="AU173" s="263" t="s">
        <v>86</v>
      </c>
      <c r="AV173" s="13" t="s">
        <v>84</v>
      </c>
      <c r="AW173" s="13" t="s">
        <v>31</v>
      </c>
      <c r="AX173" s="13" t="s">
        <v>76</v>
      </c>
      <c r="AY173" s="263" t="s">
        <v>119</v>
      </c>
    </row>
    <row r="174" spans="1:51" s="14" customFormat="1" ht="12">
      <c r="A174" s="14"/>
      <c r="B174" s="264"/>
      <c r="C174" s="265"/>
      <c r="D174" s="250" t="s">
        <v>129</v>
      </c>
      <c r="E174" s="266" t="s">
        <v>1</v>
      </c>
      <c r="F174" s="267" t="s">
        <v>375</v>
      </c>
      <c r="G174" s="265"/>
      <c r="H174" s="268">
        <v>19</v>
      </c>
      <c r="I174" s="269"/>
      <c r="J174" s="265"/>
      <c r="K174" s="265"/>
      <c r="L174" s="270"/>
      <c r="M174" s="271"/>
      <c r="N174" s="272"/>
      <c r="O174" s="272"/>
      <c r="P174" s="272"/>
      <c r="Q174" s="272"/>
      <c r="R174" s="272"/>
      <c r="S174" s="272"/>
      <c r="T174" s="27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4" t="s">
        <v>129</v>
      </c>
      <c r="AU174" s="274" t="s">
        <v>86</v>
      </c>
      <c r="AV174" s="14" t="s">
        <v>86</v>
      </c>
      <c r="AW174" s="14" t="s">
        <v>31</v>
      </c>
      <c r="AX174" s="14" t="s">
        <v>76</v>
      </c>
      <c r="AY174" s="274" t="s">
        <v>119</v>
      </c>
    </row>
    <row r="175" spans="1:51" s="14" customFormat="1" ht="12">
      <c r="A175" s="14"/>
      <c r="B175" s="264"/>
      <c r="C175" s="265"/>
      <c r="D175" s="250" t="s">
        <v>129</v>
      </c>
      <c r="E175" s="266" t="s">
        <v>1</v>
      </c>
      <c r="F175" s="267" t="s">
        <v>376</v>
      </c>
      <c r="G175" s="265"/>
      <c r="H175" s="268">
        <v>4</v>
      </c>
      <c r="I175" s="269"/>
      <c r="J175" s="265"/>
      <c r="K175" s="265"/>
      <c r="L175" s="270"/>
      <c r="M175" s="271"/>
      <c r="N175" s="272"/>
      <c r="O175" s="272"/>
      <c r="P175" s="272"/>
      <c r="Q175" s="272"/>
      <c r="R175" s="272"/>
      <c r="S175" s="272"/>
      <c r="T175" s="27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4" t="s">
        <v>129</v>
      </c>
      <c r="AU175" s="274" t="s">
        <v>86</v>
      </c>
      <c r="AV175" s="14" t="s">
        <v>86</v>
      </c>
      <c r="AW175" s="14" t="s">
        <v>31</v>
      </c>
      <c r="AX175" s="14" t="s">
        <v>76</v>
      </c>
      <c r="AY175" s="274" t="s">
        <v>119</v>
      </c>
    </row>
    <row r="176" spans="1:51" s="15" customFormat="1" ht="12">
      <c r="A176" s="15"/>
      <c r="B176" s="275"/>
      <c r="C176" s="276"/>
      <c r="D176" s="250" t="s">
        <v>129</v>
      </c>
      <c r="E176" s="277" t="s">
        <v>1</v>
      </c>
      <c r="F176" s="278" t="s">
        <v>132</v>
      </c>
      <c r="G176" s="276"/>
      <c r="H176" s="279">
        <v>23</v>
      </c>
      <c r="I176" s="280"/>
      <c r="J176" s="276"/>
      <c r="K176" s="276"/>
      <c r="L176" s="281"/>
      <c r="M176" s="282"/>
      <c r="N176" s="283"/>
      <c r="O176" s="283"/>
      <c r="P176" s="283"/>
      <c r="Q176" s="283"/>
      <c r="R176" s="283"/>
      <c r="S176" s="283"/>
      <c r="T176" s="284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85" t="s">
        <v>129</v>
      </c>
      <c r="AU176" s="285" t="s">
        <v>86</v>
      </c>
      <c r="AV176" s="15" t="s">
        <v>125</v>
      </c>
      <c r="AW176" s="15" t="s">
        <v>31</v>
      </c>
      <c r="AX176" s="15" t="s">
        <v>84</v>
      </c>
      <c r="AY176" s="285" t="s">
        <v>119</v>
      </c>
    </row>
    <row r="177" spans="1:65" s="2" customFormat="1" ht="21.75" customHeight="1">
      <c r="A177" s="38"/>
      <c r="B177" s="39"/>
      <c r="C177" s="236" t="s">
        <v>201</v>
      </c>
      <c r="D177" s="236" t="s">
        <v>121</v>
      </c>
      <c r="E177" s="237" t="s">
        <v>399</v>
      </c>
      <c r="F177" s="238" t="s">
        <v>400</v>
      </c>
      <c r="G177" s="239" t="s">
        <v>135</v>
      </c>
      <c r="H177" s="240">
        <v>12</v>
      </c>
      <c r="I177" s="241"/>
      <c r="J177" s="242">
        <f>ROUND(I177*H177,2)</f>
        <v>0</v>
      </c>
      <c r="K177" s="243"/>
      <c r="L177" s="44"/>
      <c r="M177" s="244" t="s">
        <v>1</v>
      </c>
      <c r="N177" s="245" t="s">
        <v>41</v>
      </c>
      <c r="O177" s="91"/>
      <c r="P177" s="246">
        <f>O177*H177</f>
        <v>0</v>
      </c>
      <c r="Q177" s="246">
        <v>0</v>
      </c>
      <c r="R177" s="246">
        <f>Q177*H177</f>
        <v>0</v>
      </c>
      <c r="S177" s="246">
        <v>0</v>
      </c>
      <c r="T177" s="24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8" t="s">
        <v>125</v>
      </c>
      <c r="AT177" s="248" t="s">
        <v>121</v>
      </c>
      <c r="AU177" s="248" t="s">
        <v>86</v>
      </c>
      <c r="AY177" s="17" t="s">
        <v>119</v>
      </c>
      <c r="BE177" s="249">
        <f>IF(N177="základní",J177,0)</f>
        <v>0</v>
      </c>
      <c r="BF177" s="249">
        <f>IF(N177="snížená",J177,0)</f>
        <v>0</v>
      </c>
      <c r="BG177" s="249">
        <f>IF(N177="zákl. přenesená",J177,0)</f>
        <v>0</v>
      </c>
      <c r="BH177" s="249">
        <f>IF(N177="sníž. přenesená",J177,0)</f>
        <v>0</v>
      </c>
      <c r="BI177" s="249">
        <f>IF(N177="nulová",J177,0)</f>
        <v>0</v>
      </c>
      <c r="BJ177" s="17" t="s">
        <v>84</v>
      </c>
      <c r="BK177" s="249">
        <f>ROUND(I177*H177,2)</f>
        <v>0</v>
      </c>
      <c r="BL177" s="17" t="s">
        <v>125</v>
      </c>
      <c r="BM177" s="248" t="s">
        <v>401</v>
      </c>
    </row>
    <row r="178" spans="1:47" s="2" customFormat="1" ht="12">
      <c r="A178" s="38"/>
      <c r="B178" s="39"/>
      <c r="C178" s="40"/>
      <c r="D178" s="250" t="s">
        <v>127</v>
      </c>
      <c r="E178" s="40"/>
      <c r="F178" s="251" t="s">
        <v>402</v>
      </c>
      <c r="G178" s="40"/>
      <c r="H178" s="40"/>
      <c r="I178" s="144"/>
      <c r="J178" s="40"/>
      <c r="K178" s="40"/>
      <c r="L178" s="44"/>
      <c r="M178" s="252"/>
      <c r="N178" s="253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127</v>
      </c>
      <c r="AU178" s="17" t="s">
        <v>86</v>
      </c>
    </row>
    <row r="179" spans="1:51" s="14" customFormat="1" ht="12">
      <c r="A179" s="14"/>
      <c r="B179" s="264"/>
      <c r="C179" s="265"/>
      <c r="D179" s="250" t="s">
        <v>129</v>
      </c>
      <c r="E179" s="266" t="s">
        <v>1</v>
      </c>
      <c r="F179" s="267" t="s">
        <v>381</v>
      </c>
      <c r="G179" s="265"/>
      <c r="H179" s="268">
        <v>12</v>
      </c>
      <c r="I179" s="269"/>
      <c r="J179" s="265"/>
      <c r="K179" s="265"/>
      <c r="L179" s="270"/>
      <c r="M179" s="271"/>
      <c r="N179" s="272"/>
      <c r="O179" s="272"/>
      <c r="P179" s="272"/>
      <c r="Q179" s="272"/>
      <c r="R179" s="272"/>
      <c r="S179" s="272"/>
      <c r="T179" s="27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4" t="s">
        <v>129</v>
      </c>
      <c r="AU179" s="274" t="s">
        <v>86</v>
      </c>
      <c r="AV179" s="14" t="s">
        <v>86</v>
      </c>
      <c r="AW179" s="14" t="s">
        <v>31</v>
      </c>
      <c r="AX179" s="14" t="s">
        <v>76</v>
      </c>
      <c r="AY179" s="274" t="s">
        <v>119</v>
      </c>
    </row>
    <row r="180" spans="1:51" s="15" customFormat="1" ht="12">
      <c r="A180" s="15"/>
      <c r="B180" s="275"/>
      <c r="C180" s="276"/>
      <c r="D180" s="250" t="s">
        <v>129</v>
      </c>
      <c r="E180" s="277" t="s">
        <v>1</v>
      </c>
      <c r="F180" s="278" t="s">
        <v>132</v>
      </c>
      <c r="G180" s="276"/>
      <c r="H180" s="279">
        <v>12</v>
      </c>
      <c r="I180" s="280"/>
      <c r="J180" s="276"/>
      <c r="K180" s="276"/>
      <c r="L180" s="281"/>
      <c r="M180" s="282"/>
      <c r="N180" s="283"/>
      <c r="O180" s="283"/>
      <c r="P180" s="283"/>
      <c r="Q180" s="283"/>
      <c r="R180" s="283"/>
      <c r="S180" s="283"/>
      <c r="T180" s="284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85" t="s">
        <v>129</v>
      </c>
      <c r="AU180" s="285" t="s">
        <v>86</v>
      </c>
      <c r="AV180" s="15" t="s">
        <v>125</v>
      </c>
      <c r="AW180" s="15" t="s">
        <v>31</v>
      </c>
      <c r="AX180" s="15" t="s">
        <v>84</v>
      </c>
      <c r="AY180" s="285" t="s">
        <v>119</v>
      </c>
    </row>
    <row r="181" spans="1:65" s="2" customFormat="1" ht="21.75" customHeight="1">
      <c r="A181" s="38"/>
      <c r="B181" s="39"/>
      <c r="C181" s="236" t="s">
        <v>207</v>
      </c>
      <c r="D181" s="236" t="s">
        <v>121</v>
      </c>
      <c r="E181" s="237" t="s">
        <v>403</v>
      </c>
      <c r="F181" s="238" t="s">
        <v>404</v>
      </c>
      <c r="G181" s="239" t="s">
        <v>135</v>
      </c>
      <c r="H181" s="240">
        <v>1041</v>
      </c>
      <c r="I181" s="241"/>
      <c r="J181" s="242">
        <f>ROUND(I181*H181,2)</f>
        <v>0</v>
      </c>
      <c r="K181" s="243"/>
      <c r="L181" s="44"/>
      <c r="M181" s="244" t="s">
        <v>1</v>
      </c>
      <c r="N181" s="245" t="s">
        <v>41</v>
      </c>
      <c r="O181" s="91"/>
      <c r="P181" s="246">
        <f>O181*H181</f>
        <v>0</v>
      </c>
      <c r="Q181" s="246">
        <v>0</v>
      </c>
      <c r="R181" s="246">
        <f>Q181*H181</f>
        <v>0</v>
      </c>
      <c r="S181" s="246">
        <v>0</v>
      </c>
      <c r="T181" s="247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8" t="s">
        <v>125</v>
      </c>
      <c r="AT181" s="248" t="s">
        <v>121</v>
      </c>
      <c r="AU181" s="248" t="s">
        <v>86</v>
      </c>
      <c r="AY181" s="17" t="s">
        <v>119</v>
      </c>
      <c r="BE181" s="249">
        <f>IF(N181="základní",J181,0)</f>
        <v>0</v>
      </c>
      <c r="BF181" s="249">
        <f>IF(N181="snížená",J181,0)</f>
        <v>0</v>
      </c>
      <c r="BG181" s="249">
        <f>IF(N181="zákl. přenesená",J181,0)</f>
        <v>0</v>
      </c>
      <c r="BH181" s="249">
        <f>IF(N181="sníž. přenesená",J181,0)</f>
        <v>0</v>
      </c>
      <c r="BI181" s="249">
        <f>IF(N181="nulová",J181,0)</f>
        <v>0</v>
      </c>
      <c r="BJ181" s="17" t="s">
        <v>84</v>
      </c>
      <c r="BK181" s="249">
        <f>ROUND(I181*H181,2)</f>
        <v>0</v>
      </c>
      <c r="BL181" s="17" t="s">
        <v>125</v>
      </c>
      <c r="BM181" s="248" t="s">
        <v>405</v>
      </c>
    </row>
    <row r="182" spans="1:47" s="2" customFormat="1" ht="12">
      <c r="A182" s="38"/>
      <c r="B182" s="39"/>
      <c r="C182" s="40"/>
      <c r="D182" s="250" t="s">
        <v>127</v>
      </c>
      <c r="E182" s="40"/>
      <c r="F182" s="251" t="s">
        <v>406</v>
      </c>
      <c r="G182" s="40"/>
      <c r="H182" s="40"/>
      <c r="I182" s="144"/>
      <c r="J182" s="40"/>
      <c r="K182" s="40"/>
      <c r="L182" s="44"/>
      <c r="M182" s="252"/>
      <c r="N182" s="253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127</v>
      </c>
      <c r="AU182" s="17" t="s">
        <v>86</v>
      </c>
    </row>
    <row r="183" spans="1:51" s="13" customFormat="1" ht="12">
      <c r="A183" s="13"/>
      <c r="B183" s="254"/>
      <c r="C183" s="255"/>
      <c r="D183" s="250" t="s">
        <v>129</v>
      </c>
      <c r="E183" s="256" t="s">
        <v>1</v>
      </c>
      <c r="F183" s="257" t="s">
        <v>407</v>
      </c>
      <c r="G183" s="255"/>
      <c r="H183" s="256" t="s">
        <v>1</v>
      </c>
      <c r="I183" s="258"/>
      <c r="J183" s="255"/>
      <c r="K183" s="255"/>
      <c r="L183" s="259"/>
      <c r="M183" s="260"/>
      <c r="N183" s="261"/>
      <c r="O183" s="261"/>
      <c r="P183" s="261"/>
      <c r="Q183" s="261"/>
      <c r="R183" s="261"/>
      <c r="S183" s="261"/>
      <c r="T183" s="26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3" t="s">
        <v>129</v>
      </c>
      <c r="AU183" s="263" t="s">
        <v>86</v>
      </c>
      <c r="AV183" s="13" t="s">
        <v>84</v>
      </c>
      <c r="AW183" s="13" t="s">
        <v>31</v>
      </c>
      <c r="AX183" s="13" t="s">
        <v>76</v>
      </c>
      <c r="AY183" s="263" t="s">
        <v>119</v>
      </c>
    </row>
    <row r="184" spans="1:51" s="13" customFormat="1" ht="12">
      <c r="A184" s="13"/>
      <c r="B184" s="254"/>
      <c r="C184" s="255"/>
      <c r="D184" s="250" t="s">
        <v>129</v>
      </c>
      <c r="E184" s="256" t="s">
        <v>1</v>
      </c>
      <c r="F184" s="257" t="s">
        <v>408</v>
      </c>
      <c r="G184" s="255"/>
      <c r="H184" s="256" t="s">
        <v>1</v>
      </c>
      <c r="I184" s="258"/>
      <c r="J184" s="255"/>
      <c r="K184" s="255"/>
      <c r="L184" s="259"/>
      <c r="M184" s="260"/>
      <c r="N184" s="261"/>
      <c r="O184" s="261"/>
      <c r="P184" s="261"/>
      <c r="Q184" s="261"/>
      <c r="R184" s="261"/>
      <c r="S184" s="261"/>
      <c r="T184" s="26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3" t="s">
        <v>129</v>
      </c>
      <c r="AU184" s="263" t="s">
        <v>86</v>
      </c>
      <c r="AV184" s="13" t="s">
        <v>84</v>
      </c>
      <c r="AW184" s="13" t="s">
        <v>31</v>
      </c>
      <c r="AX184" s="13" t="s">
        <v>76</v>
      </c>
      <c r="AY184" s="263" t="s">
        <v>119</v>
      </c>
    </row>
    <row r="185" spans="1:51" s="14" customFormat="1" ht="12">
      <c r="A185" s="14"/>
      <c r="B185" s="264"/>
      <c r="C185" s="265"/>
      <c r="D185" s="250" t="s">
        <v>129</v>
      </c>
      <c r="E185" s="266" t="s">
        <v>1</v>
      </c>
      <c r="F185" s="267" t="s">
        <v>409</v>
      </c>
      <c r="G185" s="265"/>
      <c r="H185" s="268">
        <v>1041</v>
      </c>
      <c r="I185" s="269"/>
      <c r="J185" s="265"/>
      <c r="K185" s="265"/>
      <c r="L185" s="270"/>
      <c r="M185" s="271"/>
      <c r="N185" s="272"/>
      <c r="O185" s="272"/>
      <c r="P185" s="272"/>
      <c r="Q185" s="272"/>
      <c r="R185" s="272"/>
      <c r="S185" s="272"/>
      <c r="T185" s="27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74" t="s">
        <v>129</v>
      </c>
      <c r="AU185" s="274" t="s">
        <v>86</v>
      </c>
      <c r="AV185" s="14" t="s">
        <v>86</v>
      </c>
      <c r="AW185" s="14" t="s">
        <v>31</v>
      </c>
      <c r="AX185" s="14" t="s">
        <v>76</v>
      </c>
      <c r="AY185" s="274" t="s">
        <v>119</v>
      </c>
    </row>
    <row r="186" spans="1:51" s="15" customFormat="1" ht="12">
      <c r="A186" s="15"/>
      <c r="B186" s="275"/>
      <c r="C186" s="276"/>
      <c r="D186" s="250" t="s">
        <v>129</v>
      </c>
      <c r="E186" s="277" t="s">
        <v>1</v>
      </c>
      <c r="F186" s="278" t="s">
        <v>132</v>
      </c>
      <c r="G186" s="276"/>
      <c r="H186" s="279">
        <v>1041</v>
      </c>
      <c r="I186" s="280"/>
      <c r="J186" s="276"/>
      <c r="K186" s="276"/>
      <c r="L186" s="281"/>
      <c r="M186" s="282"/>
      <c r="N186" s="283"/>
      <c r="O186" s="283"/>
      <c r="P186" s="283"/>
      <c r="Q186" s="283"/>
      <c r="R186" s="283"/>
      <c r="S186" s="283"/>
      <c r="T186" s="284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85" t="s">
        <v>129</v>
      </c>
      <c r="AU186" s="285" t="s">
        <v>86</v>
      </c>
      <c r="AV186" s="15" t="s">
        <v>125</v>
      </c>
      <c r="AW186" s="15" t="s">
        <v>31</v>
      </c>
      <c r="AX186" s="15" t="s">
        <v>84</v>
      </c>
      <c r="AY186" s="285" t="s">
        <v>119</v>
      </c>
    </row>
    <row r="187" spans="1:65" s="2" customFormat="1" ht="16.5" customHeight="1">
      <c r="A187" s="38"/>
      <c r="B187" s="39"/>
      <c r="C187" s="236" t="s">
        <v>8</v>
      </c>
      <c r="D187" s="236" t="s">
        <v>121</v>
      </c>
      <c r="E187" s="237" t="s">
        <v>410</v>
      </c>
      <c r="F187" s="238" t="s">
        <v>411</v>
      </c>
      <c r="G187" s="239" t="s">
        <v>135</v>
      </c>
      <c r="H187" s="240">
        <v>550</v>
      </c>
      <c r="I187" s="241"/>
      <c r="J187" s="242">
        <f>ROUND(I187*H187,2)</f>
        <v>0</v>
      </c>
      <c r="K187" s="243"/>
      <c r="L187" s="44"/>
      <c r="M187" s="244" t="s">
        <v>1</v>
      </c>
      <c r="N187" s="245" t="s">
        <v>41</v>
      </c>
      <c r="O187" s="91"/>
      <c r="P187" s="246">
        <f>O187*H187</f>
        <v>0</v>
      </c>
      <c r="Q187" s="246">
        <v>0</v>
      </c>
      <c r="R187" s="246">
        <f>Q187*H187</f>
        <v>0</v>
      </c>
      <c r="S187" s="246">
        <v>0</v>
      </c>
      <c r="T187" s="247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8" t="s">
        <v>125</v>
      </c>
      <c r="AT187" s="248" t="s">
        <v>121</v>
      </c>
      <c r="AU187" s="248" t="s">
        <v>86</v>
      </c>
      <c r="AY187" s="17" t="s">
        <v>119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17" t="s">
        <v>84</v>
      </c>
      <c r="BK187" s="249">
        <f>ROUND(I187*H187,2)</f>
        <v>0</v>
      </c>
      <c r="BL187" s="17" t="s">
        <v>125</v>
      </c>
      <c r="BM187" s="248" t="s">
        <v>412</v>
      </c>
    </row>
    <row r="188" spans="1:47" s="2" customFormat="1" ht="12">
      <c r="A188" s="38"/>
      <c r="B188" s="39"/>
      <c r="C188" s="40"/>
      <c r="D188" s="250" t="s">
        <v>127</v>
      </c>
      <c r="E188" s="40"/>
      <c r="F188" s="251" t="s">
        <v>413</v>
      </c>
      <c r="G188" s="40"/>
      <c r="H188" s="40"/>
      <c r="I188" s="144"/>
      <c r="J188" s="40"/>
      <c r="K188" s="40"/>
      <c r="L188" s="44"/>
      <c r="M188" s="252"/>
      <c r="N188" s="253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127</v>
      </c>
      <c r="AU188" s="17" t="s">
        <v>86</v>
      </c>
    </row>
    <row r="189" spans="1:51" s="13" customFormat="1" ht="12">
      <c r="A189" s="13"/>
      <c r="B189" s="254"/>
      <c r="C189" s="255"/>
      <c r="D189" s="250" t="s">
        <v>129</v>
      </c>
      <c r="E189" s="256" t="s">
        <v>1</v>
      </c>
      <c r="F189" s="257" t="s">
        <v>414</v>
      </c>
      <c r="G189" s="255"/>
      <c r="H189" s="256" t="s">
        <v>1</v>
      </c>
      <c r="I189" s="258"/>
      <c r="J189" s="255"/>
      <c r="K189" s="255"/>
      <c r="L189" s="259"/>
      <c r="M189" s="260"/>
      <c r="N189" s="261"/>
      <c r="O189" s="261"/>
      <c r="P189" s="261"/>
      <c r="Q189" s="261"/>
      <c r="R189" s="261"/>
      <c r="S189" s="261"/>
      <c r="T189" s="26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3" t="s">
        <v>129</v>
      </c>
      <c r="AU189" s="263" t="s">
        <v>86</v>
      </c>
      <c r="AV189" s="13" t="s">
        <v>84</v>
      </c>
      <c r="AW189" s="13" t="s">
        <v>31</v>
      </c>
      <c r="AX189" s="13" t="s">
        <v>76</v>
      </c>
      <c r="AY189" s="263" t="s">
        <v>119</v>
      </c>
    </row>
    <row r="190" spans="1:51" s="14" customFormat="1" ht="12">
      <c r="A190" s="14"/>
      <c r="B190" s="264"/>
      <c r="C190" s="265"/>
      <c r="D190" s="250" t="s">
        <v>129</v>
      </c>
      <c r="E190" s="266" t="s">
        <v>1</v>
      </c>
      <c r="F190" s="267" t="s">
        <v>392</v>
      </c>
      <c r="G190" s="265"/>
      <c r="H190" s="268">
        <v>550</v>
      </c>
      <c r="I190" s="269"/>
      <c r="J190" s="265"/>
      <c r="K190" s="265"/>
      <c r="L190" s="270"/>
      <c r="M190" s="271"/>
      <c r="N190" s="272"/>
      <c r="O190" s="272"/>
      <c r="P190" s="272"/>
      <c r="Q190" s="272"/>
      <c r="R190" s="272"/>
      <c r="S190" s="272"/>
      <c r="T190" s="27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74" t="s">
        <v>129</v>
      </c>
      <c r="AU190" s="274" t="s">
        <v>86</v>
      </c>
      <c r="AV190" s="14" t="s">
        <v>86</v>
      </c>
      <c r="AW190" s="14" t="s">
        <v>31</v>
      </c>
      <c r="AX190" s="14" t="s">
        <v>76</v>
      </c>
      <c r="AY190" s="274" t="s">
        <v>119</v>
      </c>
    </row>
    <row r="191" spans="1:51" s="15" customFormat="1" ht="12">
      <c r="A191" s="15"/>
      <c r="B191" s="275"/>
      <c r="C191" s="276"/>
      <c r="D191" s="250" t="s">
        <v>129</v>
      </c>
      <c r="E191" s="277" t="s">
        <v>1</v>
      </c>
      <c r="F191" s="278" t="s">
        <v>132</v>
      </c>
      <c r="G191" s="276"/>
      <c r="H191" s="279">
        <v>550</v>
      </c>
      <c r="I191" s="280"/>
      <c r="J191" s="276"/>
      <c r="K191" s="276"/>
      <c r="L191" s="281"/>
      <c r="M191" s="282"/>
      <c r="N191" s="283"/>
      <c r="O191" s="283"/>
      <c r="P191" s="283"/>
      <c r="Q191" s="283"/>
      <c r="R191" s="283"/>
      <c r="S191" s="283"/>
      <c r="T191" s="284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85" t="s">
        <v>129</v>
      </c>
      <c r="AU191" s="285" t="s">
        <v>86</v>
      </c>
      <c r="AV191" s="15" t="s">
        <v>125</v>
      </c>
      <c r="AW191" s="15" t="s">
        <v>31</v>
      </c>
      <c r="AX191" s="15" t="s">
        <v>84</v>
      </c>
      <c r="AY191" s="285" t="s">
        <v>119</v>
      </c>
    </row>
    <row r="192" spans="1:65" s="2" customFormat="1" ht="16.5" customHeight="1">
      <c r="A192" s="38"/>
      <c r="B192" s="39"/>
      <c r="C192" s="236" t="s">
        <v>216</v>
      </c>
      <c r="D192" s="236" t="s">
        <v>121</v>
      </c>
      <c r="E192" s="237" t="s">
        <v>415</v>
      </c>
      <c r="F192" s="238" t="s">
        <v>416</v>
      </c>
      <c r="G192" s="239" t="s">
        <v>135</v>
      </c>
      <c r="H192" s="240">
        <v>731</v>
      </c>
      <c r="I192" s="241"/>
      <c r="J192" s="242">
        <f>ROUND(I192*H192,2)</f>
        <v>0</v>
      </c>
      <c r="K192" s="243"/>
      <c r="L192" s="44"/>
      <c r="M192" s="244" t="s">
        <v>1</v>
      </c>
      <c r="N192" s="245" t="s">
        <v>41</v>
      </c>
      <c r="O192" s="91"/>
      <c r="P192" s="246">
        <f>O192*H192</f>
        <v>0</v>
      </c>
      <c r="Q192" s="246">
        <v>0</v>
      </c>
      <c r="R192" s="246">
        <f>Q192*H192</f>
        <v>0</v>
      </c>
      <c r="S192" s="246">
        <v>0</v>
      </c>
      <c r="T192" s="247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8" t="s">
        <v>125</v>
      </c>
      <c r="AT192" s="248" t="s">
        <v>121</v>
      </c>
      <c r="AU192" s="248" t="s">
        <v>86</v>
      </c>
      <c r="AY192" s="17" t="s">
        <v>119</v>
      </c>
      <c r="BE192" s="249">
        <f>IF(N192="základní",J192,0)</f>
        <v>0</v>
      </c>
      <c r="BF192" s="249">
        <f>IF(N192="snížená",J192,0)</f>
        <v>0</v>
      </c>
      <c r="BG192" s="249">
        <f>IF(N192="zákl. přenesená",J192,0)</f>
        <v>0</v>
      </c>
      <c r="BH192" s="249">
        <f>IF(N192="sníž. přenesená",J192,0)</f>
        <v>0</v>
      </c>
      <c r="BI192" s="249">
        <f>IF(N192="nulová",J192,0)</f>
        <v>0</v>
      </c>
      <c r="BJ192" s="17" t="s">
        <v>84</v>
      </c>
      <c r="BK192" s="249">
        <f>ROUND(I192*H192,2)</f>
        <v>0</v>
      </c>
      <c r="BL192" s="17" t="s">
        <v>125</v>
      </c>
      <c r="BM192" s="248" t="s">
        <v>417</v>
      </c>
    </row>
    <row r="193" spans="1:47" s="2" customFormat="1" ht="12">
      <c r="A193" s="38"/>
      <c r="B193" s="39"/>
      <c r="C193" s="40"/>
      <c r="D193" s="250" t="s">
        <v>127</v>
      </c>
      <c r="E193" s="40"/>
      <c r="F193" s="251" t="s">
        <v>418</v>
      </c>
      <c r="G193" s="40"/>
      <c r="H193" s="40"/>
      <c r="I193" s="144"/>
      <c r="J193" s="40"/>
      <c r="K193" s="40"/>
      <c r="L193" s="44"/>
      <c r="M193" s="252"/>
      <c r="N193" s="253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127</v>
      </c>
      <c r="AU193" s="17" t="s">
        <v>86</v>
      </c>
    </row>
    <row r="194" spans="1:51" s="14" customFormat="1" ht="12">
      <c r="A194" s="14"/>
      <c r="B194" s="264"/>
      <c r="C194" s="265"/>
      <c r="D194" s="250" t="s">
        <v>129</v>
      </c>
      <c r="E194" s="266" t="s">
        <v>1</v>
      </c>
      <c r="F194" s="267" t="s">
        <v>393</v>
      </c>
      <c r="G194" s="265"/>
      <c r="H194" s="268">
        <v>731</v>
      </c>
      <c r="I194" s="269"/>
      <c r="J194" s="265"/>
      <c r="K194" s="265"/>
      <c r="L194" s="270"/>
      <c r="M194" s="271"/>
      <c r="N194" s="272"/>
      <c r="O194" s="272"/>
      <c r="P194" s="272"/>
      <c r="Q194" s="272"/>
      <c r="R194" s="272"/>
      <c r="S194" s="272"/>
      <c r="T194" s="27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74" t="s">
        <v>129</v>
      </c>
      <c r="AU194" s="274" t="s">
        <v>86</v>
      </c>
      <c r="AV194" s="14" t="s">
        <v>86</v>
      </c>
      <c r="AW194" s="14" t="s">
        <v>31</v>
      </c>
      <c r="AX194" s="14" t="s">
        <v>76</v>
      </c>
      <c r="AY194" s="274" t="s">
        <v>119</v>
      </c>
    </row>
    <row r="195" spans="1:51" s="15" customFormat="1" ht="12">
      <c r="A195" s="15"/>
      <c r="B195" s="275"/>
      <c r="C195" s="276"/>
      <c r="D195" s="250" t="s">
        <v>129</v>
      </c>
      <c r="E195" s="277" t="s">
        <v>1</v>
      </c>
      <c r="F195" s="278" t="s">
        <v>132</v>
      </c>
      <c r="G195" s="276"/>
      <c r="H195" s="279">
        <v>731</v>
      </c>
      <c r="I195" s="280"/>
      <c r="J195" s="276"/>
      <c r="K195" s="276"/>
      <c r="L195" s="281"/>
      <c r="M195" s="282"/>
      <c r="N195" s="283"/>
      <c r="O195" s="283"/>
      <c r="P195" s="283"/>
      <c r="Q195" s="283"/>
      <c r="R195" s="283"/>
      <c r="S195" s="283"/>
      <c r="T195" s="284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85" t="s">
        <v>129</v>
      </c>
      <c r="AU195" s="285" t="s">
        <v>86</v>
      </c>
      <c r="AV195" s="15" t="s">
        <v>125</v>
      </c>
      <c r="AW195" s="15" t="s">
        <v>31</v>
      </c>
      <c r="AX195" s="15" t="s">
        <v>84</v>
      </c>
      <c r="AY195" s="285" t="s">
        <v>119</v>
      </c>
    </row>
    <row r="196" spans="1:65" s="2" customFormat="1" ht="21.75" customHeight="1">
      <c r="A196" s="38"/>
      <c r="B196" s="39"/>
      <c r="C196" s="236" t="s">
        <v>222</v>
      </c>
      <c r="D196" s="236" t="s">
        <v>121</v>
      </c>
      <c r="E196" s="237" t="s">
        <v>419</v>
      </c>
      <c r="F196" s="238" t="s">
        <v>420</v>
      </c>
      <c r="G196" s="239" t="s">
        <v>135</v>
      </c>
      <c r="H196" s="240">
        <v>12</v>
      </c>
      <c r="I196" s="241"/>
      <c r="J196" s="242">
        <f>ROUND(I196*H196,2)</f>
        <v>0</v>
      </c>
      <c r="K196" s="243"/>
      <c r="L196" s="44"/>
      <c r="M196" s="244" t="s">
        <v>1</v>
      </c>
      <c r="N196" s="245" t="s">
        <v>41</v>
      </c>
      <c r="O196" s="91"/>
      <c r="P196" s="246">
        <f>O196*H196</f>
        <v>0</v>
      </c>
      <c r="Q196" s="246">
        <v>5E-05</v>
      </c>
      <c r="R196" s="246">
        <f>Q196*H196</f>
        <v>0.0006000000000000001</v>
      </c>
      <c r="S196" s="246">
        <v>0</v>
      </c>
      <c r="T196" s="247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48" t="s">
        <v>125</v>
      </c>
      <c r="AT196" s="248" t="s">
        <v>121</v>
      </c>
      <c r="AU196" s="248" t="s">
        <v>86</v>
      </c>
      <c r="AY196" s="17" t="s">
        <v>119</v>
      </c>
      <c r="BE196" s="249">
        <f>IF(N196="základní",J196,0)</f>
        <v>0</v>
      </c>
      <c r="BF196" s="249">
        <f>IF(N196="snížená",J196,0)</f>
        <v>0</v>
      </c>
      <c r="BG196" s="249">
        <f>IF(N196="zákl. přenesená",J196,0)</f>
        <v>0</v>
      </c>
      <c r="BH196" s="249">
        <f>IF(N196="sníž. přenesená",J196,0)</f>
        <v>0</v>
      </c>
      <c r="BI196" s="249">
        <f>IF(N196="nulová",J196,0)</f>
        <v>0</v>
      </c>
      <c r="BJ196" s="17" t="s">
        <v>84</v>
      </c>
      <c r="BK196" s="249">
        <f>ROUND(I196*H196,2)</f>
        <v>0</v>
      </c>
      <c r="BL196" s="17" t="s">
        <v>125</v>
      </c>
      <c r="BM196" s="248" t="s">
        <v>421</v>
      </c>
    </row>
    <row r="197" spans="1:47" s="2" customFormat="1" ht="12">
      <c r="A197" s="38"/>
      <c r="B197" s="39"/>
      <c r="C197" s="40"/>
      <c r="D197" s="250" t="s">
        <v>127</v>
      </c>
      <c r="E197" s="40"/>
      <c r="F197" s="251" t="s">
        <v>422</v>
      </c>
      <c r="G197" s="40"/>
      <c r="H197" s="40"/>
      <c r="I197" s="144"/>
      <c r="J197" s="40"/>
      <c r="K197" s="40"/>
      <c r="L197" s="44"/>
      <c r="M197" s="252"/>
      <c r="N197" s="253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127</v>
      </c>
      <c r="AU197" s="17" t="s">
        <v>86</v>
      </c>
    </row>
    <row r="198" spans="1:51" s="14" customFormat="1" ht="12">
      <c r="A198" s="14"/>
      <c r="B198" s="264"/>
      <c r="C198" s="265"/>
      <c r="D198" s="250" t="s">
        <v>129</v>
      </c>
      <c r="E198" s="266" t="s">
        <v>1</v>
      </c>
      <c r="F198" s="267" t="s">
        <v>381</v>
      </c>
      <c r="G198" s="265"/>
      <c r="H198" s="268">
        <v>12</v>
      </c>
      <c r="I198" s="269"/>
      <c r="J198" s="265"/>
      <c r="K198" s="265"/>
      <c r="L198" s="270"/>
      <c r="M198" s="271"/>
      <c r="N198" s="272"/>
      <c r="O198" s="272"/>
      <c r="P198" s="272"/>
      <c r="Q198" s="272"/>
      <c r="R198" s="272"/>
      <c r="S198" s="272"/>
      <c r="T198" s="273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4" t="s">
        <v>129</v>
      </c>
      <c r="AU198" s="274" t="s">
        <v>86</v>
      </c>
      <c r="AV198" s="14" t="s">
        <v>86</v>
      </c>
      <c r="AW198" s="14" t="s">
        <v>31</v>
      </c>
      <c r="AX198" s="14" t="s">
        <v>76</v>
      </c>
      <c r="AY198" s="274" t="s">
        <v>119</v>
      </c>
    </row>
    <row r="199" spans="1:51" s="15" customFormat="1" ht="12">
      <c r="A199" s="15"/>
      <c r="B199" s="275"/>
      <c r="C199" s="276"/>
      <c r="D199" s="250" t="s">
        <v>129</v>
      </c>
      <c r="E199" s="277" t="s">
        <v>1</v>
      </c>
      <c r="F199" s="278" t="s">
        <v>132</v>
      </c>
      <c r="G199" s="276"/>
      <c r="H199" s="279">
        <v>12</v>
      </c>
      <c r="I199" s="280"/>
      <c r="J199" s="276"/>
      <c r="K199" s="276"/>
      <c r="L199" s="281"/>
      <c r="M199" s="282"/>
      <c r="N199" s="283"/>
      <c r="O199" s="283"/>
      <c r="P199" s="283"/>
      <c r="Q199" s="283"/>
      <c r="R199" s="283"/>
      <c r="S199" s="283"/>
      <c r="T199" s="284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85" t="s">
        <v>129</v>
      </c>
      <c r="AU199" s="285" t="s">
        <v>86</v>
      </c>
      <c r="AV199" s="15" t="s">
        <v>125</v>
      </c>
      <c r="AW199" s="15" t="s">
        <v>31</v>
      </c>
      <c r="AX199" s="15" t="s">
        <v>84</v>
      </c>
      <c r="AY199" s="285" t="s">
        <v>119</v>
      </c>
    </row>
    <row r="200" spans="1:65" s="2" customFormat="1" ht="21.75" customHeight="1">
      <c r="A200" s="38"/>
      <c r="B200" s="39"/>
      <c r="C200" s="236" t="s">
        <v>228</v>
      </c>
      <c r="D200" s="236" t="s">
        <v>121</v>
      </c>
      <c r="E200" s="237" t="s">
        <v>423</v>
      </c>
      <c r="F200" s="238" t="s">
        <v>424</v>
      </c>
      <c r="G200" s="239" t="s">
        <v>135</v>
      </c>
      <c r="H200" s="240">
        <v>23</v>
      </c>
      <c r="I200" s="241"/>
      <c r="J200" s="242">
        <f>ROUND(I200*H200,2)</f>
        <v>0</v>
      </c>
      <c r="K200" s="243"/>
      <c r="L200" s="44"/>
      <c r="M200" s="244" t="s">
        <v>1</v>
      </c>
      <c r="N200" s="245" t="s">
        <v>41</v>
      </c>
      <c r="O200" s="91"/>
      <c r="P200" s="246">
        <f>O200*H200</f>
        <v>0</v>
      </c>
      <c r="Q200" s="246">
        <v>6E-05</v>
      </c>
      <c r="R200" s="246">
        <f>Q200*H200</f>
        <v>0.00138</v>
      </c>
      <c r="S200" s="246">
        <v>0</v>
      </c>
      <c r="T200" s="247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8" t="s">
        <v>125</v>
      </c>
      <c r="AT200" s="248" t="s">
        <v>121</v>
      </c>
      <c r="AU200" s="248" t="s">
        <v>86</v>
      </c>
      <c r="AY200" s="17" t="s">
        <v>119</v>
      </c>
      <c r="BE200" s="249">
        <f>IF(N200="základní",J200,0)</f>
        <v>0</v>
      </c>
      <c r="BF200" s="249">
        <f>IF(N200="snížená",J200,0)</f>
        <v>0</v>
      </c>
      <c r="BG200" s="249">
        <f>IF(N200="zákl. přenesená",J200,0)</f>
        <v>0</v>
      </c>
      <c r="BH200" s="249">
        <f>IF(N200="sníž. přenesená",J200,0)</f>
        <v>0</v>
      </c>
      <c r="BI200" s="249">
        <f>IF(N200="nulová",J200,0)</f>
        <v>0</v>
      </c>
      <c r="BJ200" s="17" t="s">
        <v>84</v>
      </c>
      <c r="BK200" s="249">
        <f>ROUND(I200*H200,2)</f>
        <v>0</v>
      </c>
      <c r="BL200" s="17" t="s">
        <v>125</v>
      </c>
      <c r="BM200" s="248" t="s">
        <v>425</v>
      </c>
    </row>
    <row r="201" spans="1:47" s="2" customFormat="1" ht="12">
      <c r="A201" s="38"/>
      <c r="B201" s="39"/>
      <c r="C201" s="40"/>
      <c r="D201" s="250" t="s">
        <v>127</v>
      </c>
      <c r="E201" s="40"/>
      <c r="F201" s="251" t="s">
        <v>426</v>
      </c>
      <c r="G201" s="40"/>
      <c r="H201" s="40"/>
      <c r="I201" s="144"/>
      <c r="J201" s="40"/>
      <c r="K201" s="40"/>
      <c r="L201" s="44"/>
      <c r="M201" s="252"/>
      <c r="N201" s="253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127</v>
      </c>
      <c r="AU201" s="17" t="s">
        <v>86</v>
      </c>
    </row>
    <row r="202" spans="1:51" s="13" customFormat="1" ht="12">
      <c r="A202" s="13"/>
      <c r="B202" s="254"/>
      <c r="C202" s="255"/>
      <c r="D202" s="250" t="s">
        <v>129</v>
      </c>
      <c r="E202" s="256" t="s">
        <v>1</v>
      </c>
      <c r="F202" s="257" t="s">
        <v>407</v>
      </c>
      <c r="G202" s="255"/>
      <c r="H202" s="256" t="s">
        <v>1</v>
      </c>
      <c r="I202" s="258"/>
      <c r="J202" s="255"/>
      <c r="K202" s="255"/>
      <c r="L202" s="259"/>
      <c r="M202" s="260"/>
      <c r="N202" s="261"/>
      <c r="O202" s="261"/>
      <c r="P202" s="261"/>
      <c r="Q202" s="261"/>
      <c r="R202" s="261"/>
      <c r="S202" s="261"/>
      <c r="T202" s="26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3" t="s">
        <v>129</v>
      </c>
      <c r="AU202" s="263" t="s">
        <v>86</v>
      </c>
      <c r="AV202" s="13" t="s">
        <v>84</v>
      </c>
      <c r="AW202" s="13" t="s">
        <v>31</v>
      </c>
      <c r="AX202" s="13" t="s">
        <v>76</v>
      </c>
      <c r="AY202" s="263" t="s">
        <v>119</v>
      </c>
    </row>
    <row r="203" spans="1:51" s="13" customFormat="1" ht="12">
      <c r="A203" s="13"/>
      <c r="B203" s="254"/>
      <c r="C203" s="255"/>
      <c r="D203" s="250" t="s">
        <v>129</v>
      </c>
      <c r="E203" s="256" t="s">
        <v>1</v>
      </c>
      <c r="F203" s="257" t="s">
        <v>427</v>
      </c>
      <c r="G203" s="255"/>
      <c r="H203" s="256" t="s">
        <v>1</v>
      </c>
      <c r="I203" s="258"/>
      <c r="J203" s="255"/>
      <c r="K203" s="255"/>
      <c r="L203" s="259"/>
      <c r="M203" s="260"/>
      <c r="N203" s="261"/>
      <c r="O203" s="261"/>
      <c r="P203" s="261"/>
      <c r="Q203" s="261"/>
      <c r="R203" s="261"/>
      <c r="S203" s="261"/>
      <c r="T203" s="26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3" t="s">
        <v>129</v>
      </c>
      <c r="AU203" s="263" t="s">
        <v>86</v>
      </c>
      <c r="AV203" s="13" t="s">
        <v>84</v>
      </c>
      <c r="AW203" s="13" t="s">
        <v>31</v>
      </c>
      <c r="AX203" s="13" t="s">
        <v>76</v>
      </c>
      <c r="AY203" s="263" t="s">
        <v>119</v>
      </c>
    </row>
    <row r="204" spans="1:51" s="14" customFormat="1" ht="12">
      <c r="A204" s="14"/>
      <c r="B204" s="264"/>
      <c r="C204" s="265"/>
      <c r="D204" s="250" t="s">
        <v>129</v>
      </c>
      <c r="E204" s="266" t="s">
        <v>1</v>
      </c>
      <c r="F204" s="267" t="s">
        <v>428</v>
      </c>
      <c r="G204" s="265"/>
      <c r="H204" s="268">
        <v>19</v>
      </c>
      <c r="I204" s="269"/>
      <c r="J204" s="265"/>
      <c r="K204" s="265"/>
      <c r="L204" s="270"/>
      <c r="M204" s="271"/>
      <c r="N204" s="272"/>
      <c r="O204" s="272"/>
      <c r="P204" s="272"/>
      <c r="Q204" s="272"/>
      <c r="R204" s="272"/>
      <c r="S204" s="272"/>
      <c r="T204" s="27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74" t="s">
        <v>129</v>
      </c>
      <c r="AU204" s="274" t="s">
        <v>86</v>
      </c>
      <c r="AV204" s="14" t="s">
        <v>86</v>
      </c>
      <c r="AW204" s="14" t="s">
        <v>31</v>
      </c>
      <c r="AX204" s="14" t="s">
        <v>76</v>
      </c>
      <c r="AY204" s="274" t="s">
        <v>119</v>
      </c>
    </row>
    <row r="205" spans="1:51" s="14" customFormat="1" ht="12">
      <c r="A205" s="14"/>
      <c r="B205" s="264"/>
      <c r="C205" s="265"/>
      <c r="D205" s="250" t="s">
        <v>129</v>
      </c>
      <c r="E205" s="266" t="s">
        <v>1</v>
      </c>
      <c r="F205" s="267" t="s">
        <v>376</v>
      </c>
      <c r="G205" s="265"/>
      <c r="H205" s="268">
        <v>4</v>
      </c>
      <c r="I205" s="269"/>
      <c r="J205" s="265"/>
      <c r="K205" s="265"/>
      <c r="L205" s="270"/>
      <c r="M205" s="271"/>
      <c r="N205" s="272"/>
      <c r="O205" s="272"/>
      <c r="P205" s="272"/>
      <c r="Q205" s="272"/>
      <c r="R205" s="272"/>
      <c r="S205" s="272"/>
      <c r="T205" s="27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4" t="s">
        <v>129</v>
      </c>
      <c r="AU205" s="274" t="s">
        <v>86</v>
      </c>
      <c r="AV205" s="14" t="s">
        <v>86</v>
      </c>
      <c r="AW205" s="14" t="s">
        <v>31</v>
      </c>
      <c r="AX205" s="14" t="s">
        <v>76</v>
      </c>
      <c r="AY205" s="274" t="s">
        <v>119</v>
      </c>
    </row>
    <row r="206" spans="1:51" s="15" customFormat="1" ht="12">
      <c r="A206" s="15"/>
      <c r="B206" s="275"/>
      <c r="C206" s="276"/>
      <c r="D206" s="250" t="s">
        <v>129</v>
      </c>
      <c r="E206" s="277" t="s">
        <v>1</v>
      </c>
      <c r="F206" s="278" t="s">
        <v>132</v>
      </c>
      <c r="G206" s="276"/>
      <c r="H206" s="279">
        <v>23</v>
      </c>
      <c r="I206" s="280"/>
      <c r="J206" s="276"/>
      <c r="K206" s="276"/>
      <c r="L206" s="281"/>
      <c r="M206" s="282"/>
      <c r="N206" s="283"/>
      <c r="O206" s="283"/>
      <c r="P206" s="283"/>
      <c r="Q206" s="283"/>
      <c r="R206" s="283"/>
      <c r="S206" s="283"/>
      <c r="T206" s="284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85" t="s">
        <v>129</v>
      </c>
      <c r="AU206" s="285" t="s">
        <v>86</v>
      </c>
      <c r="AV206" s="15" t="s">
        <v>125</v>
      </c>
      <c r="AW206" s="15" t="s">
        <v>31</v>
      </c>
      <c r="AX206" s="15" t="s">
        <v>84</v>
      </c>
      <c r="AY206" s="285" t="s">
        <v>119</v>
      </c>
    </row>
    <row r="207" spans="1:65" s="2" customFormat="1" ht="21.75" customHeight="1">
      <c r="A207" s="38"/>
      <c r="B207" s="39"/>
      <c r="C207" s="236" t="s">
        <v>233</v>
      </c>
      <c r="D207" s="236" t="s">
        <v>121</v>
      </c>
      <c r="E207" s="237" t="s">
        <v>429</v>
      </c>
      <c r="F207" s="238" t="s">
        <v>430</v>
      </c>
      <c r="G207" s="239" t="s">
        <v>135</v>
      </c>
      <c r="H207" s="240">
        <v>35</v>
      </c>
      <c r="I207" s="241"/>
      <c r="J207" s="242">
        <f>ROUND(I207*H207,2)</f>
        <v>0</v>
      </c>
      <c r="K207" s="243"/>
      <c r="L207" s="44"/>
      <c r="M207" s="244" t="s">
        <v>1</v>
      </c>
      <c r="N207" s="245" t="s">
        <v>41</v>
      </c>
      <c r="O207" s="91"/>
      <c r="P207" s="246">
        <f>O207*H207</f>
        <v>0</v>
      </c>
      <c r="Q207" s="246">
        <v>0</v>
      </c>
      <c r="R207" s="246">
        <f>Q207*H207</f>
        <v>0</v>
      </c>
      <c r="S207" s="246">
        <v>0</v>
      </c>
      <c r="T207" s="247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8" t="s">
        <v>125</v>
      </c>
      <c r="AT207" s="248" t="s">
        <v>121</v>
      </c>
      <c r="AU207" s="248" t="s">
        <v>86</v>
      </c>
      <c r="AY207" s="17" t="s">
        <v>119</v>
      </c>
      <c r="BE207" s="249">
        <f>IF(N207="základní",J207,0)</f>
        <v>0</v>
      </c>
      <c r="BF207" s="249">
        <f>IF(N207="snížená",J207,0)</f>
        <v>0</v>
      </c>
      <c r="BG207" s="249">
        <f>IF(N207="zákl. přenesená",J207,0)</f>
        <v>0</v>
      </c>
      <c r="BH207" s="249">
        <f>IF(N207="sníž. přenesená",J207,0)</f>
        <v>0</v>
      </c>
      <c r="BI207" s="249">
        <f>IF(N207="nulová",J207,0)</f>
        <v>0</v>
      </c>
      <c r="BJ207" s="17" t="s">
        <v>84</v>
      </c>
      <c r="BK207" s="249">
        <f>ROUND(I207*H207,2)</f>
        <v>0</v>
      </c>
      <c r="BL207" s="17" t="s">
        <v>125</v>
      </c>
      <c r="BM207" s="248" t="s">
        <v>431</v>
      </c>
    </row>
    <row r="208" spans="1:47" s="2" customFormat="1" ht="12">
      <c r="A208" s="38"/>
      <c r="B208" s="39"/>
      <c r="C208" s="40"/>
      <c r="D208" s="250" t="s">
        <v>127</v>
      </c>
      <c r="E208" s="40"/>
      <c r="F208" s="251" t="s">
        <v>432</v>
      </c>
      <c r="G208" s="40"/>
      <c r="H208" s="40"/>
      <c r="I208" s="144"/>
      <c r="J208" s="40"/>
      <c r="K208" s="40"/>
      <c r="L208" s="44"/>
      <c r="M208" s="252"/>
      <c r="N208" s="253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127</v>
      </c>
      <c r="AU208" s="17" t="s">
        <v>86</v>
      </c>
    </row>
    <row r="209" spans="1:51" s="14" customFormat="1" ht="12">
      <c r="A209" s="14"/>
      <c r="B209" s="264"/>
      <c r="C209" s="265"/>
      <c r="D209" s="250" t="s">
        <v>129</v>
      </c>
      <c r="E209" s="266" t="s">
        <v>1</v>
      </c>
      <c r="F209" s="267" t="s">
        <v>428</v>
      </c>
      <c r="G209" s="265"/>
      <c r="H209" s="268">
        <v>19</v>
      </c>
      <c r="I209" s="269"/>
      <c r="J209" s="265"/>
      <c r="K209" s="265"/>
      <c r="L209" s="270"/>
      <c r="M209" s="271"/>
      <c r="N209" s="272"/>
      <c r="O209" s="272"/>
      <c r="P209" s="272"/>
      <c r="Q209" s="272"/>
      <c r="R209" s="272"/>
      <c r="S209" s="272"/>
      <c r="T209" s="27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74" t="s">
        <v>129</v>
      </c>
      <c r="AU209" s="274" t="s">
        <v>86</v>
      </c>
      <c r="AV209" s="14" t="s">
        <v>86</v>
      </c>
      <c r="AW209" s="14" t="s">
        <v>31</v>
      </c>
      <c r="AX209" s="14" t="s">
        <v>76</v>
      </c>
      <c r="AY209" s="274" t="s">
        <v>119</v>
      </c>
    </row>
    <row r="210" spans="1:51" s="14" customFormat="1" ht="12">
      <c r="A210" s="14"/>
      <c r="B210" s="264"/>
      <c r="C210" s="265"/>
      <c r="D210" s="250" t="s">
        <v>129</v>
      </c>
      <c r="E210" s="266" t="s">
        <v>1</v>
      </c>
      <c r="F210" s="267" t="s">
        <v>376</v>
      </c>
      <c r="G210" s="265"/>
      <c r="H210" s="268">
        <v>4</v>
      </c>
      <c r="I210" s="269"/>
      <c r="J210" s="265"/>
      <c r="K210" s="265"/>
      <c r="L210" s="270"/>
      <c r="M210" s="271"/>
      <c r="N210" s="272"/>
      <c r="O210" s="272"/>
      <c r="P210" s="272"/>
      <c r="Q210" s="272"/>
      <c r="R210" s="272"/>
      <c r="S210" s="272"/>
      <c r="T210" s="27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74" t="s">
        <v>129</v>
      </c>
      <c r="AU210" s="274" t="s">
        <v>86</v>
      </c>
      <c r="AV210" s="14" t="s">
        <v>86</v>
      </c>
      <c r="AW210" s="14" t="s">
        <v>31</v>
      </c>
      <c r="AX210" s="14" t="s">
        <v>76</v>
      </c>
      <c r="AY210" s="274" t="s">
        <v>119</v>
      </c>
    </row>
    <row r="211" spans="1:51" s="14" customFormat="1" ht="12">
      <c r="A211" s="14"/>
      <c r="B211" s="264"/>
      <c r="C211" s="265"/>
      <c r="D211" s="250" t="s">
        <v>129</v>
      </c>
      <c r="E211" s="266" t="s">
        <v>1</v>
      </c>
      <c r="F211" s="267" t="s">
        <v>381</v>
      </c>
      <c r="G211" s="265"/>
      <c r="H211" s="268">
        <v>12</v>
      </c>
      <c r="I211" s="269"/>
      <c r="J211" s="265"/>
      <c r="K211" s="265"/>
      <c r="L211" s="270"/>
      <c r="M211" s="271"/>
      <c r="N211" s="272"/>
      <c r="O211" s="272"/>
      <c r="P211" s="272"/>
      <c r="Q211" s="272"/>
      <c r="R211" s="272"/>
      <c r="S211" s="272"/>
      <c r="T211" s="27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4" t="s">
        <v>129</v>
      </c>
      <c r="AU211" s="274" t="s">
        <v>86</v>
      </c>
      <c r="AV211" s="14" t="s">
        <v>86</v>
      </c>
      <c r="AW211" s="14" t="s">
        <v>31</v>
      </c>
      <c r="AX211" s="14" t="s">
        <v>76</v>
      </c>
      <c r="AY211" s="274" t="s">
        <v>119</v>
      </c>
    </row>
    <row r="212" spans="1:51" s="15" customFormat="1" ht="12">
      <c r="A212" s="15"/>
      <c r="B212" s="275"/>
      <c r="C212" s="276"/>
      <c r="D212" s="250" t="s">
        <v>129</v>
      </c>
      <c r="E212" s="277" t="s">
        <v>1</v>
      </c>
      <c r="F212" s="278" t="s">
        <v>132</v>
      </c>
      <c r="G212" s="276"/>
      <c r="H212" s="279">
        <v>35</v>
      </c>
      <c r="I212" s="280"/>
      <c r="J212" s="276"/>
      <c r="K212" s="276"/>
      <c r="L212" s="281"/>
      <c r="M212" s="282"/>
      <c r="N212" s="283"/>
      <c r="O212" s="283"/>
      <c r="P212" s="283"/>
      <c r="Q212" s="283"/>
      <c r="R212" s="283"/>
      <c r="S212" s="283"/>
      <c r="T212" s="284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85" t="s">
        <v>129</v>
      </c>
      <c r="AU212" s="285" t="s">
        <v>86</v>
      </c>
      <c r="AV212" s="15" t="s">
        <v>125</v>
      </c>
      <c r="AW212" s="15" t="s">
        <v>31</v>
      </c>
      <c r="AX212" s="15" t="s">
        <v>84</v>
      </c>
      <c r="AY212" s="285" t="s">
        <v>119</v>
      </c>
    </row>
    <row r="213" spans="1:65" s="2" customFormat="1" ht="21.75" customHeight="1">
      <c r="A213" s="38"/>
      <c r="B213" s="39"/>
      <c r="C213" s="236" t="s">
        <v>240</v>
      </c>
      <c r="D213" s="236" t="s">
        <v>121</v>
      </c>
      <c r="E213" s="237" t="s">
        <v>433</v>
      </c>
      <c r="F213" s="238" t="s">
        <v>434</v>
      </c>
      <c r="G213" s="239" t="s">
        <v>124</v>
      </c>
      <c r="H213" s="240">
        <v>7.189</v>
      </c>
      <c r="I213" s="241"/>
      <c r="J213" s="242">
        <f>ROUND(I213*H213,2)</f>
        <v>0</v>
      </c>
      <c r="K213" s="243"/>
      <c r="L213" s="44"/>
      <c r="M213" s="244" t="s">
        <v>1</v>
      </c>
      <c r="N213" s="245" t="s">
        <v>41</v>
      </c>
      <c r="O213" s="91"/>
      <c r="P213" s="246">
        <f>O213*H213</f>
        <v>0</v>
      </c>
      <c r="Q213" s="246">
        <v>0</v>
      </c>
      <c r="R213" s="246">
        <f>Q213*H213</f>
        <v>0</v>
      </c>
      <c r="S213" s="246">
        <v>0</v>
      </c>
      <c r="T213" s="247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48" t="s">
        <v>125</v>
      </c>
      <c r="AT213" s="248" t="s">
        <v>121</v>
      </c>
      <c r="AU213" s="248" t="s">
        <v>86</v>
      </c>
      <c r="AY213" s="17" t="s">
        <v>119</v>
      </c>
      <c r="BE213" s="249">
        <f>IF(N213="základní",J213,0)</f>
        <v>0</v>
      </c>
      <c r="BF213" s="249">
        <f>IF(N213="snížená",J213,0)</f>
        <v>0</v>
      </c>
      <c r="BG213" s="249">
        <f>IF(N213="zákl. přenesená",J213,0)</f>
        <v>0</v>
      </c>
      <c r="BH213" s="249">
        <f>IF(N213="sníž. přenesená",J213,0)</f>
        <v>0</v>
      </c>
      <c r="BI213" s="249">
        <f>IF(N213="nulová",J213,0)</f>
        <v>0</v>
      </c>
      <c r="BJ213" s="17" t="s">
        <v>84</v>
      </c>
      <c r="BK213" s="249">
        <f>ROUND(I213*H213,2)</f>
        <v>0</v>
      </c>
      <c r="BL213" s="17" t="s">
        <v>125</v>
      </c>
      <c r="BM213" s="248" t="s">
        <v>435</v>
      </c>
    </row>
    <row r="214" spans="1:47" s="2" customFormat="1" ht="12">
      <c r="A214" s="38"/>
      <c r="B214" s="39"/>
      <c r="C214" s="40"/>
      <c r="D214" s="250" t="s">
        <v>127</v>
      </c>
      <c r="E214" s="40"/>
      <c r="F214" s="251" t="s">
        <v>436</v>
      </c>
      <c r="G214" s="40"/>
      <c r="H214" s="40"/>
      <c r="I214" s="144"/>
      <c r="J214" s="40"/>
      <c r="K214" s="40"/>
      <c r="L214" s="44"/>
      <c r="M214" s="252"/>
      <c r="N214" s="253"/>
      <c r="O214" s="91"/>
      <c r="P214" s="91"/>
      <c r="Q214" s="91"/>
      <c r="R214" s="91"/>
      <c r="S214" s="91"/>
      <c r="T214" s="92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127</v>
      </c>
      <c r="AU214" s="17" t="s">
        <v>86</v>
      </c>
    </row>
    <row r="215" spans="1:51" s="14" customFormat="1" ht="12">
      <c r="A215" s="14"/>
      <c r="B215" s="264"/>
      <c r="C215" s="265"/>
      <c r="D215" s="250" t="s">
        <v>129</v>
      </c>
      <c r="E215" s="266" t="s">
        <v>1</v>
      </c>
      <c r="F215" s="267" t="s">
        <v>437</v>
      </c>
      <c r="G215" s="265"/>
      <c r="H215" s="268">
        <v>2.101</v>
      </c>
      <c r="I215" s="269"/>
      <c r="J215" s="265"/>
      <c r="K215" s="265"/>
      <c r="L215" s="270"/>
      <c r="M215" s="271"/>
      <c r="N215" s="272"/>
      <c r="O215" s="272"/>
      <c r="P215" s="272"/>
      <c r="Q215" s="272"/>
      <c r="R215" s="272"/>
      <c r="S215" s="272"/>
      <c r="T215" s="27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74" t="s">
        <v>129</v>
      </c>
      <c r="AU215" s="274" t="s">
        <v>86</v>
      </c>
      <c r="AV215" s="14" t="s">
        <v>86</v>
      </c>
      <c r="AW215" s="14" t="s">
        <v>31</v>
      </c>
      <c r="AX215" s="14" t="s">
        <v>76</v>
      </c>
      <c r="AY215" s="274" t="s">
        <v>119</v>
      </c>
    </row>
    <row r="216" spans="1:51" s="14" customFormat="1" ht="12">
      <c r="A216" s="14"/>
      <c r="B216" s="264"/>
      <c r="C216" s="265"/>
      <c r="D216" s="250" t="s">
        <v>129</v>
      </c>
      <c r="E216" s="266" t="s">
        <v>1</v>
      </c>
      <c r="F216" s="267" t="s">
        <v>438</v>
      </c>
      <c r="G216" s="265"/>
      <c r="H216" s="268">
        <v>5.088</v>
      </c>
      <c r="I216" s="269"/>
      <c r="J216" s="265"/>
      <c r="K216" s="265"/>
      <c r="L216" s="270"/>
      <c r="M216" s="271"/>
      <c r="N216" s="272"/>
      <c r="O216" s="272"/>
      <c r="P216" s="272"/>
      <c r="Q216" s="272"/>
      <c r="R216" s="272"/>
      <c r="S216" s="272"/>
      <c r="T216" s="273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74" t="s">
        <v>129</v>
      </c>
      <c r="AU216" s="274" t="s">
        <v>86</v>
      </c>
      <c r="AV216" s="14" t="s">
        <v>86</v>
      </c>
      <c r="AW216" s="14" t="s">
        <v>31</v>
      </c>
      <c r="AX216" s="14" t="s">
        <v>76</v>
      </c>
      <c r="AY216" s="274" t="s">
        <v>119</v>
      </c>
    </row>
    <row r="217" spans="1:51" s="15" customFormat="1" ht="12">
      <c r="A217" s="15"/>
      <c r="B217" s="275"/>
      <c r="C217" s="276"/>
      <c r="D217" s="250" t="s">
        <v>129</v>
      </c>
      <c r="E217" s="277" t="s">
        <v>1</v>
      </c>
      <c r="F217" s="278" t="s">
        <v>132</v>
      </c>
      <c r="G217" s="276"/>
      <c r="H217" s="279">
        <v>7.189</v>
      </c>
      <c r="I217" s="280"/>
      <c r="J217" s="276"/>
      <c r="K217" s="276"/>
      <c r="L217" s="281"/>
      <c r="M217" s="282"/>
      <c r="N217" s="283"/>
      <c r="O217" s="283"/>
      <c r="P217" s="283"/>
      <c r="Q217" s="283"/>
      <c r="R217" s="283"/>
      <c r="S217" s="283"/>
      <c r="T217" s="284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85" t="s">
        <v>129</v>
      </c>
      <c r="AU217" s="285" t="s">
        <v>86</v>
      </c>
      <c r="AV217" s="15" t="s">
        <v>125</v>
      </c>
      <c r="AW217" s="15" t="s">
        <v>31</v>
      </c>
      <c r="AX217" s="15" t="s">
        <v>84</v>
      </c>
      <c r="AY217" s="285" t="s">
        <v>119</v>
      </c>
    </row>
    <row r="218" spans="1:65" s="2" customFormat="1" ht="21.75" customHeight="1">
      <c r="A218" s="38"/>
      <c r="B218" s="39"/>
      <c r="C218" s="236" t="s">
        <v>7</v>
      </c>
      <c r="D218" s="236" t="s">
        <v>121</v>
      </c>
      <c r="E218" s="237" t="s">
        <v>439</v>
      </c>
      <c r="F218" s="238" t="s">
        <v>440</v>
      </c>
      <c r="G218" s="239" t="s">
        <v>124</v>
      </c>
      <c r="H218" s="240">
        <v>4522</v>
      </c>
      <c r="I218" s="241"/>
      <c r="J218" s="242">
        <f>ROUND(I218*H218,2)</f>
        <v>0</v>
      </c>
      <c r="K218" s="243"/>
      <c r="L218" s="44"/>
      <c r="M218" s="244" t="s">
        <v>1</v>
      </c>
      <c r="N218" s="245" t="s">
        <v>41</v>
      </c>
      <c r="O218" s="91"/>
      <c r="P218" s="246">
        <f>O218*H218</f>
        <v>0</v>
      </c>
      <c r="Q218" s="246">
        <v>0</v>
      </c>
      <c r="R218" s="246">
        <f>Q218*H218</f>
        <v>0</v>
      </c>
      <c r="S218" s="246">
        <v>0</v>
      </c>
      <c r="T218" s="247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48" t="s">
        <v>125</v>
      </c>
      <c r="AT218" s="248" t="s">
        <v>121</v>
      </c>
      <c r="AU218" s="248" t="s">
        <v>86</v>
      </c>
      <c r="AY218" s="17" t="s">
        <v>119</v>
      </c>
      <c r="BE218" s="249">
        <f>IF(N218="základní",J218,0)</f>
        <v>0</v>
      </c>
      <c r="BF218" s="249">
        <f>IF(N218="snížená",J218,0)</f>
        <v>0</v>
      </c>
      <c r="BG218" s="249">
        <f>IF(N218="zákl. přenesená",J218,0)</f>
        <v>0</v>
      </c>
      <c r="BH218" s="249">
        <f>IF(N218="sníž. přenesená",J218,0)</f>
        <v>0</v>
      </c>
      <c r="BI218" s="249">
        <f>IF(N218="nulová",J218,0)</f>
        <v>0</v>
      </c>
      <c r="BJ218" s="17" t="s">
        <v>84</v>
      </c>
      <c r="BK218" s="249">
        <f>ROUND(I218*H218,2)</f>
        <v>0</v>
      </c>
      <c r="BL218" s="17" t="s">
        <v>125</v>
      </c>
      <c r="BM218" s="248" t="s">
        <v>441</v>
      </c>
    </row>
    <row r="219" spans="1:47" s="2" customFormat="1" ht="12">
      <c r="A219" s="38"/>
      <c r="B219" s="39"/>
      <c r="C219" s="40"/>
      <c r="D219" s="250" t="s">
        <v>127</v>
      </c>
      <c r="E219" s="40"/>
      <c r="F219" s="251" t="s">
        <v>442</v>
      </c>
      <c r="G219" s="40"/>
      <c r="H219" s="40"/>
      <c r="I219" s="144"/>
      <c r="J219" s="40"/>
      <c r="K219" s="40"/>
      <c r="L219" s="44"/>
      <c r="M219" s="252"/>
      <c r="N219" s="253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127</v>
      </c>
      <c r="AU219" s="17" t="s">
        <v>86</v>
      </c>
    </row>
    <row r="220" spans="1:51" s="14" customFormat="1" ht="12">
      <c r="A220" s="14"/>
      <c r="B220" s="264"/>
      <c r="C220" s="265"/>
      <c r="D220" s="250" t="s">
        <v>129</v>
      </c>
      <c r="E220" s="266" t="s">
        <v>1</v>
      </c>
      <c r="F220" s="267" t="s">
        <v>443</v>
      </c>
      <c r="G220" s="265"/>
      <c r="H220" s="268">
        <v>3862</v>
      </c>
      <c r="I220" s="269"/>
      <c r="J220" s="265"/>
      <c r="K220" s="265"/>
      <c r="L220" s="270"/>
      <c r="M220" s="271"/>
      <c r="N220" s="272"/>
      <c r="O220" s="272"/>
      <c r="P220" s="272"/>
      <c r="Q220" s="272"/>
      <c r="R220" s="272"/>
      <c r="S220" s="272"/>
      <c r="T220" s="27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4" t="s">
        <v>129</v>
      </c>
      <c r="AU220" s="274" t="s">
        <v>86</v>
      </c>
      <c r="AV220" s="14" t="s">
        <v>86</v>
      </c>
      <c r="AW220" s="14" t="s">
        <v>31</v>
      </c>
      <c r="AX220" s="14" t="s">
        <v>76</v>
      </c>
      <c r="AY220" s="274" t="s">
        <v>119</v>
      </c>
    </row>
    <row r="221" spans="1:51" s="14" customFormat="1" ht="12">
      <c r="A221" s="14"/>
      <c r="B221" s="264"/>
      <c r="C221" s="265"/>
      <c r="D221" s="250" t="s">
        <v>129</v>
      </c>
      <c r="E221" s="266" t="s">
        <v>1</v>
      </c>
      <c r="F221" s="267" t="s">
        <v>444</v>
      </c>
      <c r="G221" s="265"/>
      <c r="H221" s="268">
        <v>660</v>
      </c>
      <c r="I221" s="269"/>
      <c r="J221" s="265"/>
      <c r="K221" s="265"/>
      <c r="L221" s="270"/>
      <c r="M221" s="271"/>
      <c r="N221" s="272"/>
      <c r="O221" s="272"/>
      <c r="P221" s="272"/>
      <c r="Q221" s="272"/>
      <c r="R221" s="272"/>
      <c r="S221" s="272"/>
      <c r="T221" s="27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74" t="s">
        <v>129</v>
      </c>
      <c r="AU221" s="274" t="s">
        <v>86</v>
      </c>
      <c r="AV221" s="14" t="s">
        <v>86</v>
      </c>
      <c r="AW221" s="14" t="s">
        <v>31</v>
      </c>
      <c r="AX221" s="14" t="s">
        <v>76</v>
      </c>
      <c r="AY221" s="274" t="s">
        <v>119</v>
      </c>
    </row>
    <row r="222" spans="1:51" s="15" customFormat="1" ht="12">
      <c r="A222" s="15"/>
      <c r="B222" s="275"/>
      <c r="C222" s="276"/>
      <c r="D222" s="250" t="s">
        <v>129</v>
      </c>
      <c r="E222" s="277" t="s">
        <v>1</v>
      </c>
      <c r="F222" s="278" t="s">
        <v>132</v>
      </c>
      <c r="G222" s="276"/>
      <c r="H222" s="279">
        <v>4522</v>
      </c>
      <c r="I222" s="280"/>
      <c r="J222" s="276"/>
      <c r="K222" s="276"/>
      <c r="L222" s="281"/>
      <c r="M222" s="282"/>
      <c r="N222" s="283"/>
      <c r="O222" s="283"/>
      <c r="P222" s="283"/>
      <c r="Q222" s="283"/>
      <c r="R222" s="283"/>
      <c r="S222" s="283"/>
      <c r="T222" s="284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85" t="s">
        <v>129</v>
      </c>
      <c r="AU222" s="285" t="s">
        <v>86</v>
      </c>
      <c r="AV222" s="15" t="s">
        <v>125</v>
      </c>
      <c r="AW222" s="15" t="s">
        <v>31</v>
      </c>
      <c r="AX222" s="15" t="s">
        <v>84</v>
      </c>
      <c r="AY222" s="285" t="s">
        <v>119</v>
      </c>
    </row>
    <row r="223" spans="1:65" s="2" customFormat="1" ht="16.5" customHeight="1">
      <c r="A223" s="38"/>
      <c r="B223" s="39"/>
      <c r="C223" s="236" t="s">
        <v>251</v>
      </c>
      <c r="D223" s="236" t="s">
        <v>121</v>
      </c>
      <c r="E223" s="237" t="s">
        <v>445</v>
      </c>
      <c r="F223" s="238" t="s">
        <v>446</v>
      </c>
      <c r="G223" s="239" t="s">
        <v>135</v>
      </c>
      <c r="H223" s="240">
        <v>1041</v>
      </c>
      <c r="I223" s="241"/>
      <c r="J223" s="242">
        <f>ROUND(I223*H223,2)</f>
        <v>0</v>
      </c>
      <c r="K223" s="243"/>
      <c r="L223" s="44"/>
      <c r="M223" s="244" t="s">
        <v>1</v>
      </c>
      <c r="N223" s="245" t="s">
        <v>41</v>
      </c>
      <c r="O223" s="91"/>
      <c r="P223" s="246">
        <f>O223*H223</f>
        <v>0</v>
      </c>
      <c r="Q223" s="246">
        <v>0</v>
      </c>
      <c r="R223" s="246">
        <f>Q223*H223</f>
        <v>0</v>
      </c>
      <c r="S223" s="246">
        <v>0</v>
      </c>
      <c r="T223" s="247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48" t="s">
        <v>125</v>
      </c>
      <c r="AT223" s="248" t="s">
        <v>121</v>
      </c>
      <c r="AU223" s="248" t="s">
        <v>86</v>
      </c>
      <c r="AY223" s="17" t="s">
        <v>119</v>
      </c>
      <c r="BE223" s="249">
        <f>IF(N223="základní",J223,0)</f>
        <v>0</v>
      </c>
      <c r="BF223" s="249">
        <f>IF(N223="snížená",J223,0)</f>
        <v>0</v>
      </c>
      <c r="BG223" s="249">
        <f>IF(N223="zákl. přenesená",J223,0)</f>
        <v>0</v>
      </c>
      <c r="BH223" s="249">
        <f>IF(N223="sníž. přenesená",J223,0)</f>
        <v>0</v>
      </c>
      <c r="BI223" s="249">
        <f>IF(N223="nulová",J223,0)</f>
        <v>0</v>
      </c>
      <c r="BJ223" s="17" t="s">
        <v>84</v>
      </c>
      <c r="BK223" s="249">
        <f>ROUND(I223*H223,2)</f>
        <v>0</v>
      </c>
      <c r="BL223" s="17" t="s">
        <v>125</v>
      </c>
      <c r="BM223" s="248" t="s">
        <v>447</v>
      </c>
    </row>
    <row r="224" spans="1:47" s="2" customFormat="1" ht="12">
      <c r="A224" s="38"/>
      <c r="B224" s="39"/>
      <c r="C224" s="40"/>
      <c r="D224" s="250" t="s">
        <v>127</v>
      </c>
      <c r="E224" s="40"/>
      <c r="F224" s="251" t="s">
        <v>448</v>
      </c>
      <c r="G224" s="40"/>
      <c r="H224" s="40"/>
      <c r="I224" s="144"/>
      <c r="J224" s="40"/>
      <c r="K224" s="40"/>
      <c r="L224" s="44"/>
      <c r="M224" s="252"/>
      <c r="N224" s="253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127</v>
      </c>
      <c r="AU224" s="17" t="s">
        <v>86</v>
      </c>
    </row>
    <row r="225" spans="1:51" s="14" customFormat="1" ht="12">
      <c r="A225" s="14"/>
      <c r="B225" s="264"/>
      <c r="C225" s="265"/>
      <c r="D225" s="250" t="s">
        <v>129</v>
      </c>
      <c r="E225" s="266" t="s">
        <v>1</v>
      </c>
      <c r="F225" s="267" t="s">
        <v>449</v>
      </c>
      <c r="G225" s="265"/>
      <c r="H225" s="268">
        <v>1041</v>
      </c>
      <c r="I225" s="269"/>
      <c r="J225" s="265"/>
      <c r="K225" s="265"/>
      <c r="L225" s="270"/>
      <c r="M225" s="271"/>
      <c r="N225" s="272"/>
      <c r="O225" s="272"/>
      <c r="P225" s="272"/>
      <c r="Q225" s="272"/>
      <c r="R225" s="272"/>
      <c r="S225" s="272"/>
      <c r="T225" s="27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74" t="s">
        <v>129</v>
      </c>
      <c r="AU225" s="274" t="s">
        <v>86</v>
      </c>
      <c r="AV225" s="14" t="s">
        <v>86</v>
      </c>
      <c r="AW225" s="14" t="s">
        <v>31</v>
      </c>
      <c r="AX225" s="14" t="s">
        <v>76</v>
      </c>
      <c r="AY225" s="274" t="s">
        <v>119</v>
      </c>
    </row>
    <row r="226" spans="1:51" s="15" customFormat="1" ht="12">
      <c r="A226" s="15"/>
      <c r="B226" s="275"/>
      <c r="C226" s="276"/>
      <c r="D226" s="250" t="s">
        <v>129</v>
      </c>
      <c r="E226" s="277" t="s">
        <v>1</v>
      </c>
      <c r="F226" s="278" t="s">
        <v>132</v>
      </c>
      <c r="G226" s="276"/>
      <c r="H226" s="279">
        <v>1041</v>
      </c>
      <c r="I226" s="280"/>
      <c r="J226" s="276"/>
      <c r="K226" s="276"/>
      <c r="L226" s="281"/>
      <c r="M226" s="282"/>
      <c r="N226" s="283"/>
      <c r="O226" s="283"/>
      <c r="P226" s="283"/>
      <c r="Q226" s="283"/>
      <c r="R226" s="283"/>
      <c r="S226" s="283"/>
      <c r="T226" s="284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85" t="s">
        <v>129</v>
      </c>
      <c r="AU226" s="285" t="s">
        <v>86</v>
      </c>
      <c r="AV226" s="15" t="s">
        <v>125</v>
      </c>
      <c r="AW226" s="15" t="s">
        <v>31</v>
      </c>
      <c r="AX226" s="15" t="s">
        <v>84</v>
      </c>
      <c r="AY226" s="285" t="s">
        <v>119</v>
      </c>
    </row>
    <row r="227" spans="1:65" s="2" customFormat="1" ht="21.75" customHeight="1">
      <c r="A227" s="38"/>
      <c r="B227" s="39"/>
      <c r="C227" s="236" t="s">
        <v>257</v>
      </c>
      <c r="D227" s="236" t="s">
        <v>121</v>
      </c>
      <c r="E227" s="237" t="s">
        <v>450</v>
      </c>
      <c r="F227" s="238" t="s">
        <v>451</v>
      </c>
      <c r="G227" s="239" t="s">
        <v>124</v>
      </c>
      <c r="H227" s="240">
        <v>348.024</v>
      </c>
      <c r="I227" s="241"/>
      <c r="J227" s="242">
        <f>ROUND(I227*H227,2)</f>
        <v>0</v>
      </c>
      <c r="K227" s="243"/>
      <c r="L227" s="44"/>
      <c r="M227" s="244" t="s">
        <v>1</v>
      </c>
      <c r="N227" s="245" t="s">
        <v>41</v>
      </c>
      <c r="O227" s="91"/>
      <c r="P227" s="246">
        <f>O227*H227</f>
        <v>0</v>
      </c>
      <c r="Q227" s="246">
        <v>0</v>
      </c>
      <c r="R227" s="246">
        <f>Q227*H227</f>
        <v>0</v>
      </c>
      <c r="S227" s="246">
        <v>0</v>
      </c>
      <c r="T227" s="247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48" t="s">
        <v>125</v>
      </c>
      <c r="AT227" s="248" t="s">
        <v>121</v>
      </c>
      <c r="AU227" s="248" t="s">
        <v>86</v>
      </c>
      <c r="AY227" s="17" t="s">
        <v>119</v>
      </c>
      <c r="BE227" s="249">
        <f>IF(N227="základní",J227,0)</f>
        <v>0</v>
      </c>
      <c r="BF227" s="249">
        <f>IF(N227="snížená",J227,0)</f>
        <v>0</v>
      </c>
      <c r="BG227" s="249">
        <f>IF(N227="zákl. přenesená",J227,0)</f>
        <v>0</v>
      </c>
      <c r="BH227" s="249">
        <f>IF(N227="sníž. přenesená",J227,0)</f>
        <v>0</v>
      </c>
      <c r="BI227" s="249">
        <f>IF(N227="nulová",J227,0)</f>
        <v>0</v>
      </c>
      <c r="BJ227" s="17" t="s">
        <v>84</v>
      </c>
      <c r="BK227" s="249">
        <f>ROUND(I227*H227,2)</f>
        <v>0</v>
      </c>
      <c r="BL227" s="17" t="s">
        <v>125</v>
      </c>
      <c r="BM227" s="248" t="s">
        <v>452</v>
      </c>
    </row>
    <row r="228" spans="1:47" s="2" customFormat="1" ht="12">
      <c r="A228" s="38"/>
      <c r="B228" s="39"/>
      <c r="C228" s="40"/>
      <c r="D228" s="250" t="s">
        <v>127</v>
      </c>
      <c r="E228" s="40"/>
      <c r="F228" s="251" t="s">
        <v>453</v>
      </c>
      <c r="G228" s="40"/>
      <c r="H228" s="40"/>
      <c r="I228" s="144"/>
      <c r="J228" s="40"/>
      <c r="K228" s="40"/>
      <c r="L228" s="44"/>
      <c r="M228" s="252"/>
      <c r="N228" s="253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127</v>
      </c>
      <c r="AU228" s="17" t="s">
        <v>86</v>
      </c>
    </row>
    <row r="229" spans="1:51" s="13" customFormat="1" ht="12">
      <c r="A229" s="13"/>
      <c r="B229" s="254"/>
      <c r="C229" s="255"/>
      <c r="D229" s="250" t="s">
        <v>129</v>
      </c>
      <c r="E229" s="256" t="s">
        <v>1</v>
      </c>
      <c r="F229" s="257" t="s">
        <v>454</v>
      </c>
      <c r="G229" s="255"/>
      <c r="H229" s="256" t="s">
        <v>1</v>
      </c>
      <c r="I229" s="258"/>
      <c r="J229" s="255"/>
      <c r="K229" s="255"/>
      <c r="L229" s="259"/>
      <c r="M229" s="260"/>
      <c r="N229" s="261"/>
      <c r="O229" s="261"/>
      <c r="P229" s="261"/>
      <c r="Q229" s="261"/>
      <c r="R229" s="261"/>
      <c r="S229" s="261"/>
      <c r="T229" s="26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3" t="s">
        <v>129</v>
      </c>
      <c r="AU229" s="263" t="s">
        <v>86</v>
      </c>
      <c r="AV229" s="13" t="s">
        <v>84</v>
      </c>
      <c r="AW229" s="13" t="s">
        <v>31</v>
      </c>
      <c r="AX229" s="13" t="s">
        <v>76</v>
      </c>
      <c r="AY229" s="263" t="s">
        <v>119</v>
      </c>
    </row>
    <row r="230" spans="1:51" s="14" customFormat="1" ht="12">
      <c r="A230" s="14"/>
      <c r="B230" s="264"/>
      <c r="C230" s="265"/>
      <c r="D230" s="250" t="s">
        <v>129</v>
      </c>
      <c r="E230" s="266" t="s">
        <v>1</v>
      </c>
      <c r="F230" s="267" t="s">
        <v>455</v>
      </c>
      <c r="G230" s="265"/>
      <c r="H230" s="268">
        <v>18.024</v>
      </c>
      <c r="I230" s="269"/>
      <c r="J230" s="265"/>
      <c r="K230" s="265"/>
      <c r="L230" s="270"/>
      <c r="M230" s="271"/>
      <c r="N230" s="272"/>
      <c r="O230" s="272"/>
      <c r="P230" s="272"/>
      <c r="Q230" s="272"/>
      <c r="R230" s="272"/>
      <c r="S230" s="272"/>
      <c r="T230" s="27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74" t="s">
        <v>129</v>
      </c>
      <c r="AU230" s="274" t="s">
        <v>86</v>
      </c>
      <c r="AV230" s="14" t="s">
        <v>86</v>
      </c>
      <c r="AW230" s="14" t="s">
        <v>31</v>
      </c>
      <c r="AX230" s="14" t="s">
        <v>76</v>
      </c>
      <c r="AY230" s="274" t="s">
        <v>119</v>
      </c>
    </row>
    <row r="231" spans="1:51" s="14" customFormat="1" ht="12">
      <c r="A231" s="14"/>
      <c r="B231" s="264"/>
      <c r="C231" s="265"/>
      <c r="D231" s="250" t="s">
        <v>129</v>
      </c>
      <c r="E231" s="266" t="s">
        <v>1</v>
      </c>
      <c r="F231" s="267" t="s">
        <v>456</v>
      </c>
      <c r="G231" s="265"/>
      <c r="H231" s="268">
        <v>330</v>
      </c>
      <c r="I231" s="269"/>
      <c r="J231" s="265"/>
      <c r="K231" s="265"/>
      <c r="L231" s="270"/>
      <c r="M231" s="271"/>
      <c r="N231" s="272"/>
      <c r="O231" s="272"/>
      <c r="P231" s="272"/>
      <c r="Q231" s="272"/>
      <c r="R231" s="272"/>
      <c r="S231" s="272"/>
      <c r="T231" s="27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74" t="s">
        <v>129</v>
      </c>
      <c r="AU231" s="274" t="s">
        <v>86</v>
      </c>
      <c r="AV231" s="14" t="s">
        <v>86</v>
      </c>
      <c r="AW231" s="14" t="s">
        <v>31</v>
      </c>
      <c r="AX231" s="14" t="s">
        <v>76</v>
      </c>
      <c r="AY231" s="274" t="s">
        <v>119</v>
      </c>
    </row>
    <row r="232" spans="1:51" s="15" customFormat="1" ht="12">
      <c r="A232" s="15"/>
      <c r="B232" s="275"/>
      <c r="C232" s="276"/>
      <c r="D232" s="250" t="s">
        <v>129</v>
      </c>
      <c r="E232" s="277" t="s">
        <v>1</v>
      </c>
      <c r="F232" s="278" t="s">
        <v>132</v>
      </c>
      <c r="G232" s="276"/>
      <c r="H232" s="279">
        <v>348.024</v>
      </c>
      <c r="I232" s="280"/>
      <c r="J232" s="276"/>
      <c r="K232" s="276"/>
      <c r="L232" s="281"/>
      <c r="M232" s="282"/>
      <c r="N232" s="283"/>
      <c r="O232" s="283"/>
      <c r="P232" s="283"/>
      <c r="Q232" s="283"/>
      <c r="R232" s="283"/>
      <c r="S232" s="283"/>
      <c r="T232" s="284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85" t="s">
        <v>129</v>
      </c>
      <c r="AU232" s="285" t="s">
        <v>86</v>
      </c>
      <c r="AV232" s="15" t="s">
        <v>125</v>
      </c>
      <c r="AW232" s="15" t="s">
        <v>31</v>
      </c>
      <c r="AX232" s="15" t="s">
        <v>84</v>
      </c>
      <c r="AY232" s="285" t="s">
        <v>119</v>
      </c>
    </row>
    <row r="233" spans="1:65" s="2" customFormat="1" ht="16.5" customHeight="1">
      <c r="A233" s="38"/>
      <c r="B233" s="39"/>
      <c r="C233" s="236" t="s">
        <v>262</v>
      </c>
      <c r="D233" s="236" t="s">
        <v>121</v>
      </c>
      <c r="E233" s="237" t="s">
        <v>457</v>
      </c>
      <c r="F233" s="238" t="s">
        <v>458</v>
      </c>
      <c r="G233" s="239" t="s">
        <v>124</v>
      </c>
      <c r="H233" s="240">
        <v>1931</v>
      </c>
      <c r="I233" s="241"/>
      <c r="J233" s="242">
        <f>ROUND(I233*H233,2)</f>
        <v>0</v>
      </c>
      <c r="K233" s="243"/>
      <c r="L233" s="44"/>
      <c r="M233" s="244" t="s">
        <v>1</v>
      </c>
      <c r="N233" s="245" t="s">
        <v>41</v>
      </c>
      <c r="O233" s="91"/>
      <c r="P233" s="246">
        <f>O233*H233</f>
        <v>0</v>
      </c>
      <c r="Q233" s="246">
        <v>0</v>
      </c>
      <c r="R233" s="246">
        <f>Q233*H233</f>
        <v>0</v>
      </c>
      <c r="S233" s="246">
        <v>0</v>
      </c>
      <c r="T233" s="247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48" t="s">
        <v>125</v>
      </c>
      <c r="AT233" s="248" t="s">
        <v>121</v>
      </c>
      <c r="AU233" s="248" t="s">
        <v>86</v>
      </c>
      <c r="AY233" s="17" t="s">
        <v>119</v>
      </c>
      <c r="BE233" s="249">
        <f>IF(N233="základní",J233,0)</f>
        <v>0</v>
      </c>
      <c r="BF233" s="249">
        <f>IF(N233="snížená",J233,0)</f>
        <v>0</v>
      </c>
      <c r="BG233" s="249">
        <f>IF(N233="zákl. přenesená",J233,0)</f>
        <v>0</v>
      </c>
      <c r="BH233" s="249">
        <f>IF(N233="sníž. přenesená",J233,0)</f>
        <v>0</v>
      </c>
      <c r="BI233" s="249">
        <f>IF(N233="nulová",J233,0)</f>
        <v>0</v>
      </c>
      <c r="BJ233" s="17" t="s">
        <v>84</v>
      </c>
      <c r="BK233" s="249">
        <f>ROUND(I233*H233,2)</f>
        <v>0</v>
      </c>
      <c r="BL233" s="17" t="s">
        <v>125</v>
      </c>
      <c r="BM233" s="248" t="s">
        <v>459</v>
      </c>
    </row>
    <row r="234" spans="1:47" s="2" customFormat="1" ht="12">
      <c r="A234" s="38"/>
      <c r="B234" s="39"/>
      <c r="C234" s="40"/>
      <c r="D234" s="250" t="s">
        <v>127</v>
      </c>
      <c r="E234" s="40"/>
      <c r="F234" s="251" t="s">
        <v>460</v>
      </c>
      <c r="G234" s="40"/>
      <c r="H234" s="40"/>
      <c r="I234" s="144"/>
      <c r="J234" s="40"/>
      <c r="K234" s="40"/>
      <c r="L234" s="44"/>
      <c r="M234" s="252"/>
      <c r="N234" s="253"/>
      <c r="O234" s="91"/>
      <c r="P234" s="91"/>
      <c r="Q234" s="91"/>
      <c r="R234" s="91"/>
      <c r="S234" s="91"/>
      <c r="T234" s="92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127</v>
      </c>
      <c r="AU234" s="17" t="s">
        <v>86</v>
      </c>
    </row>
    <row r="235" spans="1:51" s="14" customFormat="1" ht="12">
      <c r="A235" s="14"/>
      <c r="B235" s="264"/>
      <c r="C235" s="265"/>
      <c r="D235" s="250" t="s">
        <v>129</v>
      </c>
      <c r="E235" s="266" t="s">
        <v>1</v>
      </c>
      <c r="F235" s="267" t="s">
        <v>461</v>
      </c>
      <c r="G235" s="265"/>
      <c r="H235" s="268">
        <v>1931</v>
      </c>
      <c r="I235" s="269"/>
      <c r="J235" s="265"/>
      <c r="K235" s="265"/>
      <c r="L235" s="270"/>
      <c r="M235" s="271"/>
      <c r="N235" s="272"/>
      <c r="O235" s="272"/>
      <c r="P235" s="272"/>
      <c r="Q235" s="272"/>
      <c r="R235" s="272"/>
      <c r="S235" s="272"/>
      <c r="T235" s="273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74" t="s">
        <v>129</v>
      </c>
      <c r="AU235" s="274" t="s">
        <v>86</v>
      </c>
      <c r="AV235" s="14" t="s">
        <v>86</v>
      </c>
      <c r="AW235" s="14" t="s">
        <v>31</v>
      </c>
      <c r="AX235" s="14" t="s">
        <v>76</v>
      </c>
      <c r="AY235" s="274" t="s">
        <v>119</v>
      </c>
    </row>
    <row r="236" spans="1:51" s="15" customFormat="1" ht="12">
      <c r="A236" s="15"/>
      <c r="B236" s="275"/>
      <c r="C236" s="276"/>
      <c r="D236" s="250" t="s">
        <v>129</v>
      </c>
      <c r="E236" s="277" t="s">
        <v>1</v>
      </c>
      <c r="F236" s="278" t="s">
        <v>132</v>
      </c>
      <c r="G236" s="276"/>
      <c r="H236" s="279">
        <v>1931</v>
      </c>
      <c r="I236" s="280"/>
      <c r="J236" s="276"/>
      <c r="K236" s="276"/>
      <c r="L236" s="281"/>
      <c r="M236" s="282"/>
      <c r="N236" s="283"/>
      <c r="O236" s="283"/>
      <c r="P236" s="283"/>
      <c r="Q236" s="283"/>
      <c r="R236" s="283"/>
      <c r="S236" s="283"/>
      <c r="T236" s="284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85" t="s">
        <v>129</v>
      </c>
      <c r="AU236" s="285" t="s">
        <v>86</v>
      </c>
      <c r="AV236" s="15" t="s">
        <v>125</v>
      </c>
      <c r="AW236" s="15" t="s">
        <v>31</v>
      </c>
      <c r="AX236" s="15" t="s">
        <v>84</v>
      </c>
      <c r="AY236" s="285" t="s">
        <v>119</v>
      </c>
    </row>
    <row r="237" spans="1:65" s="2" customFormat="1" ht="16.5" customHeight="1">
      <c r="A237" s="38"/>
      <c r="B237" s="39"/>
      <c r="C237" s="236" t="s">
        <v>268</v>
      </c>
      <c r="D237" s="236" t="s">
        <v>121</v>
      </c>
      <c r="E237" s="237" t="s">
        <v>462</v>
      </c>
      <c r="F237" s="238" t="s">
        <v>463</v>
      </c>
      <c r="G237" s="239" t="s">
        <v>254</v>
      </c>
      <c r="H237" s="240">
        <v>72.955</v>
      </c>
      <c r="I237" s="241"/>
      <c r="J237" s="242">
        <f>ROUND(I237*H237,2)</f>
        <v>0</v>
      </c>
      <c r="K237" s="243"/>
      <c r="L237" s="44"/>
      <c r="M237" s="244" t="s">
        <v>1</v>
      </c>
      <c r="N237" s="245" t="s">
        <v>41</v>
      </c>
      <c r="O237" s="91"/>
      <c r="P237" s="246">
        <f>O237*H237</f>
        <v>0</v>
      </c>
      <c r="Q237" s="246">
        <v>0</v>
      </c>
      <c r="R237" s="246">
        <f>Q237*H237</f>
        <v>0</v>
      </c>
      <c r="S237" s="246">
        <v>0</v>
      </c>
      <c r="T237" s="247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48" t="s">
        <v>125</v>
      </c>
      <c r="AT237" s="248" t="s">
        <v>121</v>
      </c>
      <c r="AU237" s="248" t="s">
        <v>86</v>
      </c>
      <c r="AY237" s="17" t="s">
        <v>119</v>
      </c>
      <c r="BE237" s="249">
        <f>IF(N237="základní",J237,0)</f>
        <v>0</v>
      </c>
      <c r="BF237" s="249">
        <f>IF(N237="snížená",J237,0)</f>
        <v>0</v>
      </c>
      <c r="BG237" s="249">
        <f>IF(N237="zákl. přenesená",J237,0)</f>
        <v>0</v>
      </c>
      <c r="BH237" s="249">
        <f>IF(N237="sníž. přenesená",J237,0)</f>
        <v>0</v>
      </c>
      <c r="BI237" s="249">
        <f>IF(N237="nulová",J237,0)</f>
        <v>0</v>
      </c>
      <c r="BJ237" s="17" t="s">
        <v>84</v>
      </c>
      <c r="BK237" s="249">
        <f>ROUND(I237*H237,2)</f>
        <v>0</v>
      </c>
      <c r="BL237" s="17" t="s">
        <v>125</v>
      </c>
      <c r="BM237" s="248" t="s">
        <v>464</v>
      </c>
    </row>
    <row r="238" spans="1:47" s="2" customFormat="1" ht="12">
      <c r="A238" s="38"/>
      <c r="B238" s="39"/>
      <c r="C238" s="40"/>
      <c r="D238" s="250" t="s">
        <v>127</v>
      </c>
      <c r="E238" s="40"/>
      <c r="F238" s="251" t="s">
        <v>465</v>
      </c>
      <c r="G238" s="40"/>
      <c r="H238" s="40"/>
      <c r="I238" s="144"/>
      <c r="J238" s="40"/>
      <c r="K238" s="40"/>
      <c r="L238" s="44"/>
      <c r="M238" s="252"/>
      <c r="N238" s="253"/>
      <c r="O238" s="91"/>
      <c r="P238" s="91"/>
      <c r="Q238" s="91"/>
      <c r="R238" s="91"/>
      <c r="S238" s="91"/>
      <c r="T238" s="92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127</v>
      </c>
      <c r="AU238" s="17" t="s">
        <v>86</v>
      </c>
    </row>
    <row r="239" spans="1:51" s="14" customFormat="1" ht="12">
      <c r="A239" s="14"/>
      <c r="B239" s="264"/>
      <c r="C239" s="265"/>
      <c r="D239" s="250" t="s">
        <v>129</v>
      </c>
      <c r="E239" s="266" t="s">
        <v>1</v>
      </c>
      <c r="F239" s="267" t="s">
        <v>466</v>
      </c>
      <c r="G239" s="265"/>
      <c r="H239" s="268">
        <v>11.5</v>
      </c>
      <c r="I239" s="269"/>
      <c r="J239" s="265"/>
      <c r="K239" s="265"/>
      <c r="L239" s="270"/>
      <c r="M239" s="271"/>
      <c r="N239" s="272"/>
      <c r="O239" s="272"/>
      <c r="P239" s="272"/>
      <c r="Q239" s="272"/>
      <c r="R239" s="272"/>
      <c r="S239" s="272"/>
      <c r="T239" s="273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4" t="s">
        <v>129</v>
      </c>
      <c r="AU239" s="274" t="s">
        <v>86</v>
      </c>
      <c r="AV239" s="14" t="s">
        <v>86</v>
      </c>
      <c r="AW239" s="14" t="s">
        <v>31</v>
      </c>
      <c r="AX239" s="14" t="s">
        <v>76</v>
      </c>
      <c r="AY239" s="274" t="s">
        <v>119</v>
      </c>
    </row>
    <row r="240" spans="1:51" s="14" customFormat="1" ht="12">
      <c r="A240" s="14"/>
      <c r="B240" s="264"/>
      <c r="C240" s="265"/>
      <c r="D240" s="250" t="s">
        <v>129</v>
      </c>
      <c r="E240" s="266" t="s">
        <v>1</v>
      </c>
      <c r="F240" s="267" t="s">
        <v>467</v>
      </c>
      <c r="G240" s="265"/>
      <c r="H240" s="268">
        <v>3</v>
      </c>
      <c r="I240" s="269"/>
      <c r="J240" s="265"/>
      <c r="K240" s="265"/>
      <c r="L240" s="270"/>
      <c r="M240" s="271"/>
      <c r="N240" s="272"/>
      <c r="O240" s="272"/>
      <c r="P240" s="272"/>
      <c r="Q240" s="272"/>
      <c r="R240" s="272"/>
      <c r="S240" s="272"/>
      <c r="T240" s="273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74" t="s">
        <v>129</v>
      </c>
      <c r="AU240" s="274" t="s">
        <v>86</v>
      </c>
      <c r="AV240" s="14" t="s">
        <v>86</v>
      </c>
      <c r="AW240" s="14" t="s">
        <v>31</v>
      </c>
      <c r="AX240" s="14" t="s">
        <v>76</v>
      </c>
      <c r="AY240" s="274" t="s">
        <v>119</v>
      </c>
    </row>
    <row r="241" spans="1:51" s="14" customFormat="1" ht="12">
      <c r="A241" s="14"/>
      <c r="B241" s="264"/>
      <c r="C241" s="265"/>
      <c r="D241" s="250" t="s">
        <v>129</v>
      </c>
      <c r="E241" s="266" t="s">
        <v>1</v>
      </c>
      <c r="F241" s="267" t="s">
        <v>468</v>
      </c>
      <c r="G241" s="265"/>
      <c r="H241" s="268">
        <v>52.05</v>
      </c>
      <c r="I241" s="269"/>
      <c r="J241" s="265"/>
      <c r="K241" s="265"/>
      <c r="L241" s="270"/>
      <c r="M241" s="271"/>
      <c r="N241" s="272"/>
      <c r="O241" s="272"/>
      <c r="P241" s="272"/>
      <c r="Q241" s="272"/>
      <c r="R241" s="272"/>
      <c r="S241" s="272"/>
      <c r="T241" s="273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74" t="s">
        <v>129</v>
      </c>
      <c r="AU241" s="274" t="s">
        <v>86</v>
      </c>
      <c r="AV241" s="14" t="s">
        <v>86</v>
      </c>
      <c r="AW241" s="14" t="s">
        <v>31</v>
      </c>
      <c r="AX241" s="14" t="s">
        <v>76</v>
      </c>
      <c r="AY241" s="274" t="s">
        <v>119</v>
      </c>
    </row>
    <row r="242" spans="1:51" s="14" customFormat="1" ht="12">
      <c r="A242" s="14"/>
      <c r="B242" s="264"/>
      <c r="C242" s="265"/>
      <c r="D242" s="250" t="s">
        <v>129</v>
      </c>
      <c r="E242" s="266" t="s">
        <v>1</v>
      </c>
      <c r="F242" s="267" t="s">
        <v>469</v>
      </c>
      <c r="G242" s="265"/>
      <c r="H242" s="268">
        <v>6.405</v>
      </c>
      <c r="I242" s="269"/>
      <c r="J242" s="265"/>
      <c r="K242" s="265"/>
      <c r="L242" s="270"/>
      <c r="M242" s="271"/>
      <c r="N242" s="272"/>
      <c r="O242" s="272"/>
      <c r="P242" s="272"/>
      <c r="Q242" s="272"/>
      <c r="R242" s="272"/>
      <c r="S242" s="272"/>
      <c r="T242" s="27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74" t="s">
        <v>129</v>
      </c>
      <c r="AU242" s="274" t="s">
        <v>86</v>
      </c>
      <c r="AV242" s="14" t="s">
        <v>86</v>
      </c>
      <c r="AW242" s="14" t="s">
        <v>31</v>
      </c>
      <c r="AX242" s="14" t="s">
        <v>76</v>
      </c>
      <c r="AY242" s="274" t="s">
        <v>119</v>
      </c>
    </row>
    <row r="243" spans="1:51" s="15" customFormat="1" ht="12">
      <c r="A243" s="15"/>
      <c r="B243" s="275"/>
      <c r="C243" s="276"/>
      <c r="D243" s="250" t="s">
        <v>129</v>
      </c>
      <c r="E243" s="277" t="s">
        <v>1</v>
      </c>
      <c r="F243" s="278" t="s">
        <v>132</v>
      </c>
      <c r="G243" s="276"/>
      <c r="H243" s="279">
        <v>72.955</v>
      </c>
      <c r="I243" s="280"/>
      <c r="J243" s="276"/>
      <c r="K243" s="276"/>
      <c r="L243" s="281"/>
      <c r="M243" s="282"/>
      <c r="N243" s="283"/>
      <c r="O243" s="283"/>
      <c r="P243" s="283"/>
      <c r="Q243" s="283"/>
      <c r="R243" s="283"/>
      <c r="S243" s="283"/>
      <c r="T243" s="284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85" t="s">
        <v>129</v>
      </c>
      <c r="AU243" s="285" t="s">
        <v>86</v>
      </c>
      <c r="AV243" s="15" t="s">
        <v>125</v>
      </c>
      <c r="AW243" s="15" t="s">
        <v>31</v>
      </c>
      <c r="AX243" s="15" t="s">
        <v>84</v>
      </c>
      <c r="AY243" s="285" t="s">
        <v>119</v>
      </c>
    </row>
    <row r="244" spans="1:65" s="2" customFormat="1" ht="16.5" customHeight="1">
      <c r="A244" s="38"/>
      <c r="B244" s="39"/>
      <c r="C244" s="236" t="s">
        <v>273</v>
      </c>
      <c r="D244" s="236" t="s">
        <v>121</v>
      </c>
      <c r="E244" s="237" t="s">
        <v>470</v>
      </c>
      <c r="F244" s="238" t="s">
        <v>471</v>
      </c>
      <c r="G244" s="239" t="s">
        <v>254</v>
      </c>
      <c r="H244" s="240">
        <v>96.55</v>
      </c>
      <c r="I244" s="241"/>
      <c r="J244" s="242">
        <f>ROUND(I244*H244,2)</f>
        <v>0</v>
      </c>
      <c r="K244" s="243"/>
      <c r="L244" s="44"/>
      <c r="M244" s="244" t="s">
        <v>1</v>
      </c>
      <c r="N244" s="245" t="s">
        <v>41</v>
      </c>
      <c r="O244" s="91"/>
      <c r="P244" s="246">
        <f>O244*H244</f>
        <v>0</v>
      </c>
      <c r="Q244" s="246">
        <v>0</v>
      </c>
      <c r="R244" s="246">
        <f>Q244*H244</f>
        <v>0</v>
      </c>
      <c r="S244" s="246">
        <v>0</v>
      </c>
      <c r="T244" s="247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48" t="s">
        <v>125</v>
      </c>
      <c r="AT244" s="248" t="s">
        <v>121</v>
      </c>
      <c r="AU244" s="248" t="s">
        <v>86</v>
      </c>
      <c r="AY244" s="17" t="s">
        <v>119</v>
      </c>
      <c r="BE244" s="249">
        <f>IF(N244="základní",J244,0)</f>
        <v>0</v>
      </c>
      <c r="BF244" s="249">
        <f>IF(N244="snížená",J244,0)</f>
        <v>0</v>
      </c>
      <c r="BG244" s="249">
        <f>IF(N244="zákl. přenesená",J244,0)</f>
        <v>0</v>
      </c>
      <c r="BH244" s="249">
        <f>IF(N244="sníž. přenesená",J244,0)</f>
        <v>0</v>
      </c>
      <c r="BI244" s="249">
        <f>IF(N244="nulová",J244,0)</f>
        <v>0</v>
      </c>
      <c r="BJ244" s="17" t="s">
        <v>84</v>
      </c>
      <c r="BK244" s="249">
        <f>ROUND(I244*H244,2)</f>
        <v>0</v>
      </c>
      <c r="BL244" s="17" t="s">
        <v>125</v>
      </c>
      <c r="BM244" s="248" t="s">
        <v>472</v>
      </c>
    </row>
    <row r="245" spans="1:47" s="2" customFormat="1" ht="12">
      <c r="A245" s="38"/>
      <c r="B245" s="39"/>
      <c r="C245" s="40"/>
      <c r="D245" s="250" t="s">
        <v>127</v>
      </c>
      <c r="E245" s="40"/>
      <c r="F245" s="251" t="s">
        <v>473</v>
      </c>
      <c r="G245" s="40"/>
      <c r="H245" s="40"/>
      <c r="I245" s="144"/>
      <c r="J245" s="40"/>
      <c r="K245" s="40"/>
      <c r="L245" s="44"/>
      <c r="M245" s="252"/>
      <c r="N245" s="253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127</v>
      </c>
      <c r="AU245" s="17" t="s">
        <v>86</v>
      </c>
    </row>
    <row r="246" spans="1:51" s="14" customFormat="1" ht="12">
      <c r="A246" s="14"/>
      <c r="B246" s="264"/>
      <c r="C246" s="265"/>
      <c r="D246" s="250" t="s">
        <v>129</v>
      </c>
      <c r="E246" s="266" t="s">
        <v>1</v>
      </c>
      <c r="F246" s="267" t="s">
        <v>474</v>
      </c>
      <c r="G246" s="265"/>
      <c r="H246" s="268">
        <v>96.55</v>
      </c>
      <c r="I246" s="269"/>
      <c r="J246" s="265"/>
      <c r="K246" s="265"/>
      <c r="L246" s="270"/>
      <c r="M246" s="271"/>
      <c r="N246" s="272"/>
      <c r="O246" s="272"/>
      <c r="P246" s="272"/>
      <c r="Q246" s="272"/>
      <c r="R246" s="272"/>
      <c r="S246" s="272"/>
      <c r="T246" s="27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74" t="s">
        <v>129</v>
      </c>
      <c r="AU246" s="274" t="s">
        <v>86</v>
      </c>
      <c r="AV246" s="14" t="s">
        <v>86</v>
      </c>
      <c r="AW246" s="14" t="s">
        <v>31</v>
      </c>
      <c r="AX246" s="14" t="s">
        <v>76</v>
      </c>
      <c r="AY246" s="274" t="s">
        <v>119</v>
      </c>
    </row>
    <row r="247" spans="1:51" s="15" customFormat="1" ht="12">
      <c r="A247" s="15"/>
      <c r="B247" s="275"/>
      <c r="C247" s="276"/>
      <c r="D247" s="250" t="s">
        <v>129</v>
      </c>
      <c r="E247" s="277" t="s">
        <v>1</v>
      </c>
      <c r="F247" s="278" t="s">
        <v>132</v>
      </c>
      <c r="G247" s="276"/>
      <c r="H247" s="279">
        <v>96.55</v>
      </c>
      <c r="I247" s="280"/>
      <c r="J247" s="276"/>
      <c r="K247" s="276"/>
      <c r="L247" s="281"/>
      <c r="M247" s="282"/>
      <c r="N247" s="283"/>
      <c r="O247" s="283"/>
      <c r="P247" s="283"/>
      <c r="Q247" s="283"/>
      <c r="R247" s="283"/>
      <c r="S247" s="283"/>
      <c r="T247" s="284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85" t="s">
        <v>129</v>
      </c>
      <c r="AU247" s="285" t="s">
        <v>86</v>
      </c>
      <c r="AV247" s="15" t="s">
        <v>125</v>
      </c>
      <c r="AW247" s="15" t="s">
        <v>31</v>
      </c>
      <c r="AX247" s="15" t="s">
        <v>84</v>
      </c>
      <c r="AY247" s="285" t="s">
        <v>119</v>
      </c>
    </row>
    <row r="248" spans="1:65" s="2" customFormat="1" ht="21.75" customHeight="1">
      <c r="A248" s="38"/>
      <c r="B248" s="39"/>
      <c r="C248" s="236" t="s">
        <v>277</v>
      </c>
      <c r="D248" s="236" t="s">
        <v>121</v>
      </c>
      <c r="E248" s="237" t="s">
        <v>475</v>
      </c>
      <c r="F248" s="238" t="s">
        <v>476</v>
      </c>
      <c r="G248" s="239" t="s">
        <v>124</v>
      </c>
      <c r="H248" s="240">
        <v>330</v>
      </c>
      <c r="I248" s="241"/>
      <c r="J248" s="242">
        <f>ROUND(I248*H248,2)</f>
        <v>0</v>
      </c>
      <c r="K248" s="243"/>
      <c r="L248" s="44"/>
      <c r="M248" s="244" t="s">
        <v>1</v>
      </c>
      <c r="N248" s="245" t="s">
        <v>41</v>
      </c>
      <c r="O248" s="91"/>
      <c r="P248" s="246">
        <f>O248*H248</f>
        <v>0</v>
      </c>
      <c r="Q248" s="246">
        <v>0</v>
      </c>
      <c r="R248" s="246">
        <f>Q248*H248</f>
        <v>0</v>
      </c>
      <c r="S248" s="246">
        <v>0</v>
      </c>
      <c r="T248" s="247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48" t="s">
        <v>125</v>
      </c>
      <c r="AT248" s="248" t="s">
        <v>121</v>
      </c>
      <c r="AU248" s="248" t="s">
        <v>86</v>
      </c>
      <c r="AY248" s="17" t="s">
        <v>119</v>
      </c>
      <c r="BE248" s="249">
        <f>IF(N248="základní",J248,0)</f>
        <v>0</v>
      </c>
      <c r="BF248" s="249">
        <f>IF(N248="snížená",J248,0)</f>
        <v>0</v>
      </c>
      <c r="BG248" s="249">
        <f>IF(N248="zákl. přenesená",J248,0)</f>
        <v>0</v>
      </c>
      <c r="BH248" s="249">
        <f>IF(N248="sníž. přenesená",J248,0)</f>
        <v>0</v>
      </c>
      <c r="BI248" s="249">
        <f>IF(N248="nulová",J248,0)</f>
        <v>0</v>
      </c>
      <c r="BJ248" s="17" t="s">
        <v>84</v>
      </c>
      <c r="BK248" s="249">
        <f>ROUND(I248*H248,2)</f>
        <v>0</v>
      </c>
      <c r="BL248" s="17" t="s">
        <v>125</v>
      </c>
      <c r="BM248" s="248" t="s">
        <v>477</v>
      </c>
    </row>
    <row r="249" spans="1:47" s="2" customFormat="1" ht="12">
      <c r="A249" s="38"/>
      <c r="B249" s="39"/>
      <c r="C249" s="40"/>
      <c r="D249" s="250" t="s">
        <v>127</v>
      </c>
      <c r="E249" s="40"/>
      <c r="F249" s="251" t="s">
        <v>478</v>
      </c>
      <c r="G249" s="40"/>
      <c r="H249" s="40"/>
      <c r="I249" s="144"/>
      <c r="J249" s="40"/>
      <c r="K249" s="40"/>
      <c r="L249" s="44"/>
      <c r="M249" s="252"/>
      <c r="N249" s="253"/>
      <c r="O249" s="91"/>
      <c r="P249" s="91"/>
      <c r="Q249" s="91"/>
      <c r="R249" s="91"/>
      <c r="S249" s="91"/>
      <c r="T249" s="92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127</v>
      </c>
      <c r="AU249" s="17" t="s">
        <v>86</v>
      </c>
    </row>
    <row r="250" spans="1:51" s="14" customFormat="1" ht="12">
      <c r="A250" s="14"/>
      <c r="B250" s="264"/>
      <c r="C250" s="265"/>
      <c r="D250" s="250" t="s">
        <v>129</v>
      </c>
      <c r="E250" s="266" t="s">
        <v>1</v>
      </c>
      <c r="F250" s="267" t="s">
        <v>479</v>
      </c>
      <c r="G250" s="265"/>
      <c r="H250" s="268">
        <v>330</v>
      </c>
      <c r="I250" s="269"/>
      <c r="J250" s="265"/>
      <c r="K250" s="265"/>
      <c r="L250" s="270"/>
      <c r="M250" s="271"/>
      <c r="N250" s="272"/>
      <c r="O250" s="272"/>
      <c r="P250" s="272"/>
      <c r="Q250" s="272"/>
      <c r="R250" s="272"/>
      <c r="S250" s="272"/>
      <c r="T250" s="273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74" t="s">
        <v>129</v>
      </c>
      <c r="AU250" s="274" t="s">
        <v>86</v>
      </c>
      <c r="AV250" s="14" t="s">
        <v>86</v>
      </c>
      <c r="AW250" s="14" t="s">
        <v>31</v>
      </c>
      <c r="AX250" s="14" t="s">
        <v>76</v>
      </c>
      <c r="AY250" s="274" t="s">
        <v>119</v>
      </c>
    </row>
    <row r="251" spans="1:51" s="15" customFormat="1" ht="12">
      <c r="A251" s="15"/>
      <c r="B251" s="275"/>
      <c r="C251" s="276"/>
      <c r="D251" s="250" t="s">
        <v>129</v>
      </c>
      <c r="E251" s="277" t="s">
        <v>1</v>
      </c>
      <c r="F251" s="278" t="s">
        <v>132</v>
      </c>
      <c r="G251" s="276"/>
      <c r="H251" s="279">
        <v>330</v>
      </c>
      <c r="I251" s="280"/>
      <c r="J251" s="276"/>
      <c r="K251" s="276"/>
      <c r="L251" s="281"/>
      <c r="M251" s="282"/>
      <c r="N251" s="283"/>
      <c r="O251" s="283"/>
      <c r="P251" s="283"/>
      <c r="Q251" s="283"/>
      <c r="R251" s="283"/>
      <c r="S251" s="283"/>
      <c r="T251" s="284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85" t="s">
        <v>129</v>
      </c>
      <c r="AU251" s="285" t="s">
        <v>86</v>
      </c>
      <c r="AV251" s="15" t="s">
        <v>125</v>
      </c>
      <c r="AW251" s="15" t="s">
        <v>31</v>
      </c>
      <c r="AX251" s="15" t="s">
        <v>84</v>
      </c>
      <c r="AY251" s="285" t="s">
        <v>119</v>
      </c>
    </row>
    <row r="252" spans="1:65" s="2" customFormat="1" ht="16.5" customHeight="1">
      <c r="A252" s="38"/>
      <c r="B252" s="39"/>
      <c r="C252" s="236" t="s">
        <v>283</v>
      </c>
      <c r="D252" s="236" t="s">
        <v>121</v>
      </c>
      <c r="E252" s="237" t="s">
        <v>480</v>
      </c>
      <c r="F252" s="238" t="s">
        <v>481</v>
      </c>
      <c r="G252" s="239" t="s">
        <v>254</v>
      </c>
      <c r="H252" s="240">
        <v>169.505</v>
      </c>
      <c r="I252" s="241"/>
      <c r="J252" s="242">
        <f>ROUND(I252*H252,2)</f>
        <v>0</v>
      </c>
      <c r="K252" s="243"/>
      <c r="L252" s="44"/>
      <c r="M252" s="244" t="s">
        <v>1</v>
      </c>
      <c r="N252" s="245" t="s">
        <v>41</v>
      </c>
      <c r="O252" s="91"/>
      <c r="P252" s="246">
        <f>O252*H252</f>
        <v>0</v>
      </c>
      <c r="Q252" s="246">
        <v>0</v>
      </c>
      <c r="R252" s="246">
        <f>Q252*H252</f>
        <v>0</v>
      </c>
      <c r="S252" s="246">
        <v>0</v>
      </c>
      <c r="T252" s="247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48" t="s">
        <v>125</v>
      </c>
      <c r="AT252" s="248" t="s">
        <v>121</v>
      </c>
      <c r="AU252" s="248" t="s">
        <v>86</v>
      </c>
      <c r="AY252" s="17" t="s">
        <v>119</v>
      </c>
      <c r="BE252" s="249">
        <f>IF(N252="základní",J252,0)</f>
        <v>0</v>
      </c>
      <c r="BF252" s="249">
        <f>IF(N252="snížená",J252,0)</f>
        <v>0</v>
      </c>
      <c r="BG252" s="249">
        <f>IF(N252="zákl. přenesená",J252,0)</f>
        <v>0</v>
      </c>
      <c r="BH252" s="249">
        <f>IF(N252="sníž. přenesená",J252,0)</f>
        <v>0</v>
      </c>
      <c r="BI252" s="249">
        <f>IF(N252="nulová",J252,0)</f>
        <v>0</v>
      </c>
      <c r="BJ252" s="17" t="s">
        <v>84</v>
      </c>
      <c r="BK252" s="249">
        <f>ROUND(I252*H252,2)</f>
        <v>0</v>
      </c>
      <c r="BL252" s="17" t="s">
        <v>125</v>
      </c>
      <c r="BM252" s="248" t="s">
        <v>482</v>
      </c>
    </row>
    <row r="253" spans="1:47" s="2" customFormat="1" ht="12">
      <c r="A253" s="38"/>
      <c r="B253" s="39"/>
      <c r="C253" s="40"/>
      <c r="D253" s="250" t="s">
        <v>127</v>
      </c>
      <c r="E253" s="40"/>
      <c r="F253" s="251" t="s">
        <v>483</v>
      </c>
      <c r="G253" s="40"/>
      <c r="H253" s="40"/>
      <c r="I253" s="144"/>
      <c r="J253" s="40"/>
      <c r="K253" s="40"/>
      <c r="L253" s="44"/>
      <c r="M253" s="252"/>
      <c r="N253" s="253"/>
      <c r="O253" s="91"/>
      <c r="P253" s="91"/>
      <c r="Q253" s="91"/>
      <c r="R253" s="91"/>
      <c r="S253" s="91"/>
      <c r="T253" s="92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127</v>
      </c>
      <c r="AU253" s="17" t="s">
        <v>86</v>
      </c>
    </row>
    <row r="254" spans="1:51" s="14" customFormat="1" ht="12">
      <c r="A254" s="14"/>
      <c r="B254" s="264"/>
      <c r="C254" s="265"/>
      <c r="D254" s="250" t="s">
        <v>129</v>
      </c>
      <c r="E254" s="266" t="s">
        <v>1</v>
      </c>
      <c r="F254" s="267" t="s">
        <v>484</v>
      </c>
      <c r="G254" s="265"/>
      <c r="H254" s="268">
        <v>169.505</v>
      </c>
      <c r="I254" s="269"/>
      <c r="J254" s="265"/>
      <c r="K254" s="265"/>
      <c r="L254" s="270"/>
      <c r="M254" s="271"/>
      <c r="N254" s="272"/>
      <c r="O254" s="272"/>
      <c r="P254" s="272"/>
      <c r="Q254" s="272"/>
      <c r="R254" s="272"/>
      <c r="S254" s="272"/>
      <c r="T254" s="273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74" t="s">
        <v>129</v>
      </c>
      <c r="AU254" s="274" t="s">
        <v>86</v>
      </c>
      <c r="AV254" s="14" t="s">
        <v>86</v>
      </c>
      <c r="AW254" s="14" t="s">
        <v>31</v>
      </c>
      <c r="AX254" s="14" t="s">
        <v>76</v>
      </c>
      <c r="AY254" s="274" t="s">
        <v>119</v>
      </c>
    </row>
    <row r="255" spans="1:51" s="15" customFormat="1" ht="12">
      <c r="A255" s="15"/>
      <c r="B255" s="275"/>
      <c r="C255" s="276"/>
      <c r="D255" s="250" t="s">
        <v>129</v>
      </c>
      <c r="E255" s="277" t="s">
        <v>1</v>
      </c>
      <c r="F255" s="278" t="s">
        <v>132</v>
      </c>
      <c r="G255" s="276"/>
      <c r="H255" s="279">
        <v>169.505</v>
      </c>
      <c r="I255" s="280"/>
      <c r="J255" s="276"/>
      <c r="K255" s="276"/>
      <c r="L255" s="281"/>
      <c r="M255" s="282"/>
      <c r="N255" s="283"/>
      <c r="O255" s="283"/>
      <c r="P255" s="283"/>
      <c r="Q255" s="283"/>
      <c r="R255" s="283"/>
      <c r="S255" s="283"/>
      <c r="T255" s="284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85" t="s">
        <v>129</v>
      </c>
      <c r="AU255" s="285" t="s">
        <v>86</v>
      </c>
      <c r="AV255" s="15" t="s">
        <v>125</v>
      </c>
      <c r="AW255" s="15" t="s">
        <v>31</v>
      </c>
      <c r="AX255" s="15" t="s">
        <v>84</v>
      </c>
      <c r="AY255" s="285" t="s">
        <v>119</v>
      </c>
    </row>
    <row r="256" spans="1:65" s="2" customFormat="1" ht="16.5" customHeight="1">
      <c r="A256" s="38"/>
      <c r="B256" s="39"/>
      <c r="C256" s="236" t="s">
        <v>290</v>
      </c>
      <c r="D256" s="236" t="s">
        <v>121</v>
      </c>
      <c r="E256" s="237" t="s">
        <v>485</v>
      </c>
      <c r="F256" s="238" t="s">
        <v>486</v>
      </c>
      <c r="G256" s="239" t="s">
        <v>280</v>
      </c>
      <c r="H256" s="240">
        <v>55</v>
      </c>
      <c r="I256" s="241"/>
      <c r="J256" s="242">
        <f>ROUND(I256*H256,2)</f>
        <v>0</v>
      </c>
      <c r="K256" s="243"/>
      <c r="L256" s="44"/>
      <c r="M256" s="244" t="s">
        <v>1</v>
      </c>
      <c r="N256" s="245" t="s">
        <v>41</v>
      </c>
      <c r="O256" s="91"/>
      <c r="P256" s="246">
        <f>O256*H256</f>
        <v>0</v>
      </c>
      <c r="Q256" s="246">
        <v>0</v>
      </c>
      <c r="R256" s="246">
        <f>Q256*H256</f>
        <v>0</v>
      </c>
      <c r="S256" s="246">
        <v>0</v>
      </c>
      <c r="T256" s="247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48" t="s">
        <v>125</v>
      </c>
      <c r="AT256" s="248" t="s">
        <v>121</v>
      </c>
      <c r="AU256" s="248" t="s">
        <v>86</v>
      </c>
      <c r="AY256" s="17" t="s">
        <v>119</v>
      </c>
      <c r="BE256" s="249">
        <f>IF(N256="základní",J256,0)</f>
        <v>0</v>
      </c>
      <c r="BF256" s="249">
        <f>IF(N256="snížená",J256,0)</f>
        <v>0</v>
      </c>
      <c r="BG256" s="249">
        <f>IF(N256="zákl. přenesená",J256,0)</f>
        <v>0</v>
      </c>
      <c r="BH256" s="249">
        <f>IF(N256="sníž. přenesená",J256,0)</f>
        <v>0</v>
      </c>
      <c r="BI256" s="249">
        <f>IF(N256="nulová",J256,0)</f>
        <v>0</v>
      </c>
      <c r="BJ256" s="17" t="s">
        <v>84</v>
      </c>
      <c r="BK256" s="249">
        <f>ROUND(I256*H256,2)</f>
        <v>0</v>
      </c>
      <c r="BL256" s="17" t="s">
        <v>125</v>
      </c>
      <c r="BM256" s="248" t="s">
        <v>487</v>
      </c>
    </row>
    <row r="257" spans="1:47" s="2" customFormat="1" ht="12">
      <c r="A257" s="38"/>
      <c r="B257" s="39"/>
      <c r="C257" s="40"/>
      <c r="D257" s="250" t="s">
        <v>127</v>
      </c>
      <c r="E257" s="40"/>
      <c r="F257" s="251" t="s">
        <v>486</v>
      </c>
      <c r="G257" s="40"/>
      <c r="H257" s="40"/>
      <c r="I257" s="144"/>
      <c r="J257" s="40"/>
      <c r="K257" s="40"/>
      <c r="L257" s="44"/>
      <c r="M257" s="252"/>
      <c r="N257" s="253"/>
      <c r="O257" s="91"/>
      <c r="P257" s="91"/>
      <c r="Q257" s="91"/>
      <c r="R257" s="91"/>
      <c r="S257" s="91"/>
      <c r="T257" s="92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127</v>
      </c>
      <c r="AU257" s="17" t="s">
        <v>86</v>
      </c>
    </row>
    <row r="258" spans="1:51" s="14" customFormat="1" ht="12">
      <c r="A258" s="14"/>
      <c r="B258" s="264"/>
      <c r="C258" s="265"/>
      <c r="D258" s="250" t="s">
        <v>129</v>
      </c>
      <c r="E258" s="266" t="s">
        <v>1</v>
      </c>
      <c r="F258" s="267" t="s">
        <v>488</v>
      </c>
      <c r="G258" s="265"/>
      <c r="H258" s="268">
        <v>55</v>
      </c>
      <c r="I258" s="269"/>
      <c r="J258" s="265"/>
      <c r="K258" s="265"/>
      <c r="L258" s="270"/>
      <c r="M258" s="271"/>
      <c r="N258" s="272"/>
      <c r="O258" s="272"/>
      <c r="P258" s="272"/>
      <c r="Q258" s="272"/>
      <c r="R258" s="272"/>
      <c r="S258" s="272"/>
      <c r="T258" s="273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74" t="s">
        <v>129</v>
      </c>
      <c r="AU258" s="274" t="s">
        <v>86</v>
      </c>
      <c r="AV258" s="14" t="s">
        <v>86</v>
      </c>
      <c r="AW258" s="14" t="s">
        <v>31</v>
      </c>
      <c r="AX258" s="14" t="s">
        <v>76</v>
      </c>
      <c r="AY258" s="274" t="s">
        <v>119</v>
      </c>
    </row>
    <row r="259" spans="1:51" s="15" customFormat="1" ht="12">
      <c r="A259" s="15"/>
      <c r="B259" s="275"/>
      <c r="C259" s="276"/>
      <c r="D259" s="250" t="s">
        <v>129</v>
      </c>
      <c r="E259" s="277" t="s">
        <v>1</v>
      </c>
      <c r="F259" s="278" t="s">
        <v>132</v>
      </c>
      <c r="G259" s="276"/>
      <c r="H259" s="279">
        <v>55</v>
      </c>
      <c r="I259" s="280"/>
      <c r="J259" s="276"/>
      <c r="K259" s="276"/>
      <c r="L259" s="281"/>
      <c r="M259" s="282"/>
      <c r="N259" s="283"/>
      <c r="O259" s="283"/>
      <c r="P259" s="283"/>
      <c r="Q259" s="283"/>
      <c r="R259" s="283"/>
      <c r="S259" s="283"/>
      <c r="T259" s="284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85" t="s">
        <v>129</v>
      </c>
      <c r="AU259" s="285" t="s">
        <v>86</v>
      </c>
      <c r="AV259" s="15" t="s">
        <v>125</v>
      </c>
      <c r="AW259" s="15" t="s">
        <v>31</v>
      </c>
      <c r="AX259" s="15" t="s">
        <v>84</v>
      </c>
      <c r="AY259" s="285" t="s">
        <v>119</v>
      </c>
    </row>
    <row r="260" spans="1:63" s="12" customFormat="1" ht="22.8" customHeight="1">
      <c r="A260" s="12"/>
      <c r="B260" s="220"/>
      <c r="C260" s="221"/>
      <c r="D260" s="222" t="s">
        <v>75</v>
      </c>
      <c r="E260" s="234" t="s">
        <v>489</v>
      </c>
      <c r="F260" s="234" t="s">
        <v>490</v>
      </c>
      <c r="G260" s="221"/>
      <c r="H260" s="221"/>
      <c r="I260" s="224"/>
      <c r="J260" s="235">
        <f>BK260</f>
        <v>0</v>
      </c>
      <c r="K260" s="221"/>
      <c r="L260" s="226"/>
      <c r="M260" s="227"/>
      <c r="N260" s="228"/>
      <c r="O260" s="228"/>
      <c r="P260" s="229">
        <f>SUM(P261:P320)</f>
        <v>0</v>
      </c>
      <c r="Q260" s="228"/>
      <c r="R260" s="229">
        <f>SUM(R261:R320)</f>
        <v>22.9114465</v>
      </c>
      <c r="S260" s="228"/>
      <c r="T260" s="230">
        <f>SUM(T261:T320)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31" t="s">
        <v>84</v>
      </c>
      <c r="AT260" s="232" t="s">
        <v>75</v>
      </c>
      <c r="AU260" s="232" t="s">
        <v>84</v>
      </c>
      <c r="AY260" s="231" t="s">
        <v>119</v>
      </c>
      <c r="BK260" s="233">
        <f>SUM(BK261:BK320)</f>
        <v>0</v>
      </c>
    </row>
    <row r="261" spans="1:65" s="2" customFormat="1" ht="16.5" customHeight="1">
      <c r="A261" s="38"/>
      <c r="B261" s="39"/>
      <c r="C261" s="286" t="s">
        <v>297</v>
      </c>
      <c r="D261" s="286" t="s">
        <v>291</v>
      </c>
      <c r="E261" s="287" t="s">
        <v>491</v>
      </c>
      <c r="F261" s="288" t="s">
        <v>492</v>
      </c>
      <c r="G261" s="289" t="s">
        <v>254</v>
      </c>
      <c r="H261" s="290">
        <v>169.505</v>
      </c>
      <c r="I261" s="291"/>
      <c r="J261" s="292">
        <f>ROUND(I261*H261,2)</f>
        <v>0</v>
      </c>
      <c r="K261" s="293"/>
      <c r="L261" s="294"/>
      <c r="M261" s="295" t="s">
        <v>1</v>
      </c>
      <c r="N261" s="296" t="s">
        <v>41</v>
      </c>
      <c r="O261" s="91"/>
      <c r="P261" s="246">
        <f>O261*H261</f>
        <v>0</v>
      </c>
      <c r="Q261" s="246">
        <v>0</v>
      </c>
      <c r="R261" s="246">
        <f>Q261*H261</f>
        <v>0</v>
      </c>
      <c r="S261" s="246">
        <v>0</v>
      </c>
      <c r="T261" s="247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48" t="s">
        <v>171</v>
      </c>
      <c r="AT261" s="248" t="s">
        <v>291</v>
      </c>
      <c r="AU261" s="248" t="s">
        <v>86</v>
      </c>
      <c r="AY261" s="17" t="s">
        <v>119</v>
      </c>
      <c r="BE261" s="249">
        <f>IF(N261="základní",J261,0)</f>
        <v>0</v>
      </c>
      <c r="BF261" s="249">
        <f>IF(N261="snížená",J261,0)</f>
        <v>0</v>
      </c>
      <c r="BG261" s="249">
        <f>IF(N261="zákl. přenesená",J261,0)</f>
        <v>0</v>
      </c>
      <c r="BH261" s="249">
        <f>IF(N261="sníž. přenesená",J261,0)</f>
        <v>0</v>
      </c>
      <c r="BI261" s="249">
        <f>IF(N261="nulová",J261,0)</f>
        <v>0</v>
      </c>
      <c r="BJ261" s="17" t="s">
        <v>84</v>
      </c>
      <c r="BK261" s="249">
        <f>ROUND(I261*H261,2)</f>
        <v>0</v>
      </c>
      <c r="BL261" s="17" t="s">
        <v>125</v>
      </c>
      <c r="BM261" s="248" t="s">
        <v>493</v>
      </c>
    </row>
    <row r="262" spans="1:47" s="2" customFormat="1" ht="12">
      <c r="A262" s="38"/>
      <c r="B262" s="39"/>
      <c r="C262" s="40"/>
      <c r="D262" s="250" t="s">
        <v>127</v>
      </c>
      <c r="E262" s="40"/>
      <c r="F262" s="251" t="s">
        <v>492</v>
      </c>
      <c r="G262" s="40"/>
      <c r="H262" s="40"/>
      <c r="I262" s="144"/>
      <c r="J262" s="40"/>
      <c r="K262" s="40"/>
      <c r="L262" s="44"/>
      <c r="M262" s="252"/>
      <c r="N262" s="253"/>
      <c r="O262" s="91"/>
      <c r="P262" s="91"/>
      <c r="Q262" s="91"/>
      <c r="R262" s="91"/>
      <c r="S262" s="91"/>
      <c r="T262" s="92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127</v>
      </c>
      <c r="AU262" s="17" t="s">
        <v>86</v>
      </c>
    </row>
    <row r="263" spans="1:51" s="14" customFormat="1" ht="12">
      <c r="A263" s="14"/>
      <c r="B263" s="264"/>
      <c r="C263" s="265"/>
      <c r="D263" s="250" t="s">
        <v>129</v>
      </c>
      <c r="E263" s="266" t="s">
        <v>1</v>
      </c>
      <c r="F263" s="267" t="s">
        <v>484</v>
      </c>
      <c r="G263" s="265"/>
      <c r="H263" s="268">
        <v>169.505</v>
      </c>
      <c r="I263" s="269"/>
      <c r="J263" s="265"/>
      <c r="K263" s="265"/>
      <c r="L263" s="270"/>
      <c r="M263" s="271"/>
      <c r="N263" s="272"/>
      <c r="O263" s="272"/>
      <c r="P263" s="272"/>
      <c r="Q263" s="272"/>
      <c r="R263" s="272"/>
      <c r="S263" s="272"/>
      <c r="T263" s="273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74" t="s">
        <v>129</v>
      </c>
      <c r="AU263" s="274" t="s">
        <v>86</v>
      </c>
      <c r="AV263" s="14" t="s">
        <v>86</v>
      </c>
      <c r="AW263" s="14" t="s">
        <v>31</v>
      </c>
      <c r="AX263" s="14" t="s">
        <v>76</v>
      </c>
      <c r="AY263" s="274" t="s">
        <v>119</v>
      </c>
    </row>
    <row r="264" spans="1:51" s="15" customFormat="1" ht="12">
      <c r="A264" s="15"/>
      <c r="B264" s="275"/>
      <c r="C264" s="276"/>
      <c r="D264" s="250" t="s">
        <v>129</v>
      </c>
      <c r="E264" s="277" t="s">
        <v>1</v>
      </c>
      <c r="F264" s="278" t="s">
        <v>132</v>
      </c>
      <c r="G264" s="276"/>
      <c r="H264" s="279">
        <v>169.505</v>
      </c>
      <c r="I264" s="280"/>
      <c r="J264" s="276"/>
      <c r="K264" s="276"/>
      <c r="L264" s="281"/>
      <c r="M264" s="282"/>
      <c r="N264" s="283"/>
      <c r="O264" s="283"/>
      <c r="P264" s="283"/>
      <c r="Q264" s="283"/>
      <c r="R264" s="283"/>
      <c r="S264" s="283"/>
      <c r="T264" s="284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85" t="s">
        <v>129</v>
      </c>
      <c r="AU264" s="285" t="s">
        <v>86</v>
      </c>
      <c r="AV264" s="15" t="s">
        <v>125</v>
      </c>
      <c r="AW264" s="15" t="s">
        <v>31</v>
      </c>
      <c r="AX264" s="15" t="s">
        <v>84</v>
      </c>
      <c r="AY264" s="285" t="s">
        <v>119</v>
      </c>
    </row>
    <row r="265" spans="1:65" s="2" customFormat="1" ht="16.5" customHeight="1">
      <c r="A265" s="38"/>
      <c r="B265" s="39"/>
      <c r="C265" s="286" t="s">
        <v>303</v>
      </c>
      <c r="D265" s="286" t="s">
        <v>291</v>
      </c>
      <c r="E265" s="287" t="s">
        <v>494</v>
      </c>
      <c r="F265" s="288" t="s">
        <v>495</v>
      </c>
      <c r="G265" s="289" t="s">
        <v>496</v>
      </c>
      <c r="H265" s="290">
        <v>7.189</v>
      </c>
      <c r="I265" s="291"/>
      <c r="J265" s="292">
        <f>ROUND(I265*H265,2)</f>
        <v>0</v>
      </c>
      <c r="K265" s="293"/>
      <c r="L265" s="294"/>
      <c r="M265" s="295" t="s">
        <v>1</v>
      </c>
      <c r="N265" s="296" t="s">
        <v>41</v>
      </c>
      <c r="O265" s="91"/>
      <c r="P265" s="246">
        <f>O265*H265</f>
        <v>0</v>
      </c>
      <c r="Q265" s="246">
        <v>0.0005</v>
      </c>
      <c r="R265" s="246">
        <f>Q265*H265</f>
        <v>0.0035945</v>
      </c>
      <c r="S265" s="246">
        <v>0</v>
      </c>
      <c r="T265" s="247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48" t="s">
        <v>171</v>
      </c>
      <c r="AT265" s="248" t="s">
        <v>291</v>
      </c>
      <c r="AU265" s="248" t="s">
        <v>86</v>
      </c>
      <c r="AY265" s="17" t="s">
        <v>119</v>
      </c>
      <c r="BE265" s="249">
        <f>IF(N265="základní",J265,0)</f>
        <v>0</v>
      </c>
      <c r="BF265" s="249">
        <f>IF(N265="snížená",J265,0)</f>
        <v>0</v>
      </c>
      <c r="BG265" s="249">
        <f>IF(N265="zákl. přenesená",J265,0)</f>
        <v>0</v>
      </c>
      <c r="BH265" s="249">
        <f>IF(N265="sníž. přenesená",J265,0)</f>
        <v>0</v>
      </c>
      <c r="BI265" s="249">
        <f>IF(N265="nulová",J265,0)</f>
        <v>0</v>
      </c>
      <c r="BJ265" s="17" t="s">
        <v>84</v>
      </c>
      <c r="BK265" s="249">
        <f>ROUND(I265*H265,2)</f>
        <v>0</v>
      </c>
      <c r="BL265" s="17" t="s">
        <v>125</v>
      </c>
      <c r="BM265" s="248" t="s">
        <v>497</v>
      </c>
    </row>
    <row r="266" spans="1:47" s="2" customFormat="1" ht="12">
      <c r="A266" s="38"/>
      <c r="B266" s="39"/>
      <c r="C266" s="40"/>
      <c r="D266" s="250" t="s">
        <v>127</v>
      </c>
      <c r="E266" s="40"/>
      <c r="F266" s="251" t="s">
        <v>498</v>
      </c>
      <c r="G266" s="40"/>
      <c r="H266" s="40"/>
      <c r="I266" s="144"/>
      <c r="J266" s="40"/>
      <c r="K266" s="40"/>
      <c r="L266" s="44"/>
      <c r="M266" s="252"/>
      <c r="N266" s="253"/>
      <c r="O266" s="91"/>
      <c r="P266" s="91"/>
      <c r="Q266" s="91"/>
      <c r="R266" s="91"/>
      <c r="S266" s="91"/>
      <c r="T266" s="92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127</v>
      </c>
      <c r="AU266" s="17" t="s">
        <v>86</v>
      </c>
    </row>
    <row r="267" spans="1:51" s="13" customFormat="1" ht="12">
      <c r="A267" s="13"/>
      <c r="B267" s="254"/>
      <c r="C267" s="255"/>
      <c r="D267" s="250" t="s">
        <v>129</v>
      </c>
      <c r="E267" s="256" t="s">
        <v>1</v>
      </c>
      <c r="F267" s="257" t="s">
        <v>499</v>
      </c>
      <c r="G267" s="255"/>
      <c r="H267" s="256" t="s">
        <v>1</v>
      </c>
      <c r="I267" s="258"/>
      <c r="J267" s="255"/>
      <c r="K267" s="255"/>
      <c r="L267" s="259"/>
      <c r="M267" s="260"/>
      <c r="N267" s="261"/>
      <c r="O267" s="261"/>
      <c r="P267" s="261"/>
      <c r="Q267" s="261"/>
      <c r="R267" s="261"/>
      <c r="S267" s="261"/>
      <c r="T267" s="26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3" t="s">
        <v>129</v>
      </c>
      <c r="AU267" s="263" t="s">
        <v>86</v>
      </c>
      <c r="AV267" s="13" t="s">
        <v>84</v>
      </c>
      <c r="AW267" s="13" t="s">
        <v>31</v>
      </c>
      <c r="AX267" s="13" t="s">
        <v>76</v>
      </c>
      <c r="AY267" s="263" t="s">
        <v>119</v>
      </c>
    </row>
    <row r="268" spans="1:51" s="14" customFormat="1" ht="12">
      <c r="A268" s="14"/>
      <c r="B268" s="264"/>
      <c r="C268" s="265"/>
      <c r="D268" s="250" t="s">
        <v>129</v>
      </c>
      <c r="E268" s="266" t="s">
        <v>1</v>
      </c>
      <c r="F268" s="267" t="s">
        <v>500</v>
      </c>
      <c r="G268" s="265"/>
      <c r="H268" s="268">
        <v>2.101</v>
      </c>
      <c r="I268" s="269"/>
      <c r="J268" s="265"/>
      <c r="K268" s="265"/>
      <c r="L268" s="270"/>
      <c r="M268" s="271"/>
      <c r="N268" s="272"/>
      <c r="O268" s="272"/>
      <c r="P268" s="272"/>
      <c r="Q268" s="272"/>
      <c r="R268" s="272"/>
      <c r="S268" s="272"/>
      <c r="T268" s="273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74" t="s">
        <v>129</v>
      </c>
      <c r="AU268" s="274" t="s">
        <v>86</v>
      </c>
      <c r="AV268" s="14" t="s">
        <v>86</v>
      </c>
      <c r="AW268" s="14" t="s">
        <v>31</v>
      </c>
      <c r="AX268" s="14" t="s">
        <v>76</v>
      </c>
      <c r="AY268" s="274" t="s">
        <v>119</v>
      </c>
    </row>
    <row r="269" spans="1:51" s="14" customFormat="1" ht="12">
      <c r="A269" s="14"/>
      <c r="B269" s="264"/>
      <c r="C269" s="265"/>
      <c r="D269" s="250" t="s">
        <v>129</v>
      </c>
      <c r="E269" s="266" t="s">
        <v>1</v>
      </c>
      <c r="F269" s="267" t="s">
        <v>438</v>
      </c>
      <c r="G269" s="265"/>
      <c r="H269" s="268">
        <v>5.088</v>
      </c>
      <c r="I269" s="269"/>
      <c r="J269" s="265"/>
      <c r="K269" s="265"/>
      <c r="L269" s="270"/>
      <c r="M269" s="271"/>
      <c r="N269" s="272"/>
      <c r="O269" s="272"/>
      <c r="P269" s="272"/>
      <c r="Q269" s="272"/>
      <c r="R269" s="272"/>
      <c r="S269" s="272"/>
      <c r="T269" s="27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74" t="s">
        <v>129</v>
      </c>
      <c r="AU269" s="274" t="s">
        <v>86</v>
      </c>
      <c r="AV269" s="14" t="s">
        <v>86</v>
      </c>
      <c r="AW269" s="14" t="s">
        <v>31</v>
      </c>
      <c r="AX269" s="14" t="s">
        <v>76</v>
      </c>
      <c r="AY269" s="274" t="s">
        <v>119</v>
      </c>
    </row>
    <row r="270" spans="1:51" s="15" customFormat="1" ht="12">
      <c r="A270" s="15"/>
      <c r="B270" s="275"/>
      <c r="C270" s="276"/>
      <c r="D270" s="250" t="s">
        <v>129</v>
      </c>
      <c r="E270" s="277" t="s">
        <v>1</v>
      </c>
      <c r="F270" s="278" t="s">
        <v>132</v>
      </c>
      <c r="G270" s="276"/>
      <c r="H270" s="279">
        <v>7.189</v>
      </c>
      <c r="I270" s="280"/>
      <c r="J270" s="276"/>
      <c r="K270" s="276"/>
      <c r="L270" s="281"/>
      <c r="M270" s="282"/>
      <c r="N270" s="283"/>
      <c r="O270" s="283"/>
      <c r="P270" s="283"/>
      <c r="Q270" s="283"/>
      <c r="R270" s="283"/>
      <c r="S270" s="283"/>
      <c r="T270" s="284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85" t="s">
        <v>129</v>
      </c>
      <c r="AU270" s="285" t="s">
        <v>86</v>
      </c>
      <c r="AV270" s="15" t="s">
        <v>125</v>
      </c>
      <c r="AW270" s="15" t="s">
        <v>31</v>
      </c>
      <c r="AX270" s="15" t="s">
        <v>84</v>
      </c>
      <c r="AY270" s="285" t="s">
        <v>119</v>
      </c>
    </row>
    <row r="271" spans="1:65" s="2" customFormat="1" ht="16.5" customHeight="1">
      <c r="A271" s="38"/>
      <c r="B271" s="39"/>
      <c r="C271" s="286" t="s">
        <v>309</v>
      </c>
      <c r="D271" s="286" t="s">
        <v>291</v>
      </c>
      <c r="E271" s="287" t="s">
        <v>501</v>
      </c>
      <c r="F271" s="288" t="s">
        <v>502</v>
      </c>
      <c r="G271" s="289" t="s">
        <v>503</v>
      </c>
      <c r="H271" s="290">
        <v>2.329</v>
      </c>
      <c r="I271" s="291"/>
      <c r="J271" s="292">
        <f>ROUND(I271*H271,2)</f>
        <v>0</v>
      </c>
      <c r="K271" s="293"/>
      <c r="L271" s="294"/>
      <c r="M271" s="295" t="s">
        <v>1</v>
      </c>
      <c r="N271" s="296" t="s">
        <v>41</v>
      </c>
      <c r="O271" s="91"/>
      <c r="P271" s="246">
        <f>O271*H271</f>
        <v>0</v>
      </c>
      <c r="Q271" s="246">
        <v>0.001</v>
      </c>
      <c r="R271" s="246">
        <f>Q271*H271</f>
        <v>0.0023290000000000003</v>
      </c>
      <c r="S271" s="246">
        <v>0</v>
      </c>
      <c r="T271" s="247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48" t="s">
        <v>171</v>
      </c>
      <c r="AT271" s="248" t="s">
        <v>291</v>
      </c>
      <c r="AU271" s="248" t="s">
        <v>86</v>
      </c>
      <c r="AY271" s="17" t="s">
        <v>119</v>
      </c>
      <c r="BE271" s="249">
        <f>IF(N271="základní",J271,0)</f>
        <v>0</v>
      </c>
      <c r="BF271" s="249">
        <f>IF(N271="snížená",J271,0)</f>
        <v>0</v>
      </c>
      <c r="BG271" s="249">
        <f>IF(N271="zákl. přenesená",J271,0)</f>
        <v>0</v>
      </c>
      <c r="BH271" s="249">
        <f>IF(N271="sníž. přenesená",J271,0)</f>
        <v>0</v>
      </c>
      <c r="BI271" s="249">
        <f>IF(N271="nulová",J271,0)</f>
        <v>0</v>
      </c>
      <c r="BJ271" s="17" t="s">
        <v>84</v>
      </c>
      <c r="BK271" s="249">
        <f>ROUND(I271*H271,2)</f>
        <v>0</v>
      </c>
      <c r="BL271" s="17" t="s">
        <v>125</v>
      </c>
      <c r="BM271" s="248" t="s">
        <v>504</v>
      </c>
    </row>
    <row r="272" spans="1:47" s="2" customFormat="1" ht="12">
      <c r="A272" s="38"/>
      <c r="B272" s="39"/>
      <c r="C272" s="40"/>
      <c r="D272" s="250" t="s">
        <v>127</v>
      </c>
      <c r="E272" s="40"/>
      <c r="F272" s="251" t="s">
        <v>505</v>
      </c>
      <c r="G272" s="40"/>
      <c r="H272" s="40"/>
      <c r="I272" s="144"/>
      <c r="J272" s="40"/>
      <c r="K272" s="40"/>
      <c r="L272" s="44"/>
      <c r="M272" s="252"/>
      <c r="N272" s="253"/>
      <c r="O272" s="91"/>
      <c r="P272" s="91"/>
      <c r="Q272" s="91"/>
      <c r="R272" s="91"/>
      <c r="S272" s="91"/>
      <c r="T272" s="92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127</v>
      </c>
      <c r="AU272" s="17" t="s">
        <v>86</v>
      </c>
    </row>
    <row r="273" spans="1:51" s="14" customFormat="1" ht="12">
      <c r="A273" s="14"/>
      <c r="B273" s="264"/>
      <c r="C273" s="265"/>
      <c r="D273" s="250" t="s">
        <v>129</v>
      </c>
      <c r="E273" s="266" t="s">
        <v>1</v>
      </c>
      <c r="F273" s="267" t="s">
        <v>506</v>
      </c>
      <c r="G273" s="265"/>
      <c r="H273" s="268">
        <v>2.329</v>
      </c>
      <c r="I273" s="269"/>
      <c r="J273" s="265"/>
      <c r="K273" s="265"/>
      <c r="L273" s="270"/>
      <c r="M273" s="271"/>
      <c r="N273" s="272"/>
      <c r="O273" s="272"/>
      <c r="P273" s="272"/>
      <c r="Q273" s="272"/>
      <c r="R273" s="272"/>
      <c r="S273" s="272"/>
      <c r="T273" s="273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74" t="s">
        <v>129</v>
      </c>
      <c r="AU273" s="274" t="s">
        <v>86</v>
      </c>
      <c r="AV273" s="14" t="s">
        <v>86</v>
      </c>
      <c r="AW273" s="14" t="s">
        <v>31</v>
      </c>
      <c r="AX273" s="14" t="s">
        <v>76</v>
      </c>
      <c r="AY273" s="274" t="s">
        <v>119</v>
      </c>
    </row>
    <row r="274" spans="1:51" s="15" customFormat="1" ht="12">
      <c r="A274" s="15"/>
      <c r="B274" s="275"/>
      <c r="C274" s="276"/>
      <c r="D274" s="250" t="s">
        <v>129</v>
      </c>
      <c r="E274" s="277" t="s">
        <v>1</v>
      </c>
      <c r="F274" s="278" t="s">
        <v>132</v>
      </c>
      <c r="G274" s="276"/>
      <c r="H274" s="279">
        <v>2.329</v>
      </c>
      <c r="I274" s="280"/>
      <c r="J274" s="276"/>
      <c r="K274" s="276"/>
      <c r="L274" s="281"/>
      <c r="M274" s="282"/>
      <c r="N274" s="283"/>
      <c r="O274" s="283"/>
      <c r="P274" s="283"/>
      <c r="Q274" s="283"/>
      <c r="R274" s="283"/>
      <c r="S274" s="283"/>
      <c r="T274" s="284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85" t="s">
        <v>129</v>
      </c>
      <c r="AU274" s="285" t="s">
        <v>86</v>
      </c>
      <c r="AV274" s="15" t="s">
        <v>125</v>
      </c>
      <c r="AW274" s="15" t="s">
        <v>31</v>
      </c>
      <c r="AX274" s="15" t="s">
        <v>84</v>
      </c>
      <c r="AY274" s="285" t="s">
        <v>119</v>
      </c>
    </row>
    <row r="275" spans="1:65" s="2" customFormat="1" ht="16.5" customHeight="1">
      <c r="A275" s="38"/>
      <c r="B275" s="39"/>
      <c r="C275" s="286" t="s">
        <v>315</v>
      </c>
      <c r="D275" s="286" t="s">
        <v>291</v>
      </c>
      <c r="E275" s="287" t="s">
        <v>507</v>
      </c>
      <c r="F275" s="288" t="s">
        <v>508</v>
      </c>
      <c r="G275" s="289" t="s">
        <v>254</v>
      </c>
      <c r="H275" s="290">
        <v>15.296</v>
      </c>
      <c r="I275" s="291"/>
      <c r="J275" s="292">
        <f>ROUND(I275*H275,2)</f>
        <v>0</v>
      </c>
      <c r="K275" s="293"/>
      <c r="L275" s="294"/>
      <c r="M275" s="295" t="s">
        <v>1</v>
      </c>
      <c r="N275" s="296" t="s">
        <v>41</v>
      </c>
      <c r="O275" s="91"/>
      <c r="P275" s="246">
        <f>O275*H275</f>
        <v>0</v>
      </c>
      <c r="Q275" s="246">
        <v>0.22</v>
      </c>
      <c r="R275" s="246">
        <f>Q275*H275</f>
        <v>3.3651199999999997</v>
      </c>
      <c r="S275" s="246">
        <v>0</v>
      </c>
      <c r="T275" s="247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48" t="s">
        <v>171</v>
      </c>
      <c r="AT275" s="248" t="s">
        <v>291</v>
      </c>
      <c r="AU275" s="248" t="s">
        <v>86</v>
      </c>
      <c r="AY275" s="17" t="s">
        <v>119</v>
      </c>
      <c r="BE275" s="249">
        <f>IF(N275="základní",J275,0)</f>
        <v>0</v>
      </c>
      <c r="BF275" s="249">
        <f>IF(N275="snížená",J275,0)</f>
        <v>0</v>
      </c>
      <c r="BG275" s="249">
        <f>IF(N275="zákl. přenesená",J275,0)</f>
        <v>0</v>
      </c>
      <c r="BH275" s="249">
        <f>IF(N275="sníž. přenesená",J275,0)</f>
        <v>0</v>
      </c>
      <c r="BI275" s="249">
        <f>IF(N275="nulová",J275,0)</f>
        <v>0</v>
      </c>
      <c r="BJ275" s="17" t="s">
        <v>84</v>
      </c>
      <c r="BK275" s="249">
        <f>ROUND(I275*H275,2)</f>
        <v>0</v>
      </c>
      <c r="BL275" s="17" t="s">
        <v>125</v>
      </c>
      <c r="BM275" s="248" t="s">
        <v>509</v>
      </c>
    </row>
    <row r="276" spans="1:47" s="2" customFormat="1" ht="12">
      <c r="A276" s="38"/>
      <c r="B276" s="39"/>
      <c r="C276" s="40"/>
      <c r="D276" s="250" t="s">
        <v>127</v>
      </c>
      <c r="E276" s="40"/>
      <c r="F276" s="251" t="s">
        <v>508</v>
      </c>
      <c r="G276" s="40"/>
      <c r="H276" s="40"/>
      <c r="I276" s="144"/>
      <c r="J276" s="40"/>
      <c r="K276" s="40"/>
      <c r="L276" s="44"/>
      <c r="M276" s="252"/>
      <c r="N276" s="253"/>
      <c r="O276" s="91"/>
      <c r="P276" s="91"/>
      <c r="Q276" s="91"/>
      <c r="R276" s="91"/>
      <c r="S276" s="91"/>
      <c r="T276" s="92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127</v>
      </c>
      <c r="AU276" s="17" t="s">
        <v>86</v>
      </c>
    </row>
    <row r="277" spans="1:51" s="14" customFormat="1" ht="12">
      <c r="A277" s="14"/>
      <c r="B277" s="264"/>
      <c r="C277" s="265"/>
      <c r="D277" s="250" t="s">
        <v>129</v>
      </c>
      <c r="E277" s="266" t="s">
        <v>1</v>
      </c>
      <c r="F277" s="267" t="s">
        <v>510</v>
      </c>
      <c r="G277" s="265"/>
      <c r="H277" s="268">
        <v>15.296</v>
      </c>
      <c r="I277" s="269"/>
      <c r="J277" s="265"/>
      <c r="K277" s="265"/>
      <c r="L277" s="270"/>
      <c r="M277" s="271"/>
      <c r="N277" s="272"/>
      <c r="O277" s="272"/>
      <c r="P277" s="272"/>
      <c r="Q277" s="272"/>
      <c r="R277" s="272"/>
      <c r="S277" s="272"/>
      <c r="T277" s="273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74" t="s">
        <v>129</v>
      </c>
      <c r="AU277" s="274" t="s">
        <v>86</v>
      </c>
      <c r="AV277" s="14" t="s">
        <v>86</v>
      </c>
      <c r="AW277" s="14" t="s">
        <v>31</v>
      </c>
      <c r="AX277" s="14" t="s">
        <v>76</v>
      </c>
      <c r="AY277" s="274" t="s">
        <v>119</v>
      </c>
    </row>
    <row r="278" spans="1:51" s="15" customFormat="1" ht="12">
      <c r="A278" s="15"/>
      <c r="B278" s="275"/>
      <c r="C278" s="276"/>
      <c r="D278" s="250" t="s">
        <v>129</v>
      </c>
      <c r="E278" s="277" t="s">
        <v>1</v>
      </c>
      <c r="F278" s="278" t="s">
        <v>132</v>
      </c>
      <c r="G278" s="276"/>
      <c r="H278" s="279">
        <v>15.296</v>
      </c>
      <c r="I278" s="280"/>
      <c r="J278" s="276"/>
      <c r="K278" s="276"/>
      <c r="L278" s="281"/>
      <c r="M278" s="282"/>
      <c r="N278" s="283"/>
      <c r="O278" s="283"/>
      <c r="P278" s="283"/>
      <c r="Q278" s="283"/>
      <c r="R278" s="283"/>
      <c r="S278" s="283"/>
      <c r="T278" s="284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85" t="s">
        <v>129</v>
      </c>
      <c r="AU278" s="285" t="s">
        <v>86</v>
      </c>
      <c r="AV278" s="15" t="s">
        <v>125</v>
      </c>
      <c r="AW278" s="15" t="s">
        <v>31</v>
      </c>
      <c r="AX278" s="15" t="s">
        <v>84</v>
      </c>
      <c r="AY278" s="285" t="s">
        <v>119</v>
      </c>
    </row>
    <row r="279" spans="1:65" s="2" customFormat="1" ht="16.5" customHeight="1">
      <c r="A279" s="38"/>
      <c r="B279" s="39"/>
      <c r="C279" s="286" t="s">
        <v>324</v>
      </c>
      <c r="D279" s="286" t="s">
        <v>291</v>
      </c>
      <c r="E279" s="287" t="s">
        <v>511</v>
      </c>
      <c r="F279" s="288" t="s">
        <v>512</v>
      </c>
      <c r="G279" s="289" t="s">
        <v>254</v>
      </c>
      <c r="H279" s="290">
        <v>10.249</v>
      </c>
      <c r="I279" s="291"/>
      <c r="J279" s="292">
        <f>ROUND(I279*H279,2)</f>
        <v>0</v>
      </c>
      <c r="K279" s="293"/>
      <c r="L279" s="294"/>
      <c r="M279" s="295" t="s">
        <v>1</v>
      </c>
      <c r="N279" s="296" t="s">
        <v>41</v>
      </c>
      <c r="O279" s="91"/>
      <c r="P279" s="246">
        <f>O279*H279</f>
        <v>0</v>
      </c>
      <c r="Q279" s="246">
        <v>0</v>
      </c>
      <c r="R279" s="246">
        <f>Q279*H279</f>
        <v>0</v>
      </c>
      <c r="S279" s="246">
        <v>0</v>
      </c>
      <c r="T279" s="247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48" t="s">
        <v>171</v>
      </c>
      <c r="AT279" s="248" t="s">
        <v>291</v>
      </c>
      <c r="AU279" s="248" t="s">
        <v>86</v>
      </c>
      <c r="AY279" s="17" t="s">
        <v>119</v>
      </c>
      <c r="BE279" s="249">
        <f>IF(N279="základní",J279,0)</f>
        <v>0</v>
      </c>
      <c r="BF279" s="249">
        <f>IF(N279="snížená",J279,0)</f>
        <v>0</v>
      </c>
      <c r="BG279" s="249">
        <f>IF(N279="zákl. přenesená",J279,0)</f>
        <v>0</v>
      </c>
      <c r="BH279" s="249">
        <f>IF(N279="sníž. přenesená",J279,0)</f>
        <v>0</v>
      </c>
      <c r="BI279" s="249">
        <f>IF(N279="nulová",J279,0)</f>
        <v>0</v>
      </c>
      <c r="BJ279" s="17" t="s">
        <v>84</v>
      </c>
      <c r="BK279" s="249">
        <f>ROUND(I279*H279,2)</f>
        <v>0</v>
      </c>
      <c r="BL279" s="17" t="s">
        <v>125</v>
      </c>
      <c r="BM279" s="248" t="s">
        <v>513</v>
      </c>
    </row>
    <row r="280" spans="1:47" s="2" customFormat="1" ht="12">
      <c r="A280" s="38"/>
      <c r="B280" s="39"/>
      <c r="C280" s="40"/>
      <c r="D280" s="250" t="s">
        <v>127</v>
      </c>
      <c r="E280" s="40"/>
      <c r="F280" s="251" t="s">
        <v>512</v>
      </c>
      <c r="G280" s="40"/>
      <c r="H280" s="40"/>
      <c r="I280" s="144"/>
      <c r="J280" s="40"/>
      <c r="K280" s="40"/>
      <c r="L280" s="44"/>
      <c r="M280" s="252"/>
      <c r="N280" s="253"/>
      <c r="O280" s="91"/>
      <c r="P280" s="91"/>
      <c r="Q280" s="91"/>
      <c r="R280" s="91"/>
      <c r="S280" s="91"/>
      <c r="T280" s="92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127</v>
      </c>
      <c r="AU280" s="17" t="s">
        <v>86</v>
      </c>
    </row>
    <row r="281" spans="1:51" s="13" customFormat="1" ht="12">
      <c r="A281" s="13"/>
      <c r="B281" s="254"/>
      <c r="C281" s="255"/>
      <c r="D281" s="250" t="s">
        <v>129</v>
      </c>
      <c r="E281" s="256" t="s">
        <v>1</v>
      </c>
      <c r="F281" s="257" t="s">
        <v>514</v>
      </c>
      <c r="G281" s="255"/>
      <c r="H281" s="256" t="s">
        <v>1</v>
      </c>
      <c r="I281" s="258"/>
      <c r="J281" s="255"/>
      <c r="K281" s="255"/>
      <c r="L281" s="259"/>
      <c r="M281" s="260"/>
      <c r="N281" s="261"/>
      <c r="O281" s="261"/>
      <c r="P281" s="261"/>
      <c r="Q281" s="261"/>
      <c r="R281" s="261"/>
      <c r="S281" s="261"/>
      <c r="T281" s="26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3" t="s">
        <v>129</v>
      </c>
      <c r="AU281" s="263" t="s">
        <v>86</v>
      </c>
      <c r="AV281" s="13" t="s">
        <v>84</v>
      </c>
      <c r="AW281" s="13" t="s">
        <v>31</v>
      </c>
      <c r="AX281" s="13" t="s">
        <v>76</v>
      </c>
      <c r="AY281" s="263" t="s">
        <v>119</v>
      </c>
    </row>
    <row r="282" spans="1:51" s="13" customFormat="1" ht="12">
      <c r="A282" s="13"/>
      <c r="B282" s="254"/>
      <c r="C282" s="255"/>
      <c r="D282" s="250" t="s">
        <v>129</v>
      </c>
      <c r="E282" s="256" t="s">
        <v>1</v>
      </c>
      <c r="F282" s="257" t="s">
        <v>515</v>
      </c>
      <c r="G282" s="255"/>
      <c r="H282" s="256" t="s">
        <v>1</v>
      </c>
      <c r="I282" s="258"/>
      <c r="J282" s="255"/>
      <c r="K282" s="255"/>
      <c r="L282" s="259"/>
      <c r="M282" s="260"/>
      <c r="N282" s="261"/>
      <c r="O282" s="261"/>
      <c r="P282" s="261"/>
      <c r="Q282" s="261"/>
      <c r="R282" s="261"/>
      <c r="S282" s="261"/>
      <c r="T282" s="26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3" t="s">
        <v>129</v>
      </c>
      <c r="AU282" s="263" t="s">
        <v>86</v>
      </c>
      <c r="AV282" s="13" t="s">
        <v>84</v>
      </c>
      <c r="AW282" s="13" t="s">
        <v>31</v>
      </c>
      <c r="AX282" s="13" t="s">
        <v>76</v>
      </c>
      <c r="AY282" s="263" t="s">
        <v>119</v>
      </c>
    </row>
    <row r="283" spans="1:51" s="14" customFormat="1" ht="12">
      <c r="A283" s="14"/>
      <c r="B283" s="264"/>
      <c r="C283" s="265"/>
      <c r="D283" s="250" t="s">
        <v>129</v>
      </c>
      <c r="E283" s="266" t="s">
        <v>1</v>
      </c>
      <c r="F283" s="267" t="s">
        <v>516</v>
      </c>
      <c r="G283" s="265"/>
      <c r="H283" s="268">
        <v>9.476</v>
      </c>
      <c r="I283" s="269"/>
      <c r="J283" s="265"/>
      <c r="K283" s="265"/>
      <c r="L283" s="270"/>
      <c r="M283" s="271"/>
      <c r="N283" s="272"/>
      <c r="O283" s="272"/>
      <c r="P283" s="272"/>
      <c r="Q283" s="272"/>
      <c r="R283" s="272"/>
      <c r="S283" s="272"/>
      <c r="T283" s="273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74" t="s">
        <v>129</v>
      </c>
      <c r="AU283" s="274" t="s">
        <v>86</v>
      </c>
      <c r="AV283" s="14" t="s">
        <v>86</v>
      </c>
      <c r="AW283" s="14" t="s">
        <v>31</v>
      </c>
      <c r="AX283" s="14" t="s">
        <v>76</v>
      </c>
      <c r="AY283" s="274" t="s">
        <v>119</v>
      </c>
    </row>
    <row r="284" spans="1:51" s="14" customFormat="1" ht="12">
      <c r="A284" s="14"/>
      <c r="B284" s="264"/>
      <c r="C284" s="265"/>
      <c r="D284" s="250" t="s">
        <v>129</v>
      </c>
      <c r="E284" s="266" t="s">
        <v>1</v>
      </c>
      <c r="F284" s="267" t="s">
        <v>517</v>
      </c>
      <c r="G284" s="265"/>
      <c r="H284" s="268">
        <v>0.773</v>
      </c>
      <c r="I284" s="269"/>
      <c r="J284" s="265"/>
      <c r="K284" s="265"/>
      <c r="L284" s="270"/>
      <c r="M284" s="271"/>
      <c r="N284" s="272"/>
      <c r="O284" s="272"/>
      <c r="P284" s="272"/>
      <c r="Q284" s="272"/>
      <c r="R284" s="272"/>
      <c r="S284" s="272"/>
      <c r="T284" s="273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74" t="s">
        <v>129</v>
      </c>
      <c r="AU284" s="274" t="s">
        <v>86</v>
      </c>
      <c r="AV284" s="14" t="s">
        <v>86</v>
      </c>
      <c r="AW284" s="14" t="s">
        <v>31</v>
      </c>
      <c r="AX284" s="14" t="s">
        <v>76</v>
      </c>
      <c r="AY284" s="274" t="s">
        <v>119</v>
      </c>
    </row>
    <row r="285" spans="1:51" s="15" customFormat="1" ht="12">
      <c r="A285" s="15"/>
      <c r="B285" s="275"/>
      <c r="C285" s="276"/>
      <c r="D285" s="250" t="s">
        <v>129</v>
      </c>
      <c r="E285" s="277" t="s">
        <v>1</v>
      </c>
      <c r="F285" s="278" t="s">
        <v>132</v>
      </c>
      <c r="G285" s="276"/>
      <c r="H285" s="279">
        <v>10.249</v>
      </c>
      <c r="I285" s="280"/>
      <c r="J285" s="276"/>
      <c r="K285" s="276"/>
      <c r="L285" s="281"/>
      <c r="M285" s="282"/>
      <c r="N285" s="283"/>
      <c r="O285" s="283"/>
      <c r="P285" s="283"/>
      <c r="Q285" s="283"/>
      <c r="R285" s="283"/>
      <c r="S285" s="283"/>
      <c r="T285" s="284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85" t="s">
        <v>129</v>
      </c>
      <c r="AU285" s="285" t="s">
        <v>86</v>
      </c>
      <c r="AV285" s="15" t="s">
        <v>125</v>
      </c>
      <c r="AW285" s="15" t="s">
        <v>31</v>
      </c>
      <c r="AX285" s="15" t="s">
        <v>84</v>
      </c>
      <c r="AY285" s="285" t="s">
        <v>119</v>
      </c>
    </row>
    <row r="286" spans="1:65" s="2" customFormat="1" ht="16.5" customHeight="1">
      <c r="A286" s="38"/>
      <c r="B286" s="39"/>
      <c r="C286" s="286" t="s">
        <v>330</v>
      </c>
      <c r="D286" s="286" t="s">
        <v>291</v>
      </c>
      <c r="E286" s="287" t="s">
        <v>518</v>
      </c>
      <c r="F286" s="288" t="s">
        <v>519</v>
      </c>
      <c r="G286" s="289" t="s">
        <v>254</v>
      </c>
      <c r="H286" s="290">
        <v>59.668</v>
      </c>
      <c r="I286" s="291"/>
      <c r="J286" s="292">
        <f>ROUND(I286*H286,2)</f>
        <v>0</v>
      </c>
      <c r="K286" s="293"/>
      <c r="L286" s="294"/>
      <c r="M286" s="295" t="s">
        <v>1</v>
      </c>
      <c r="N286" s="296" t="s">
        <v>41</v>
      </c>
      <c r="O286" s="91"/>
      <c r="P286" s="246">
        <f>O286*H286</f>
        <v>0</v>
      </c>
      <c r="Q286" s="246">
        <v>0.21</v>
      </c>
      <c r="R286" s="246">
        <f>Q286*H286</f>
        <v>12.53028</v>
      </c>
      <c r="S286" s="246">
        <v>0</v>
      </c>
      <c r="T286" s="247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48" t="s">
        <v>171</v>
      </c>
      <c r="AT286" s="248" t="s">
        <v>291</v>
      </c>
      <c r="AU286" s="248" t="s">
        <v>86</v>
      </c>
      <c r="AY286" s="17" t="s">
        <v>119</v>
      </c>
      <c r="BE286" s="249">
        <f>IF(N286="základní",J286,0)</f>
        <v>0</v>
      </c>
      <c r="BF286" s="249">
        <f>IF(N286="snížená",J286,0)</f>
        <v>0</v>
      </c>
      <c r="BG286" s="249">
        <f>IF(N286="zákl. přenesená",J286,0)</f>
        <v>0</v>
      </c>
      <c r="BH286" s="249">
        <f>IF(N286="sníž. přenesená",J286,0)</f>
        <v>0</v>
      </c>
      <c r="BI286" s="249">
        <f>IF(N286="nulová",J286,0)</f>
        <v>0</v>
      </c>
      <c r="BJ286" s="17" t="s">
        <v>84</v>
      </c>
      <c r="BK286" s="249">
        <f>ROUND(I286*H286,2)</f>
        <v>0</v>
      </c>
      <c r="BL286" s="17" t="s">
        <v>125</v>
      </c>
      <c r="BM286" s="248" t="s">
        <v>520</v>
      </c>
    </row>
    <row r="287" spans="1:47" s="2" customFormat="1" ht="12">
      <c r="A287" s="38"/>
      <c r="B287" s="39"/>
      <c r="C287" s="40"/>
      <c r="D287" s="250" t="s">
        <v>127</v>
      </c>
      <c r="E287" s="40"/>
      <c r="F287" s="251" t="s">
        <v>519</v>
      </c>
      <c r="G287" s="40"/>
      <c r="H287" s="40"/>
      <c r="I287" s="144"/>
      <c r="J287" s="40"/>
      <c r="K287" s="40"/>
      <c r="L287" s="44"/>
      <c r="M287" s="252"/>
      <c r="N287" s="253"/>
      <c r="O287" s="91"/>
      <c r="P287" s="91"/>
      <c r="Q287" s="91"/>
      <c r="R287" s="91"/>
      <c r="S287" s="91"/>
      <c r="T287" s="92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127</v>
      </c>
      <c r="AU287" s="17" t="s">
        <v>86</v>
      </c>
    </row>
    <row r="288" spans="1:51" s="14" customFormat="1" ht="12">
      <c r="A288" s="14"/>
      <c r="B288" s="264"/>
      <c r="C288" s="265"/>
      <c r="D288" s="250" t="s">
        <v>129</v>
      </c>
      <c r="E288" s="266" t="s">
        <v>1</v>
      </c>
      <c r="F288" s="267" t="s">
        <v>521</v>
      </c>
      <c r="G288" s="265"/>
      <c r="H288" s="268">
        <v>59.668</v>
      </c>
      <c r="I288" s="269"/>
      <c r="J288" s="265"/>
      <c r="K288" s="265"/>
      <c r="L288" s="270"/>
      <c r="M288" s="271"/>
      <c r="N288" s="272"/>
      <c r="O288" s="272"/>
      <c r="P288" s="272"/>
      <c r="Q288" s="272"/>
      <c r="R288" s="272"/>
      <c r="S288" s="272"/>
      <c r="T288" s="273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74" t="s">
        <v>129</v>
      </c>
      <c r="AU288" s="274" t="s">
        <v>86</v>
      </c>
      <c r="AV288" s="14" t="s">
        <v>86</v>
      </c>
      <c r="AW288" s="14" t="s">
        <v>31</v>
      </c>
      <c r="AX288" s="14" t="s">
        <v>76</v>
      </c>
      <c r="AY288" s="274" t="s">
        <v>119</v>
      </c>
    </row>
    <row r="289" spans="1:51" s="15" customFormat="1" ht="12">
      <c r="A289" s="15"/>
      <c r="B289" s="275"/>
      <c r="C289" s="276"/>
      <c r="D289" s="250" t="s">
        <v>129</v>
      </c>
      <c r="E289" s="277" t="s">
        <v>1</v>
      </c>
      <c r="F289" s="278" t="s">
        <v>132</v>
      </c>
      <c r="G289" s="276"/>
      <c r="H289" s="279">
        <v>59.668</v>
      </c>
      <c r="I289" s="280"/>
      <c r="J289" s="276"/>
      <c r="K289" s="276"/>
      <c r="L289" s="281"/>
      <c r="M289" s="282"/>
      <c r="N289" s="283"/>
      <c r="O289" s="283"/>
      <c r="P289" s="283"/>
      <c r="Q289" s="283"/>
      <c r="R289" s="283"/>
      <c r="S289" s="283"/>
      <c r="T289" s="284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85" t="s">
        <v>129</v>
      </c>
      <c r="AU289" s="285" t="s">
        <v>86</v>
      </c>
      <c r="AV289" s="15" t="s">
        <v>125</v>
      </c>
      <c r="AW289" s="15" t="s">
        <v>31</v>
      </c>
      <c r="AX289" s="15" t="s">
        <v>84</v>
      </c>
      <c r="AY289" s="285" t="s">
        <v>119</v>
      </c>
    </row>
    <row r="290" spans="1:65" s="2" customFormat="1" ht="16.5" customHeight="1">
      <c r="A290" s="38"/>
      <c r="B290" s="39"/>
      <c r="C290" s="286" t="s">
        <v>522</v>
      </c>
      <c r="D290" s="286" t="s">
        <v>291</v>
      </c>
      <c r="E290" s="287" t="s">
        <v>523</v>
      </c>
      <c r="F290" s="288" t="s">
        <v>524</v>
      </c>
      <c r="G290" s="289" t="s">
        <v>254</v>
      </c>
      <c r="H290" s="290">
        <v>34.802</v>
      </c>
      <c r="I290" s="291"/>
      <c r="J290" s="292">
        <f>ROUND(I290*H290,2)</f>
        <v>0</v>
      </c>
      <c r="K290" s="293"/>
      <c r="L290" s="294"/>
      <c r="M290" s="295" t="s">
        <v>1</v>
      </c>
      <c r="N290" s="296" t="s">
        <v>41</v>
      </c>
      <c r="O290" s="91"/>
      <c r="P290" s="246">
        <f>O290*H290</f>
        <v>0</v>
      </c>
      <c r="Q290" s="246">
        <v>0.2</v>
      </c>
      <c r="R290" s="246">
        <f>Q290*H290</f>
        <v>6.9604</v>
      </c>
      <c r="S290" s="246">
        <v>0</v>
      </c>
      <c r="T290" s="247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48" t="s">
        <v>171</v>
      </c>
      <c r="AT290" s="248" t="s">
        <v>291</v>
      </c>
      <c r="AU290" s="248" t="s">
        <v>86</v>
      </c>
      <c r="AY290" s="17" t="s">
        <v>119</v>
      </c>
      <c r="BE290" s="249">
        <f>IF(N290="základní",J290,0)</f>
        <v>0</v>
      </c>
      <c r="BF290" s="249">
        <f>IF(N290="snížená",J290,0)</f>
        <v>0</v>
      </c>
      <c r="BG290" s="249">
        <f>IF(N290="zákl. přenesená",J290,0)</f>
        <v>0</v>
      </c>
      <c r="BH290" s="249">
        <f>IF(N290="sníž. přenesená",J290,0)</f>
        <v>0</v>
      </c>
      <c r="BI290" s="249">
        <f>IF(N290="nulová",J290,0)</f>
        <v>0</v>
      </c>
      <c r="BJ290" s="17" t="s">
        <v>84</v>
      </c>
      <c r="BK290" s="249">
        <f>ROUND(I290*H290,2)</f>
        <v>0</v>
      </c>
      <c r="BL290" s="17" t="s">
        <v>125</v>
      </c>
      <c r="BM290" s="248" t="s">
        <v>525</v>
      </c>
    </row>
    <row r="291" spans="1:47" s="2" customFormat="1" ht="12">
      <c r="A291" s="38"/>
      <c r="B291" s="39"/>
      <c r="C291" s="40"/>
      <c r="D291" s="250" t="s">
        <v>127</v>
      </c>
      <c r="E291" s="40"/>
      <c r="F291" s="251" t="s">
        <v>526</v>
      </c>
      <c r="G291" s="40"/>
      <c r="H291" s="40"/>
      <c r="I291" s="144"/>
      <c r="J291" s="40"/>
      <c r="K291" s="40"/>
      <c r="L291" s="44"/>
      <c r="M291" s="252"/>
      <c r="N291" s="253"/>
      <c r="O291" s="91"/>
      <c r="P291" s="91"/>
      <c r="Q291" s="91"/>
      <c r="R291" s="91"/>
      <c r="S291" s="91"/>
      <c r="T291" s="92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127</v>
      </c>
      <c r="AU291" s="17" t="s">
        <v>86</v>
      </c>
    </row>
    <row r="292" spans="1:51" s="13" customFormat="1" ht="12">
      <c r="A292" s="13"/>
      <c r="B292" s="254"/>
      <c r="C292" s="255"/>
      <c r="D292" s="250" t="s">
        <v>129</v>
      </c>
      <c r="E292" s="256" t="s">
        <v>1</v>
      </c>
      <c r="F292" s="257" t="s">
        <v>454</v>
      </c>
      <c r="G292" s="255"/>
      <c r="H292" s="256" t="s">
        <v>1</v>
      </c>
      <c r="I292" s="258"/>
      <c r="J292" s="255"/>
      <c r="K292" s="255"/>
      <c r="L292" s="259"/>
      <c r="M292" s="260"/>
      <c r="N292" s="261"/>
      <c r="O292" s="261"/>
      <c r="P292" s="261"/>
      <c r="Q292" s="261"/>
      <c r="R292" s="261"/>
      <c r="S292" s="261"/>
      <c r="T292" s="26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3" t="s">
        <v>129</v>
      </c>
      <c r="AU292" s="263" t="s">
        <v>86</v>
      </c>
      <c r="AV292" s="13" t="s">
        <v>84</v>
      </c>
      <c r="AW292" s="13" t="s">
        <v>31</v>
      </c>
      <c r="AX292" s="13" t="s">
        <v>76</v>
      </c>
      <c r="AY292" s="263" t="s">
        <v>119</v>
      </c>
    </row>
    <row r="293" spans="1:51" s="14" customFormat="1" ht="12">
      <c r="A293" s="14"/>
      <c r="B293" s="264"/>
      <c r="C293" s="265"/>
      <c r="D293" s="250" t="s">
        <v>129</v>
      </c>
      <c r="E293" s="266" t="s">
        <v>1</v>
      </c>
      <c r="F293" s="267" t="s">
        <v>527</v>
      </c>
      <c r="G293" s="265"/>
      <c r="H293" s="268">
        <v>1.802</v>
      </c>
      <c r="I293" s="269"/>
      <c r="J293" s="265"/>
      <c r="K293" s="265"/>
      <c r="L293" s="270"/>
      <c r="M293" s="271"/>
      <c r="N293" s="272"/>
      <c r="O293" s="272"/>
      <c r="P293" s="272"/>
      <c r="Q293" s="272"/>
      <c r="R293" s="272"/>
      <c r="S293" s="272"/>
      <c r="T293" s="273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74" t="s">
        <v>129</v>
      </c>
      <c r="AU293" s="274" t="s">
        <v>86</v>
      </c>
      <c r="AV293" s="14" t="s">
        <v>86</v>
      </c>
      <c r="AW293" s="14" t="s">
        <v>31</v>
      </c>
      <c r="AX293" s="14" t="s">
        <v>76</v>
      </c>
      <c r="AY293" s="274" t="s">
        <v>119</v>
      </c>
    </row>
    <row r="294" spans="1:51" s="14" customFormat="1" ht="12">
      <c r="A294" s="14"/>
      <c r="B294" s="264"/>
      <c r="C294" s="265"/>
      <c r="D294" s="250" t="s">
        <v>129</v>
      </c>
      <c r="E294" s="266" t="s">
        <v>1</v>
      </c>
      <c r="F294" s="267" t="s">
        <v>528</v>
      </c>
      <c r="G294" s="265"/>
      <c r="H294" s="268">
        <v>33</v>
      </c>
      <c r="I294" s="269"/>
      <c r="J294" s="265"/>
      <c r="K294" s="265"/>
      <c r="L294" s="270"/>
      <c r="M294" s="271"/>
      <c r="N294" s="272"/>
      <c r="O294" s="272"/>
      <c r="P294" s="272"/>
      <c r="Q294" s="272"/>
      <c r="R294" s="272"/>
      <c r="S294" s="272"/>
      <c r="T294" s="273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74" t="s">
        <v>129</v>
      </c>
      <c r="AU294" s="274" t="s">
        <v>86</v>
      </c>
      <c r="AV294" s="14" t="s">
        <v>86</v>
      </c>
      <c r="AW294" s="14" t="s">
        <v>31</v>
      </c>
      <c r="AX294" s="14" t="s">
        <v>76</v>
      </c>
      <c r="AY294" s="274" t="s">
        <v>119</v>
      </c>
    </row>
    <row r="295" spans="1:51" s="15" customFormat="1" ht="12">
      <c r="A295" s="15"/>
      <c r="B295" s="275"/>
      <c r="C295" s="276"/>
      <c r="D295" s="250" t="s">
        <v>129</v>
      </c>
      <c r="E295" s="277" t="s">
        <v>1</v>
      </c>
      <c r="F295" s="278" t="s">
        <v>132</v>
      </c>
      <c r="G295" s="276"/>
      <c r="H295" s="279">
        <v>34.802</v>
      </c>
      <c r="I295" s="280"/>
      <c r="J295" s="276"/>
      <c r="K295" s="276"/>
      <c r="L295" s="281"/>
      <c r="M295" s="282"/>
      <c r="N295" s="283"/>
      <c r="O295" s="283"/>
      <c r="P295" s="283"/>
      <c r="Q295" s="283"/>
      <c r="R295" s="283"/>
      <c r="S295" s="283"/>
      <c r="T295" s="284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85" t="s">
        <v>129</v>
      </c>
      <c r="AU295" s="285" t="s">
        <v>86</v>
      </c>
      <c r="AV295" s="15" t="s">
        <v>125</v>
      </c>
      <c r="AW295" s="15" t="s">
        <v>31</v>
      </c>
      <c r="AX295" s="15" t="s">
        <v>84</v>
      </c>
      <c r="AY295" s="285" t="s">
        <v>119</v>
      </c>
    </row>
    <row r="296" spans="1:65" s="2" customFormat="1" ht="16.5" customHeight="1">
      <c r="A296" s="38"/>
      <c r="B296" s="39"/>
      <c r="C296" s="286" t="s">
        <v>529</v>
      </c>
      <c r="D296" s="286" t="s">
        <v>291</v>
      </c>
      <c r="E296" s="287" t="s">
        <v>530</v>
      </c>
      <c r="F296" s="288" t="s">
        <v>531</v>
      </c>
      <c r="G296" s="289" t="s">
        <v>496</v>
      </c>
      <c r="H296" s="290">
        <v>49.723</v>
      </c>
      <c r="I296" s="291"/>
      <c r="J296" s="292">
        <f>ROUND(I296*H296,2)</f>
        <v>0</v>
      </c>
      <c r="K296" s="293"/>
      <c r="L296" s="294"/>
      <c r="M296" s="295" t="s">
        <v>1</v>
      </c>
      <c r="N296" s="296" t="s">
        <v>41</v>
      </c>
      <c r="O296" s="91"/>
      <c r="P296" s="246">
        <f>O296*H296</f>
        <v>0</v>
      </c>
      <c r="Q296" s="246">
        <v>0.001</v>
      </c>
      <c r="R296" s="246">
        <f>Q296*H296</f>
        <v>0.049723</v>
      </c>
      <c r="S296" s="246">
        <v>0</v>
      </c>
      <c r="T296" s="247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48" t="s">
        <v>171</v>
      </c>
      <c r="AT296" s="248" t="s">
        <v>291</v>
      </c>
      <c r="AU296" s="248" t="s">
        <v>86</v>
      </c>
      <c r="AY296" s="17" t="s">
        <v>119</v>
      </c>
      <c r="BE296" s="249">
        <f>IF(N296="základní",J296,0)</f>
        <v>0</v>
      </c>
      <c r="BF296" s="249">
        <f>IF(N296="snížená",J296,0)</f>
        <v>0</v>
      </c>
      <c r="BG296" s="249">
        <f>IF(N296="zákl. přenesená",J296,0)</f>
        <v>0</v>
      </c>
      <c r="BH296" s="249">
        <f>IF(N296="sníž. přenesená",J296,0)</f>
        <v>0</v>
      </c>
      <c r="BI296" s="249">
        <f>IF(N296="nulová",J296,0)</f>
        <v>0</v>
      </c>
      <c r="BJ296" s="17" t="s">
        <v>84</v>
      </c>
      <c r="BK296" s="249">
        <f>ROUND(I296*H296,2)</f>
        <v>0</v>
      </c>
      <c r="BL296" s="17" t="s">
        <v>125</v>
      </c>
      <c r="BM296" s="248" t="s">
        <v>532</v>
      </c>
    </row>
    <row r="297" spans="1:47" s="2" customFormat="1" ht="12">
      <c r="A297" s="38"/>
      <c r="B297" s="39"/>
      <c r="C297" s="40"/>
      <c r="D297" s="250" t="s">
        <v>127</v>
      </c>
      <c r="E297" s="40"/>
      <c r="F297" s="251" t="s">
        <v>531</v>
      </c>
      <c r="G297" s="40"/>
      <c r="H297" s="40"/>
      <c r="I297" s="144"/>
      <c r="J297" s="40"/>
      <c r="K297" s="40"/>
      <c r="L297" s="44"/>
      <c r="M297" s="252"/>
      <c r="N297" s="253"/>
      <c r="O297" s="91"/>
      <c r="P297" s="91"/>
      <c r="Q297" s="91"/>
      <c r="R297" s="91"/>
      <c r="S297" s="91"/>
      <c r="T297" s="92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127</v>
      </c>
      <c r="AU297" s="17" t="s">
        <v>86</v>
      </c>
    </row>
    <row r="298" spans="1:51" s="14" customFormat="1" ht="12">
      <c r="A298" s="14"/>
      <c r="B298" s="264"/>
      <c r="C298" s="265"/>
      <c r="D298" s="250" t="s">
        <v>129</v>
      </c>
      <c r="E298" s="266" t="s">
        <v>1</v>
      </c>
      <c r="F298" s="267" t="s">
        <v>533</v>
      </c>
      <c r="G298" s="265"/>
      <c r="H298" s="268">
        <v>49.723</v>
      </c>
      <c r="I298" s="269"/>
      <c r="J298" s="265"/>
      <c r="K298" s="265"/>
      <c r="L298" s="270"/>
      <c r="M298" s="271"/>
      <c r="N298" s="272"/>
      <c r="O298" s="272"/>
      <c r="P298" s="272"/>
      <c r="Q298" s="272"/>
      <c r="R298" s="272"/>
      <c r="S298" s="272"/>
      <c r="T298" s="273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74" t="s">
        <v>129</v>
      </c>
      <c r="AU298" s="274" t="s">
        <v>86</v>
      </c>
      <c r="AV298" s="14" t="s">
        <v>86</v>
      </c>
      <c r="AW298" s="14" t="s">
        <v>31</v>
      </c>
      <c r="AX298" s="14" t="s">
        <v>76</v>
      </c>
      <c r="AY298" s="274" t="s">
        <v>119</v>
      </c>
    </row>
    <row r="299" spans="1:51" s="15" customFormat="1" ht="12">
      <c r="A299" s="15"/>
      <c r="B299" s="275"/>
      <c r="C299" s="276"/>
      <c r="D299" s="250" t="s">
        <v>129</v>
      </c>
      <c r="E299" s="277" t="s">
        <v>1</v>
      </c>
      <c r="F299" s="278" t="s">
        <v>132</v>
      </c>
      <c r="G299" s="276"/>
      <c r="H299" s="279">
        <v>49.723</v>
      </c>
      <c r="I299" s="280"/>
      <c r="J299" s="276"/>
      <c r="K299" s="276"/>
      <c r="L299" s="281"/>
      <c r="M299" s="282"/>
      <c r="N299" s="283"/>
      <c r="O299" s="283"/>
      <c r="P299" s="283"/>
      <c r="Q299" s="283"/>
      <c r="R299" s="283"/>
      <c r="S299" s="283"/>
      <c r="T299" s="284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85" t="s">
        <v>129</v>
      </c>
      <c r="AU299" s="285" t="s">
        <v>86</v>
      </c>
      <c r="AV299" s="15" t="s">
        <v>125</v>
      </c>
      <c r="AW299" s="15" t="s">
        <v>31</v>
      </c>
      <c r="AX299" s="15" t="s">
        <v>84</v>
      </c>
      <c r="AY299" s="285" t="s">
        <v>119</v>
      </c>
    </row>
    <row r="300" spans="1:65" s="2" customFormat="1" ht="16.5" customHeight="1">
      <c r="A300" s="38"/>
      <c r="B300" s="39"/>
      <c r="C300" s="286" t="s">
        <v>534</v>
      </c>
      <c r="D300" s="286" t="s">
        <v>291</v>
      </c>
      <c r="E300" s="287" t="s">
        <v>535</v>
      </c>
      <c r="F300" s="288" t="s">
        <v>536</v>
      </c>
      <c r="G300" s="289" t="s">
        <v>537</v>
      </c>
      <c r="H300" s="290">
        <v>3939</v>
      </c>
      <c r="I300" s="291"/>
      <c r="J300" s="292">
        <f>ROUND(I300*H300,2)</f>
        <v>0</v>
      </c>
      <c r="K300" s="293"/>
      <c r="L300" s="294"/>
      <c r="M300" s="295" t="s">
        <v>1</v>
      </c>
      <c r="N300" s="296" t="s">
        <v>41</v>
      </c>
      <c r="O300" s="91"/>
      <c r="P300" s="246">
        <f>O300*H300</f>
        <v>0</v>
      </c>
      <c r="Q300" s="246">
        <v>0</v>
      </c>
      <c r="R300" s="246">
        <f>Q300*H300</f>
        <v>0</v>
      </c>
      <c r="S300" s="246">
        <v>0</v>
      </c>
      <c r="T300" s="247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48" t="s">
        <v>171</v>
      </c>
      <c r="AT300" s="248" t="s">
        <v>291</v>
      </c>
      <c r="AU300" s="248" t="s">
        <v>86</v>
      </c>
      <c r="AY300" s="17" t="s">
        <v>119</v>
      </c>
      <c r="BE300" s="249">
        <f>IF(N300="základní",J300,0)</f>
        <v>0</v>
      </c>
      <c r="BF300" s="249">
        <f>IF(N300="snížená",J300,0)</f>
        <v>0</v>
      </c>
      <c r="BG300" s="249">
        <f>IF(N300="zákl. přenesená",J300,0)</f>
        <v>0</v>
      </c>
      <c r="BH300" s="249">
        <f>IF(N300="sníž. přenesená",J300,0)</f>
        <v>0</v>
      </c>
      <c r="BI300" s="249">
        <f>IF(N300="nulová",J300,0)</f>
        <v>0</v>
      </c>
      <c r="BJ300" s="17" t="s">
        <v>84</v>
      </c>
      <c r="BK300" s="249">
        <f>ROUND(I300*H300,2)</f>
        <v>0</v>
      </c>
      <c r="BL300" s="17" t="s">
        <v>125</v>
      </c>
      <c r="BM300" s="248" t="s">
        <v>538</v>
      </c>
    </row>
    <row r="301" spans="1:47" s="2" customFormat="1" ht="12">
      <c r="A301" s="38"/>
      <c r="B301" s="39"/>
      <c r="C301" s="40"/>
      <c r="D301" s="250" t="s">
        <v>127</v>
      </c>
      <c r="E301" s="40"/>
      <c r="F301" s="251" t="s">
        <v>536</v>
      </c>
      <c r="G301" s="40"/>
      <c r="H301" s="40"/>
      <c r="I301" s="144"/>
      <c r="J301" s="40"/>
      <c r="K301" s="40"/>
      <c r="L301" s="44"/>
      <c r="M301" s="252"/>
      <c r="N301" s="253"/>
      <c r="O301" s="91"/>
      <c r="P301" s="91"/>
      <c r="Q301" s="91"/>
      <c r="R301" s="91"/>
      <c r="S301" s="91"/>
      <c r="T301" s="92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127</v>
      </c>
      <c r="AU301" s="17" t="s">
        <v>86</v>
      </c>
    </row>
    <row r="302" spans="1:51" s="14" customFormat="1" ht="12">
      <c r="A302" s="14"/>
      <c r="B302" s="264"/>
      <c r="C302" s="265"/>
      <c r="D302" s="250" t="s">
        <v>129</v>
      </c>
      <c r="E302" s="266" t="s">
        <v>1</v>
      </c>
      <c r="F302" s="267" t="s">
        <v>539</v>
      </c>
      <c r="G302" s="265"/>
      <c r="H302" s="268">
        <v>230</v>
      </c>
      <c r="I302" s="269"/>
      <c r="J302" s="265"/>
      <c r="K302" s="265"/>
      <c r="L302" s="270"/>
      <c r="M302" s="271"/>
      <c r="N302" s="272"/>
      <c r="O302" s="272"/>
      <c r="P302" s="272"/>
      <c r="Q302" s="272"/>
      <c r="R302" s="272"/>
      <c r="S302" s="272"/>
      <c r="T302" s="273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74" t="s">
        <v>129</v>
      </c>
      <c r="AU302" s="274" t="s">
        <v>86</v>
      </c>
      <c r="AV302" s="14" t="s">
        <v>86</v>
      </c>
      <c r="AW302" s="14" t="s">
        <v>31</v>
      </c>
      <c r="AX302" s="14" t="s">
        <v>76</v>
      </c>
      <c r="AY302" s="274" t="s">
        <v>119</v>
      </c>
    </row>
    <row r="303" spans="1:51" s="14" customFormat="1" ht="12">
      <c r="A303" s="14"/>
      <c r="B303" s="264"/>
      <c r="C303" s="265"/>
      <c r="D303" s="250" t="s">
        <v>129</v>
      </c>
      <c r="E303" s="266" t="s">
        <v>1</v>
      </c>
      <c r="F303" s="267" t="s">
        <v>540</v>
      </c>
      <c r="G303" s="265"/>
      <c r="H303" s="268">
        <v>3159</v>
      </c>
      <c r="I303" s="269"/>
      <c r="J303" s="265"/>
      <c r="K303" s="265"/>
      <c r="L303" s="270"/>
      <c r="M303" s="271"/>
      <c r="N303" s="272"/>
      <c r="O303" s="272"/>
      <c r="P303" s="272"/>
      <c r="Q303" s="272"/>
      <c r="R303" s="272"/>
      <c r="S303" s="272"/>
      <c r="T303" s="273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74" t="s">
        <v>129</v>
      </c>
      <c r="AU303" s="274" t="s">
        <v>86</v>
      </c>
      <c r="AV303" s="14" t="s">
        <v>86</v>
      </c>
      <c r="AW303" s="14" t="s">
        <v>31</v>
      </c>
      <c r="AX303" s="14" t="s">
        <v>76</v>
      </c>
      <c r="AY303" s="274" t="s">
        <v>119</v>
      </c>
    </row>
    <row r="304" spans="1:51" s="14" customFormat="1" ht="12">
      <c r="A304" s="14"/>
      <c r="B304" s="264"/>
      <c r="C304" s="265"/>
      <c r="D304" s="250" t="s">
        <v>129</v>
      </c>
      <c r="E304" s="266" t="s">
        <v>1</v>
      </c>
      <c r="F304" s="267" t="s">
        <v>541</v>
      </c>
      <c r="G304" s="265"/>
      <c r="H304" s="268">
        <v>550</v>
      </c>
      <c r="I304" s="269"/>
      <c r="J304" s="265"/>
      <c r="K304" s="265"/>
      <c r="L304" s="270"/>
      <c r="M304" s="271"/>
      <c r="N304" s="272"/>
      <c r="O304" s="272"/>
      <c r="P304" s="272"/>
      <c r="Q304" s="272"/>
      <c r="R304" s="272"/>
      <c r="S304" s="272"/>
      <c r="T304" s="273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74" t="s">
        <v>129</v>
      </c>
      <c r="AU304" s="274" t="s">
        <v>86</v>
      </c>
      <c r="AV304" s="14" t="s">
        <v>86</v>
      </c>
      <c r="AW304" s="14" t="s">
        <v>31</v>
      </c>
      <c r="AX304" s="14" t="s">
        <v>76</v>
      </c>
      <c r="AY304" s="274" t="s">
        <v>119</v>
      </c>
    </row>
    <row r="305" spans="1:51" s="15" customFormat="1" ht="12">
      <c r="A305" s="15"/>
      <c r="B305" s="275"/>
      <c r="C305" s="276"/>
      <c r="D305" s="250" t="s">
        <v>129</v>
      </c>
      <c r="E305" s="277" t="s">
        <v>1</v>
      </c>
      <c r="F305" s="278" t="s">
        <v>132</v>
      </c>
      <c r="G305" s="276"/>
      <c r="H305" s="279">
        <v>3939</v>
      </c>
      <c r="I305" s="280"/>
      <c r="J305" s="276"/>
      <c r="K305" s="276"/>
      <c r="L305" s="281"/>
      <c r="M305" s="282"/>
      <c r="N305" s="283"/>
      <c r="O305" s="283"/>
      <c r="P305" s="283"/>
      <c r="Q305" s="283"/>
      <c r="R305" s="283"/>
      <c r="S305" s="283"/>
      <c r="T305" s="284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85" t="s">
        <v>129</v>
      </c>
      <c r="AU305" s="285" t="s">
        <v>86</v>
      </c>
      <c r="AV305" s="15" t="s">
        <v>125</v>
      </c>
      <c r="AW305" s="15" t="s">
        <v>31</v>
      </c>
      <c r="AX305" s="15" t="s">
        <v>84</v>
      </c>
      <c r="AY305" s="285" t="s">
        <v>119</v>
      </c>
    </row>
    <row r="306" spans="1:65" s="2" customFormat="1" ht="21.75" customHeight="1">
      <c r="A306" s="38"/>
      <c r="B306" s="39"/>
      <c r="C306" s="286" t="s">
        <v>542</v>
      </c>
      <c r="D306" s="286" t="s">
        <v>291</v>
      </c>
      <c r="E306" s="287" t="s">
        <v>543</v>
      </c>
      <c r="F306" s="288" t="s">
        <v>544</v>
      </c>
      <c r="G306" s="289" t="s">
        <v>135</v>
      </c>
      <c r="H306" s="290">
        <v>81</v>
      </c>
      <c r="I306" s="291"/>
      <c r="J306" s="292">
        <f>ROUND(I306*H306,2)</f>
        <v>0</v>
      </c>
      <c r="K306" s="293"/>
      <c r="L306" s="294"/>
      <c r="M306" s="295" t="s">
        <v>1</v>
      </c>
      <c r="N306" s="296" t="s">
        <v>41</v>
      </c>
      <c r="O306" s="91"/>
      <c r="P306" s="246">
        <f>O306*H306</f>
        <v>0</v>
      </c>
      <c r="Q306" s="246">
        <v>0</v>
      </c>
      <c r="R306" s="246">
        <f>Q306*H306</f>
        <v>0</v>
      </c>
      <c r="S306" s="246">
        <v>0</v>
      </c>
      <c r="T306" s="247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48" t="s">
        <v>171</v>
      </c>
      <c r="AT306" s="248" t="s">
        <v>291</v>
      </c>
      <c r="AU306" s="248" t="s">
        <v>86</v>
      </c>
      <c r="AY306" s="17" t="s">
        <v>119</v>
      </c>
      <c r="BE306" s="249">
        <f>IF(N306="základní",J306,0)</f>
        <v>0</v>
      </c>
      <c r="BF306" s="249">
        <f>IF(N306="snížená",J306,0)</f>
        <v>0</v>
      </c>
      <c r="BG306" s="249">
        <f>IF(N306="zákl. přenesená",J306,0)</f>
        <v>0</v>
      </c>
      <c r="BH306" s="249">
        <f>IF(N306="sníž. přenesená",J306,0)</f>
        <v>0</v>
      </c>
      <c r="BI306" s="249">
        <f>IF(N306="nulová",J306,0)</f>
        <v>0</v>
      </c>
      <c r="BJ306" s="17" t="s">
        <v>84</v>
      </c>
      <c r="BK306" s="249">
        <f>ROUND(I306*H306,2)</f>
        <v>0</v>
      </c>
      <c r="BL306" s="17" t="s">
        <v>125</v>
      </c>
      <c r="BM306" s="248" t="s">
        <v>545</v>
      </c>
    </row>
    <row r="307" spans="1:47" s="2" customFormat="1" ht="12">
      <c r="A307" s="38"/>
      <c r="B307" s="39"/>
      <c r="C307" s="40"/>
      <c r="D307" s="250" t="s">
        <v>127</v>
      </c>
      <c r="E307" s="40"/>
      <c r="F307" s="251" t="s">
        <v>546</v>
      </c>
      <c r="G307" s="40"/>
      <c r="H307" s="40"/>
      <c r="I307" s="144"/>
      <c r="J307" s="40"/>
      <c r="K307" s="40"/>
      <c r="L307" s="44"/>
      <c r="M307" s="252"/>
      <c r="N307" s="253"/>
      <c r="O307" s="91"/>
      <c r="P307" s="91"/>
      <c r="Q307" s="91"/>
      <c r="R307" s="91"/>
      <c r="S307" s="91"/>
      <c r="T307" s="92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127</v>
      </c>
      <c r="AU307" s="17" t="s">
        <v>86</v>
      </c>
    </row>
    <row r="308" spans="1:51" s="14" customFormat="1" ht="12">
      <c r="A308" s="14"/>
      <c r="B308" s="264"/>
      <c r="C308" s="265"/>
      <c r="D308" s="250" t="s">
        <v>129</v>
      </c>
      <c r="E308" s="266" t="s">
        <v>1</v>
      </c>
      <c r="F308" s="267" t="s">
        <v>547</v>
      </c>
      <c r="G308" s="265"/>
      <c r="H308" s="268">
        <v>57</v>
      </c>
      <c r="I308" s="269"/>
      <c r="J308" s="265"/>
      <c r="K308" s="265"/>
      <c r="L308" s="270"/>
      <c r="M308" s="271"/>
      <c r="N308" s="272"/>
      <c r="O308" s="272"/>
      <c r="P308" s="272"/>
      <c r="Q308" s="272"/>
      <c r="R308" s="272"/>
      <c r="S308" s="272"/>
      <c r="T308" s="273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74" t="s">
        <v>129</v>
      </c>
      <c r="AU308" s="274" t="s">
        <v>86</v>
      </c>
      <c r="AV308" s="14" t="s">
        <v>86</v>
      </c>
      <c r="AW308" s="14" t="s">
        <v>31</v>
      </c>
      <c r="AX308" s="14" t="s">
        <v>76</v>
      </c>
      <c r="AY308" s="274" t="s">
        <v>119</v>
      </c>
    </row>
    <row r="309" spans="1:51" s="14" customFormat="1" ht="12">
      <c r="A309" s="14"/>
      <c r="B309" s="264"/>
      <c r="C309" s="265"/>
      <c r="D309" s="250" t="s">
        <v>129</v>
      </c>
      <c r="E309" s="266" t="s">
        <v>1</v>
      </c>
      <c r="F309" s="267" t="s">
        <v>548</v>
      </c>
      <c r="G309" s="265"/>
      <c r="H309" s="268">
        <v>12</v>
      </c>
      <c r="I309" s="269"/>
      <c r="J309" s="265"/>
      <c r="K309" s="265"/>
      <c r="L309" s="270"/>
      <c r="M309" s="271"/>
      <c r="N309" s="272"/>
      <c r="O309" s="272"/>
      <c r="P309" s="272"/>
      <c r="Q309" s="272"/>
      <c r="R309" s="272"/>
      <c r="S309" s="272"/>
      <c r="T309" s="273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74" t="s">
        <v>129</v>
      </c>
      <c r="AU309" s="274" t="s">
        <v>86</v>
      </c>
      <c r="AV309" s="14" t="s">
        <v>86</v>
      </c>
      <c r="AW309" s="14" t="s">
        <v>31</v>
      </c>
      <c r="AX309" s="14" t="s">
        <v>76</v>
      </c>
      <c r="AY309" s="274" t="s">
        <v>119</v>
      </c>
    </row>
    <row r="310" spans="1:51" s="14" customFormat="1" ht="12">
      <c r="A310" s="14"/>
      <c r="B310" s="264"/>
      <c r="C310" s="265"/>
      <c r="D310" s="250" t="s">
        <v>129</v>
      </c>
      <c r="E310" s="266" t="s">
        <v>1</v>
      </c>
      <c r="F310" s="267" t="s">
        <v>381</v>
      </c>
      <c r="G310" s="265"/>
      <c r="H310" s="268">
        <v>12</v>
      </c>
      <c r="I310" s="269"/>
      <c r="J310" s="265"/>
      <c r="K310" s="265"/>
      <c r="L310" s="270"/>
      <c r="M310" s="271"/>
      <c r="N310" s="272"/>
      <c r="O310" s="272"/>
      <c r="P310" s="272"/>
      <c r="Q310" s="272"/>
      <c r="R310" s="272"/>
      <c r="S310" s="272"/>
      <c r="T310" s="273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74" t="s">
        <v>129</v>
      </c>
      <c r="AU310" s="274" t="s">
        <v>86</v>
      </c>
      <c r="AV310" s="14" t="s">
        <v>86</v>
      </c>
      <c r="AW310" s="14" t="s">
        <v>31</v>
      </c>
      <c r="AX310" s="14" t="s">
        <v>76</v>
      </c>
      <c r="AY310" s="274" t="s">
        <v>119</v>
      </c>
    </row>
    <row r="311" spans="1:51" s="15" customFormat="1" ht="12">
      <c r="A311" s="15"/>
      <c r="B311" s="275"/>
      <c r="C311" s="276"/>
      <c r="D311" s="250" t="s">
        <v>129</v>
      </c>
      <c r="E311" s="277" t="s">
        <v>1</v>
      </c>
      <c r="F311" s="278" t="s">
        <v>132</v>
      </c>
      <c r="G311" s="276"/>
      <c r="H311" s="279">
        <v>81</v>
      </c>
      <c r="I311" s="280"/>
      <c r="J311" s="276"/>
      <c r="K311" s="276"/>
      <c r="L311" s="281"/>
      <c r="M311" s="282"/>
      <c r="N311" s="283"/>
      <c r="O311" s="283"/>
      <c r="P311" s="283"/>
      <c r="Q311" s="283"/>
      <c r="R311" s="283"/>
      <c r="S311" s="283"/>
      <c r="T311" s="284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85" t="s">
        <v>129</v>
      </c>
      <c r="AU311" s="285" t="s">
        <v>86</v>
      </c>
      <c r="AV311" s="15" t="s">
        <v>125</v>
      </c>
      <c r="AW311" s="15" t="s">
        <v>31</v>
      </c>
      <c r="AX311" s="15" t="s">
        <v>84</v>
      </c>
      <c r="AY311" s="285" t="s">
        <v>119</v>
      </c>
    </row>
    <row r="312" spans="1:65" s="2" customFormat="1" ht="16.5" customHeight="1">
      <c r="A312" s="38"/>
      <c r="B312" s="39"/>
      <c r="C312" s="286" t="s">
        <v>549</v>
      </c>
      <c r="D312" s="286" t="s">
        <v>291</v>
      </c>
      <c r="E312" s="287" t="s">
        <v>550</v>
      </c>
      <c r="F312" s="288" t="s">
        <v>551</v>
      </c>
      <c r="G312" s="289" t="s">
        <v>135</v>
      </c>
      <c r="H312" s="290">
        <v>207</v>
      </c>
      <c r="I312" s="291"/>
      <c r="J312" s="292">
        <f>ROUND(I312*H312,2)</f>
        <v>0</v>
      </c>
      <c r="K312" s="293"/>
      <c r="L312" s="294"/>
      <c r="M312" s="295" t="s">
        <v>1</v>
      </c>
      <c r="N312" s="296" t="s">
        <v>41</v>
      </c>
      <c r="O312" s="91"/>
      <c r="P312" s="246">
        <f>O312*H312</f>
        <v>0</v>
      </c>
      <c r="Q312" s="246">
        <v>0</v>
      </c>
      <c r="R312" s="246">
        <f>Q312*H312</f>
        <v>0</v>
      </c>
      <c r="S312" s="246">
        <v>0</v>
      </c>
      <c r="T312" s="247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48" t="s">
        <v>171</v>
      </c>
      <c r="AT312" s="248" t="s">
        <v>291</v>
      </c>
      <c r="AU312" s="248" t="s">
        <v>86</v>
      </c>
      <c r="AY312" s="17" t="s">
        <v>119</v>
      </c>
      <c r="BE312" s="249">
        <f>IF(N312="základní",J312,0)</f>
        <v>0</v>
      </c>
      <c r="BF312" s="249">
        <f>IF(N312="snížená",J312,0)</f>
        <v>0</v>
      </c>
      <c r="BG312" s="249">
        <f>IF(N312="zákl. přenesená",J312,0)</f>
        <v>0</v>
      </c>
      <c r="BH312" s="249">
        <f>IF(N312="sníž. přenesená",J312,0)</f>
        <v>0</v>
      </c>
      <c r="BI312" s="249">
        <f>IF(N312="nulová",J312,0)</f>
        <v>0</v>
      </c>
      <c r="BJ312" s="17" t="s">
        <v>84</v>
      </c>
      <c r="BK312" s="249">
        <f>ROUND(I312*H312,2)</f>
        <v>0</v>
      </c>
      <c r="BL312" s="17" t="s">
        <v>125</v>
      </c>
      <c r="BM312" s="248" t="s">
        <v>552</v>
      </c>
    </row>
    <row r="313" spans="1:47" s="2" customFormat="1" ht="12">
      <c r="A313" s="38"/>
      <c r="B313" s="39"/>
      <c r="C313" s="40"/>
      <c r="D313" s="250" t="s">
        <v>127</v>
      </c>
      <c r="E313" s="40"/>
      <c r="F313" s="251" t="s">
        <v>551</v>
      </c>
      <c r="G313" s="40"/>
      <c r="H313" s="40"/>
      <c r="I313" s="144"/>
      <c r="J313" s="40"/>
      <c r="K313" s="40"/>
      <c r="L313" s="44"/>
      <c r="M313" s="252"/>
      <c r="N313" s="253"/>
      <c r="O313" s="91"/>
      <c r="P313" s="91"/>
      <c r="Q313" s="91"/>
      <c r="R313" s="91"/>
      <c r="S313" s="91"/>
      <c r="T313" s="92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127</v>
      </c>
      <c r="AU313" s="17" t="s">
        <v>86</v>
      </c>
    </row>
    <row r="314" spans="1:51" s="14" customFormat="1" ht="12">
      <c r="A314" s="14"/>
      <c r="B314" s="264"/>
      <c r="C314" s="265"/>
      <c r="D314" s="250" t="s">
        <v>129</v>
      </c>
      <c r="E314" s="266" t="s">
        <v>1</v>
      </c>
      <c r="F314" s="267" t="s">
        <v>553</v>
      </c>
      <c r="G314" s="265"/>
      <c r="H314" s="268">
        <v>207</v>
      </c>
      <c r="I314" s="269"/>
      <c r="J314" s="265"/>
      <c r="K314" s="265"/>
      <c r="L314" s="270"/>
      <c r="M314" s="271"/>
      <c r="N314" s="272"/>
      <c r="O314" s="272"/>
      <c r="P314" s="272"/>
      <c r="Q314" s="272"/>
      <c r="R314" s="272"/>
      <c r="S314" s="272"/>
      <c r="T314" s="273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74" t="s">
        <v>129</v>
      </c>
      <c r="AU314" s="274" t="s">
        <v>86</v>
      </c>
      <c r="AV314" s="14" t="s">
        <v>86</v>
      </c>
      <c r="AW314" s="14" t="s">
        <v>31</v>
      </c>
      <c r="AX314" s="14" t="s">
        <v>76</v>
      </c>
      <c r="AY314" s="274" t="s">
        <v>119</v>
      </c>
    </row>
    <row r="315" spans="1:51" s="15" customFormat="1" ht="12">
      <c r="A315" s="15"/>
      <c r="B315" s="275"/>
      <c r="C315" s="276"/>
      <c r="D315" s="250" t="s">
        <v>129</v>
      </c>
      <c r="E315" s="277" t="s">
        <v>1</v>
      </c>
      <c r="F315" s="278" t="s">
        <v>132</v>
      </c>
      <c r="G315" s="276"/>
      <c r="H315" s="279">
        <v>207</v>
      </c>
      <c r="I315" s="280"/>
      <c r="J315" s="276"/>
      <c r="K315" s="276"/>
      <c r="L315" s="281"/>
      <c r="M315" s="282"/>
      <c r="N315" s="283"/>
      <c r="O315" s="283"/>
      <c r="P315" s="283"/>
      <c r="Q315" s="283"/>
      <c r="R315" s="283"/>
      <c r="S315" s="283"/>
      <c r="T315" s="284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85" t="s">
        <v>129</v>
      </c>
      <c r="AU315" s="285" t="s">
        <v>86</v>
      </c>
      <c r="AV315" s="15" t="s">
        <v>125</v>
      </c>
      <c r="AW315" s="15" t="s">
        <v>31</v>
      </c>
      <c r="AX315" s="15" t="s">
        <v>84</v>
      </c>
      <c r="AY315" s="285" t="s">
        <v>119</v>
      </c>
    </row>
    <row r="316" spans="1:65" s="2" customFormat="1" ht="16.5" customHeight="1">
      <c r="A316" s="38"/>
      <c r="B316" s="39"/>
      <c r="C316" s="286" t="s">
        <v>554</v>
      </c>
      <c r="D316" s="286" t="s">
        <v>291</v>
      </c>
      <c r="E316" s="287" t="s">
        <v>555</v>
      </c>
      <c r="F316" s="288" t="s">
        <v>556</v>
      </c>
      <c r="G316" s="289" t="s">
        <v>280</v>
      </c>
      <c r="H316" s="290">
        <v>87</v>
      </c>
      <c r="I316" s="291"/>
      <c r="J316" s="292">
        <f>ROUND(I316*H316,2)</f>
        <v>0</v>
      </c>
      <c r="K316" s="293"/>
      <c r="L316" s="294"/>
      <c r="M316" s="295" t="s">
        <v>1</v>
      </c>
      <c r="N316" s="296" t="s">
        <v>41</v>
      </c>
      <c r="O316" s="91"/>
      <c r="P316" s="246">
        <f>O316*H316</f>
        <v>0</v>
      </c>
      <c r="Q316" s="246">
        <v>0</v>
      </c>
      <c r="R316" s="246">
        <f>Q316*H316</f>
        <v>0</v>
      </c>
      <c r="S316" s="246">
        <v>0</v>
      </c>
      <c r="T316" s="247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48" t="s">
        <v>171</v>
      </c>
      <c r="AT316" s="248" t="s">
        <v>291</v>
      </c>
      <c r="AU316" s="248" t="s">
        <v>86</v>
      </c>
      <c r="AY316" s="17" t="s">
        <v>119</v>
      </c>
      <c r="BE316" s="249">
        <f>IF(N316="základní",J316,0)</f>
        <v>0</v>
      </c>
      <c r="BF316" s="249">
        <f>IF(N316="snížená",J316,0)</f>
        <v>0</v>
      </c>
      <c r="BG316" s="249">
        <f>IF(N316="zákl. přenesená",J316,0)</f>
        <v>0</v>
      </c>
      <c r="BH316" s="249">
        <f>IF(N316="sníž. přenesená",J316,0)</f>
        <v>0</v>
      </c>
      <c r="BI316" s="249">
        <f>IF(N316="nulová",J316,0)</f>
        <v>0</v>
      </c>
      <c r="BJ316" s="17" t="s">
        <v>84</v>
      </c>
      <c r="BK316" s="249">
        <f>ROUND(I316*H316,2)</f>
        <v>0</v>
      </c>
      <c r="BL316" s="17" t="s">
        <v>125</v>
      </c>
      <c r="BM316" s="248" t="s">
        <v>557</v>
      </c>
    </row>
    <row r="317" spans="1:47" s="2" customFormat="1" ht="12">
      <c r="A317" s="38"/>
      <c r="B317" s="39"/>
      <c r="C317" s="40"/>
      <c r="D317" s="250" t="s">
        <v>127</v>
      </c>
      <c r="E317" s="40"/>
      <c r="F317" s="251" t="s">
        <v>556</v>
      </c>
      <c r="G317" s="40"/>
      <c r="H317" s="40"/>
      <c r="I317" s="144"/>
      <c r="J317" s="40"/>
      <c r="K317" s="40"/>
      <c r="L317" s="44"/>
      <c r="M317" s="252"/>
      <c r="N317" s="253"/>
      <c r="O317" s="91"/>
      <c r="P317" s="91"/>
      <c r="Q317" s="91"/>
      <c r="R317" s="91"/>
      <c r="S317" s="91"/>
      <c r="T317" s="92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127</v>
      </c>
      <c r="AU317" s="17" t="s">
        <v>86</v>
      </c>
    </row>
    <row r="318" spans="1:51" s="14" customFormat="1" ht="12">
      <c r="A318" s="14"/>
      <c r="B318" s="264"/>
      <c r="C318" s="265"/>
      <c r="D318" s="250" t="s">
        <v>129</v>
      </c>
      <c r="E318" s="266" t="s">
        <v>1</v>
      </c>
      <c r="F318" s="267" t="s">
        <v>558</v>
      </c>
      <c r="G318" s="265"/>
      <c r="H318" s="268">
        <v>69</v>
      </c>
      <c r="I318" s="269"/>
      <c r="J318" s="265"/>
      <c r="K318" s="265"/>
      <c r="L318" s="270"/>
      <c r="M318" s="271"/>
      <c r="N318" s="272"/>
      <c r="O318" s="272"/>
      <c r="P318" s="272"/>
      <c r="Q318" s="272"/>
      <c r="R318" s="272"/>
      <c r="S318" s="272"/>
      <c r="T318" s="273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74" t="s">
        <v>129</v>
      </c>
      <c r="AU318" s="274" t="s">
        <v>86</v>
      </c>
      <c r="AV318" s="14" t="s">
        <v>86</v>
      </c>
      <c r="AW318" s="14" t="s">
        <v>31</v>
      </c>
      <c r="AX318" s="14" t="s">
        <v>76</v>
      </c>
      <c r="AY318" s="274" t="s">
        <v>119</v>
      </c>
    </row>
    <row r="319" spans="1:51" s="14" customFormat="1" ht="12">
      <c r="A319" s="14"/>
      <c r="B319" s="264"/>
      <c r="C319" s="265"/>
      <c r="D319" s="250" t="s">
        <v>129</v>
      </c>
      <c r="E319" s="266" t="s">
        <v>1</v>
      </c>
      <c r="F319" s="267" t="s">
        <v>559</v>
      </c>
      <c r="G319" s="265"/>
      <c r="H319" s="268">
        <v>18</v>
      </c>
      <c r="I319" s="269"/>
      <c r="J319" s="265"/>
      <c r="K319" s="265"/>
      <c r="L319" s="270"/>
      <c r="M319" s="271"/>
      <c r="N319" s="272"/>
      <c r="O319" s="272"/>
      <c r="P319" s="272"/>
      <c r="Q319" s="272"/>
      <c r="R319" s="272"/>
      <c r="S319" s="272"/>
      <c r="T319" s="273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74" t="s">
        <v>129</v>
      </c>
      <c r="AU319" s="274" t="s">
        <v>86</v>
      </c>
      <c r="AV319" s="14" t="s">
        <v>86</v>
      </c>
      <c r="AW319" s="14" t="s">
        <v>31</v>
      </c>
      <c r="AX319" s="14" t="s">
        <v>76</v>
      </c>
      <c r="AY319" s="274" t="s">
        <v>119</v>
      </c>
    </row>
    <row r="320" spans="1:51" s="15" customFormat="1" ht="12">
      <c r="A320" s="15"/>
      <c r="B320" s="275"/>
      <c r="C320" s="276"/>
      <c r="D320" s="250" t="s">
        <v>129</v>
      </c>
      <c r="E320" s="277" t="s">
        <v>1</v>
      </c>
      <c r="F320" s="278" t="s">
        <v>132</v>
      </c>
      <c r="G320" s="276"/>
      <c r="H320" s="279">
        <v>87</v>
      </c>
      <c r="I320" s="280"/>
      <c r="J320" s="276"/>
      <c r="K320" s="276"/>
      <c r="L320" s="281"/>
      <c r="M320" s="282"/>
      <c r="N320" s="283"/>
      <c r="O320" s="283"/>
      <c r="P320" s="283"/>
      <c r="Q320" s="283"/>
      <c r="R320" s="283"/>
      <c r="S320" s="283"/>
      <c r="T320" s="284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85" t="s">
        <v>129</v>
      </c>
      <c r="AU320" s="285" t="s">
        <v>86</v>
      </c>
      <c r="AV320" s="15" t="s">
        <v>125</v>
      </c>
      <c r="AW320" s="15" t="s">
        <v>31</v>
      </c>
      <c r="AX320" s="15" t="s">
        <v>84</v>
      </c>
      <c r="AY320" s="285" t="s">
        <v>119</v>
      </c>
    </row>
    <row r="321" spans="1:63" s="12" customFormat="1" ht="22.8" customHeight="1">
      <c r="A321" s="12"/>
      <c r="B321" s="220"/>
      <c r="C321" s="221"/>
      <c r="D321" s="222" t="s">
        <v>75</v>
      </c>
      <c r="E321" s="234" t="s">
        <v>560</v>
      </c>
      <c r="F321" s="234" t="s">
        <v>561</v>
      </c>
      <c r="G321" s="221"/>
      <c r="H321" s="221"/>
      <c r="I321" s="224"/>
      <c r="J321" s="235">
        <f>BK321</f>
        <v>0</v>
      </c>
      <c r="K321" s="221"/>
      <c r="L321" s="226"/>
      <c r="M321" s="227"/>
      <c r="N321" s="228"/>
      <c r="O321" s="228"/>
      <c r="P321" s="229">
        <f>SUM(P322:P389)</f>
        <v>0</v>
      </c>
      <c r="Q321" s="228"/>
      <c r="R321" s="229">
        <f>SUM(R322:R389)</f>
        <v>0</v>
      </c>
      <c r="S321" s="228"/>
      <c r="T321" s="230">
        <f>SUM(T322:T389)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31" t="s">
        <v>84</v>
      </c>
      <c r="AT321" s="232" t="s">
        <v>75</v>
      </c>
      <c r="AU321" s="232" t="s">
        <v>84</v>
      </c>
      <c r="AY321" s="231" t="s">
        <v>119</v>
      </c>
      <c r="BK321" s="233">
        <f>SUM(BK322:BK389)</f>
        <v>0</v>
      </c>
    </row>
    <row r="322" spans="1:65" s="2" customFormat="1" ht="33" customHeight="1">
      <c r="A322" s="38"/>
      <c r="B322" s="39"/>
      <c r="C322" s="286" t="s">
        <v>562</v>
      </c>
      <c r="D322" s="286" t="s">
        <v>291</v>
      </c>
      <c r="E322" s="287" t="s">
        <v>563</v>
      </c>
      <c r="F322" s="288" t="s">
        <v>564</v>
      </c>
      <c r="G322" s="289" t="s">
        <v>537</v>
      </c>
      <c r="H322" s="290">
        <v>2</v>
      </c>
      <c r="I322" s="291"/>
      <c r="J322" s="292">
        <f>ROUND(I322*H322,2)</f>
        <v>0</v>
      </c>
      <c r="K322" s="293"/>
      <c r="L322" s="294"/>
      <c r="M322" s="295" t="s">
        <v>1</v>
      </c>
      <c r="N322" s="296" t="s">
        <v>41</v>
      </c>
      <c r="O322" s="91"/>
      <c r="P322" s="246">
        <f>O322*H322</f>
        <v>0</v>
      </c>
      <c r="Q322" s="246">
        <v>0</v>
      </c>
      <c r="R322" s="246">
        <f>Q322*H322</f>
        <v>0</v>
      </c>
      <c r="S322" s="246">
        <v>0</v>
      </c>
      <c r="T322" s="247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48" t="s">
        <v>171</v>
      </c>
      <c r="AT322" s="248" t="s">
        <v>291</v>
      </c>
      <c r="AU322" s="248" t="s">
        <v>86</v>
      </c>
      <c r="AY322" s="17" t="s">
        <v>119</v>
      </c>
      <c r="BE322" s="249">
        <f>IF(N322="základní",J322,0)</f>
        <v>0</v>
      </c>
      <c r="BF322" s="249">
        <f>IF(N322="snížená",J322,0)</f>
        <v>0</v>
      </c>
      <c r="BG322" s="249">
        <f>IF(N322="zákl. přenesená",J322,0)</f>
        <v>0</v>
      </c>
      <c r="BH322" s="249">
        <f>IF(N322="sníž. přenesená",J322,0)</f>
        <v>0</v>
      </c>
      <c r="BI322" s="249">
        <f>IF(N322="nulová",J322,0)</f>
        <v>0</v>
      </c>
      <c r="BJ322" s="17" t="s">
        <v>84</v>
      </c>
      <c r="BK322" s="249">
        <f>ROUND(I322*H322,2)</f>
        <v>0</v>
      </c>
      <c r="BL322" s="17" t="s">
        <v>125</v>
      </c>
      <c r="BM322" s="248" t="s">
        <v>565</v>
      </c>
    </row>
    <row r="323" spans="1:47" s="2" customFormat="1" ht="12">
      <c r="A323" s="38"/>
      <c r="B323" s="39"/>
      <c r="C323" s="40"/>
      <c r="D323" s="250" t="s">
        <v>127</v>
      </c>
      <c r="E323" s="40"/>
      <c r="F323" s="251" t="s">
        <v>566</v>
      </c>
      <c r="G323" s="40"/>
      <c r="H323" s="40"/>
      <c r="I323" s="144"/>
      <c r="J323" s="40"/>
      <c r="K323" s="40"/>
      <c r="L323" s="44"/>
      <c r="M323" s="252"/>
      <c r="N323" s="253"/>
      <c r="O323" s="91"/>
      <c r="P323" s="91"/>
      <c r="Q323" s="91"/>
      <c r="R323" s="91"/>
      <c r="S323" s="91"/>
      <c r="T323" s="92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7" t="s">
        <v>127</v>
      </c>
      <c r="AU323" s="17" t="s">
        <v>86</v>
      </c>
    </row>
    <row r="324" spans="1:51" s="14" customFormat="1" ht="12">
      <c r="A324" s="14"/>
      <c r="B324" s="264"/>
      <c r="C324" s="265"/>
      <c r="D324" s="250" t="s">
        <v>129</v>
      </c>
      <c r="E324" s="266" t="s">
        <v>1</v>
      </c>
      <c r="F324" s="267" t="s">
        <v>567</v>
      </c>
      <c r="G324" s="265"/>
      <c r="H324" s="268">
        <v>2</v>
      </c>
      <c r="I324" s="269"/>
      <c r="J324" s="265"/>
      <c r="K324" s="265"/>
      <c r="L324" s="270"/>
      <c r="M324" s="271"/>
      <c r="N324" s="272"/>
      <c r="O324" s="272"/>
      <c r="P324" s="272"/>
      <c r="Q324" s="272"/>
      <c r="R324" s="272"/>
      <c r="S324" s="272"/>
      <c r="T324" s="273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74" t="s">
        <v>129</v>
      </c>
      <c r="AU324" s="274" t="s">
        <v>86</v>
      </c>
      <c r="AV324" s="14" t="s">
        <v>86</v>
      </c>
      <c r="AW324" s="14" t="s">
        <v>31</v>
      </c>
      <c r="AX324" s="14" t="s">
        <v>76</v>
      </c>
      <c r="AY324" s="274" t="s">
        <v>119</v>
      </c>
    </row>
    <row r="325" spans="1:51" s="15" customFormat="1" ht="12">
      <c r="A325" s="15"/>
      <c r="B325" s="275"/>
      <c r="C325" s="276"/>
      <c r="D325" s="250" t="s">
        <v>129</v>
      </c>
      <c r="E325" s="277" t="s">
        <v>1</v>
      </c>
      <c r="F325" s="278" t="s">
        <v>132</v>
      </c>
      <c r="G325" s="276"/>
      <c r="H325" s="279">
        <v>2</v>
      </c>
      <c r="I325" s="280"/>
      <c r="J325" s="276"/>
      <c r="K325" s="276"/>
      <c r="L325" s="281"/>
      <c r="M325" s="282"/>
      <c r="N325" s="283"/>
      <c r="O325" s="283"/>
      <c r="P325" s="283"/>
      <c r="Q325" s="283"/>
      <c r="R325" s="283"/>
      <c r="S325" s="283"/>
      <c r="T325" s="284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85" t="s">
        <v>129</v>
      </c>
      <c r="AU325" s="285" t="s">
        <v>86</v>
      </c>
      <c r="AV325" s="15" t="s">
        <v>125</v>
      </c>
      <c r="AW325" s="15" t="s">
        <v>31</v>
      </c>
      <c r="AX325" s="15" t="s">
        <v>84</v>
      </c>
      <c r="AY325" s="285" t="s">
        <v>119</v>
      </c>
    </row>
    <row r="326" spans="1:65" s="2" customFormat="1" ht="33" customHeight="1">
      <c r="A326" s="38"/>
      <c r="B326" s="39"/>
      <c r="C326" s="286" t="s">
        <v>568</v>
      </c>
      <c r="D326" s="286" t="s">
        <v>291</v>
      </c>
      <c r="E326" s="287" t="s">
        <v>569</v>
      </c>
      <c r="F326" s="288" t="s">
        <v>570</v>
      </c>
      <c r="G326" s="289" t="s">
        <v>537</v>
      </c>
      <c r="H326" s="290">
        <v>10</v>
      </c>
      <c r="I326" s="291"/>
      <c r="J326" s="292">
        <f>ROUND(I326*H326,2)</f>
        <v>0</v>
      </c>
      <c r="K326" s="293"/>
      <c r="L326" s="294"/>
      <c r="M326" s="295" t="s">
        <v>1</v>
      </c>
      <c r="N326" s="296" t="s">
        <v>41</v>
      </c>
      <c r="O326" s="91"/>
      <c r="P326" s="246">
        <f>O326*H326</f>
        <v>0</v>
      </c>
      <c r="Q326" s="246">
        <v>0</v>
      </c>
      <c r="R326" s="246">
        <f>Q326*H326</f>
        <v>0</v>
      </c>
      <c r="S326" s="246">
        <v>0</v>
      </c>
      <c r="T326" s="247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48" t="s">
        <v>171</v>
      </c>
      <c r="AT326" s="248" t="s">
        <v>291</v>
      </c>
      <c r="AU326" s="248" t="s">
        <v>86</v>
      </c>
      <c r="AY326" s="17" t="s">
        <v>119</v>
      </c>
      <c r="BE326" s="249">
        <f>IF(N326="základní",J326,0)</f>
        <v>0</v>
      </c>
      <c r="BF326" s="249">
        <f>IF(N326="snížená",J326,0)</f>
        <v>0</v>
      </c>
      <c r="BG326" s="249">
        <f>IF(N326="zákl. přenesená",J326,0)</f>
        <v>0</v>
      </c>
      <c r="BH326" s="249">
        <f>IF(N326="sníž. přenesená",J326,0)</f>
        <v>0</v>
      </c>
      <c r="BI326" s="249">
        <f>IF(N326="nulová",J326,0)</f>
        <v>0</v>
      </c>
      <c r="BJ326" s="17" t="s">
        <v>84</v>
      </c>
      <c r="BK326" s="249">
        <f>ROUND(I326*H326,2)</f>
        <v>0</v>
      </c>
      <c r="BL326" s="17" t="s">
        <v>125</v>
      </c>
      <c r="BM326" s="248" t="s">
        <v>571</v>
      </c>
    </row>
    <row r="327" spans="1:47" s="2" customFormat="1" ht="12">
      <c r="A327" s="38"/>
      <c r="B327" s="39"/>
      <c r="C327" s="40"/>
      <c r="D327" s="250" t="s">
        <v>127</v>
      </c>
      <c r="E327" s="40"/>
      <c r="F327" s="251" t="s">
        <v>566</v>
      </c>
      <c r="G327" s="40"/>
      <c r="H327" s="40"/>
      <c r="I327" s="144"/>
      <c r="J327" s="40"/>
      <c r="K327" s="40"/>
      <c r="L327" s="44"/>
      <c r="M327" s="252"/>
      <c r="N327" s="253"/>
      <c r="O327" s="91"/>
      <c r="P327" s="91"/>
      <c r="Q327" s="91"/>
      <c r="R327" s="91"/>
      <c r="S327" s="91"/>
      <c r="T327" s="92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7" t="s">
        <v>127</v>
      </c>
      <c r="AU327" s="17" t="s">
        <v>86</v>
      </c>
    </row>
    <row r="328" spans="1:51" s="14" customFormat="1" ht="12">
      <c r="A328" s="14"/>
      <c r="B328" s="264"/>
      <c r="C328" s="265"/>
      <c r="D328" s="250" t="s">
        <v>129</v>
      </c>
      <c r="E328" s="266" t="s">
        <v>1</v>
      </c>
      <c r="F328" s="267" t="s">
        <v>572</v>
      </c>
      <c r="G328" s="265"/>
      <c r="H328" s="268">
        <v>10</v>
      </c>
      <c r="I328" s="269"/>
      <c r="J328" s="265"/>
      <c r="K328" s="265"/>
      <c r="L328" s="270"/>
      <c r="M328" s="271"/>
      <c r="N328" s="272"/>
      <c r="O328" s="272"/>
      <c r="P328" s="272"/>
      <c r="Q328" s="272"/>
      <c r="R328" s="272"/>
      <c r="S328" s="272"/>
      <c r="T328" s="273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74" t="s">
        <v>129</v>
      </c>
      <c r="AU328" s="274" t="s">
        <v>86</v>
      </c>
      <c r="AV328" s="14" t="s">
        <v>86</v>
      </c>
      <c r="AW328" s="14" t="s">
        <v>31</v>
      </c>
      <c r="AX328" s="14" t="s">
        <v>76</v>
      </c>
      <c r="AY328" s="274" t="s">
        <v>119</v>
      </c>
    </row>
    <row r="329" spans="1:51" s="15" customFormat="1" ht="12">
      <c r="A329" s="15"/>
      <c r="B329" s="275"/>
      <c r="C329" s="276"/>
      <c r="D329" s="250" t="s">
        <v>129</v>
      </c>
      <c r="E329" s="277" t="s">
        <v>1</v>
      </c>
      <c r="F329" s="278" t="s">
        <v>132</v>
      </c>
      <c r="G329" s="276"/>
      <c r="H329" s="279">
        <v>10</v>
      </c>
      <c r="I329" s="280"/>
      <c r="J329" s="276"/>
      <c r="K329" s="276"/>
      <c r="L329" s="281"/>
      <c r="M329" s="282"/>
      <c r="N329" s="283"/>
      <c r="O329" s="283"/>
      <c r="P329" s="283"/>
      <c r="Q329" s="283"/>
      <c r="R329" s="283"/>
      <c r="S329" s="283"/>
      <c r="T329" s="284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85" t="s">
        <v>129</v>
      </c>
      <c r="AU329" s="285" t="s">
        <v>86</v>
      </c>
      <c r="AV329" s="15" t="s">
        <v>125</v>
      </c>
      <c r="AW329" s="15" t="s">
        <v>31</v>
      </c>
      <c r="AX329" s="15" t="s">
        <v>84</v>
      </c>
      <c r="AY329" s="285" t="s">
        <v>119</v>
      </c>
    </row>
    <row r="330" spans="1:65" s="2" customFormat="1" ht="33" customHeight="1">
      <c r="A330" s="38"/>
      <c r="B330" s="39"/>
      <c r="C330" s="286" t="s">
        <v>573</v>
      </c>
      <c r="D330" s="286" t="s">
        <v>291</v>
      </c>
      <c r="E330" s="287" t="s">
        <v>574</v>
      </c>
      <c r="F330" s="288" t="s">
        <v>575</v>
      </c>
      <c r="G330" s="289" t="s">
        <v>537</v>
      </c>
      <c r="H330" s="290">
        <v>1</v>
      </c>
      <c r="I330" s="291"/>
      <c r="J330" s="292">
        <f>ROUND(I330*H330,2)</f>
        <v>0</v>
      </c>
      <c r="K330" s="293"/>
      <c r="L330" s="294"/>
      <c r="M330" s="295" t="s">
        <v>1</v>
      </c>
      <c r="N330" s="296" t="s">
        <v>41</v>
      </c>
      <c r="O330" s="91"/>
      <c r="P330" s="246">
        <f>O330*H330</f>
        <v>0</v>
      </c>
      <c r="Q330" s="246">
        <v>0</v>
      </c>
      <c r="R330" s="246">
        <f>Q330*H330</f>
        <v>0</v>
      </c>
      <c r="S330" s="246">
        <v>0</v>
      </c>
      <c r="T330" s="247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48" t="s">
        <v>171</v>
      </c>
      <c r="AT330" s="248" t="s">
        <v>291</v>
      </c>
      <c r="AU330" s="248" t="s">
        <v>86</v>
      </c>
      <c r="AY330" s="17" t="s">
        <v>119</v>
      </c>
      <c r="BE330" s="249">
        <f>IF(N330="základní",J330,0)</f>
        <v>0</v>
      </c>
      <c r="BF330" s="249">
        <f>IF(N330="snížená",J330,0)</f>
        <v>0</v>
      </c>
      <c r="BG330" s="249">
        <f>IF(N330="zákl. přenesená",J330,0)</f>
        <v>0</v>
      </c>
      <c r="BH330" s="249">
        <f>IF(N330="sníž. přenesená",J330,0)</f>
        <v>0</v>
      </c>
      <c r="BI330" s="249">
        <f>IF(N330="nulová",J330,0)</f>
        <v>0</v>
      </c>
      <c r="BJ330" s="17" t="s">
        <v>84</v>
      </c>
      <c r="BK330" s="249">
        <f>ROUND(I330*H330,2)</f>
        <v>0</v>
      </c>
      <c r="BL330" s="17" t="s">
        <v>125</v>
      </c>
      <c r="BM330" s="248" t="s">
        <v>576</v>
      </c>
    </row>
    <row r="331" spans="1:47" s="2" customFormat="1" ht="12">
      <c r="A331" s="38"/>
      <c r="B331" s="39"/>
      <c r="C331" s="40"/>
      <c r="D331" s="250" t="s">
        <v>127</v>
      </c>
      <c r="E331" s="40"/>
      <c r="F331" s="251" t="s">
        <v>566</v>
      </c>
      <c r="G331" s="40"/>
      <c r="H331" s="40"/>
      <c r="I331" s="144"/>
      <c r="J331" s="40"/>
      <c r="K331" s="40"/>
      <c r="L331" s="44"/>
      <c r="M331" s="252"/>
      <c r="N331" s="253"/>
      <c r="O331" s="91"/>
      <c r="P331" s="91"/>
      <c r="Q331" s="91"/>
      <c r="R331" s="91"/>
      <c r="S331" s="91"/>
      <c r="T331" s="92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T331" s="17" t="s">
        <v>127</v>
      </c>
      <c r="AU331" s="17" t="s">
        <v>86</v>
      </c>
    </row>
    <row r="332" spans="1:51" s="14" customFormat="1" ht="12">
      <c r="A332" s="14"/>
      <c r="B332" s="264"/>
      <c r="C332" s="265"/>
      <c r="D332" s="250" t="s">
        <v>129</v>
      </c>
      <c r="E332" s="266" t="s">
        <v>1</v>
      </c>
      <c r="F332" s="267" t="s">
        <v>577</v>
      </c>
      <c r="G332" s="265"/>
      <c r="H332" s="268">
        <v>1</v>
      </c>
      <c r="I332" s="269"/>
      <c r="J332" s="265"/>
      <c r="K332" s="265"/>
      <c r="L332" s="270"/>
      <c r="M332" s="271"/>
      <c r="N332" s="272"/>
      <c r="O332" s="272"/>
      <c r="P332" s="272"/>
      <c r="Q332" s="272"/>
      <c r="R332" s="272"/>
      <c r="S332" s="272"/>
      <c r="T332" s="273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74" t="s">
        <v>129</v>
      </c>
      <c r="AU332" s="274" t="s">
        <v>86</v>
      </c>
      <c r="AV332" s="14" t="s">
        <v>86</v>
      </c>
      <c r="AW332" s="14" t="s">
        <v>31</v>
      </c>
      <c r="AX332" s="14" t="s">
        <v>76</v>
      </c>
      <c r="AY332" s="274" t="s">
        <v>119</v>
      </c>
    </row>
    <row r="333" spans="1:51" s="15" customFormat="1" ht="12">
      <c r="A333" s="15"/>
      <c r="B333" s="275"/>
      <c r="C333" s="276"/>
      <c r="D333" s="250" t="s">
        <v>129</v>
      </c>
      <c r="E333" s="277" t="s">
        <v>1</v>
      </c>
      <c r="F333" s="278" t="s">
        <v>132</v>
      </c>
      <c r="G333" s="276"/>
      <c r="H333" s="279">
        <v>1</v>
      </c>
      <c r="I333" s="280"/>
      <c r="J333" s="276"/>
      <c r="K333" s="276"/>
      <c r="L333" s="281"/>
      <c r="M333" s="282"/>
      <c r="N333" s="283"/>
      <c r="O333" s="283"/>
      <c r="P333" s="283"/>
      <c r="Q333" s="283"/>
      <c r="R333" s="283"/>
      <c r="S333" s="283"/>
      <c r="T333" s="284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85" t="s">
        <v>129</v>
      </c>
      <c r="AU333" s="285" t="s">
        <v>86</v>
      </c>
      <c r="AV333" s="15" t="s">
        <v>125</v>
      </c>
      <c r="AW333" s="15" t="s">
        <v>31</v>
      </c>
      <c r="AX333" s="15" t="s">
        <v>84</v>
      </c>
      <c r="AY333" s="285" t="s">
        <v>119</v>
      </c>
    </row>
    <row r="334" spans="1:65" s="2" customFormat="1" ht="21.75" customHeight="1">
      <c r="A334" s="38"/>
      <c r="B334" s="39"/>
      <c r="C334" s="286" t="s">
        <v>578</v>
      </c>
      <c r="D334" s="286" t="s">
        <v>291</v>
      </c>
      <c r="E334" s="287" t="s">
        <v>579</v>
      </c>
      <c r="F334" s="288" t="s">
        <v>580</v>
      </c>
      <c r="G334" s="289" t="s">
        <v>537</v>
      </c>
      <c r="H334" s="290">
        <v>5</v>
      </c>
      <c r="I334" s="291"/>
      <c r="J334" s="292">
        <f>ROUND(I334*H334,2)</f>
        <v>0</v>
      </c>
      <c r="K334" s="293"/>
      <c r="L334" s="294"/>
      <c r="M334" s="295" t="s">
        <v>1</v>
      </c>
      <c r="N334" s="296" t="s">
        <v>41</v>
      </c>
      <c r="O334" s="91"/>
      <c r="P334" s="246">
        <f>O334*H334</f>
        <v>0</v>
      </c>
      <c r="Q334" s="246">
        <v>0</v>
      </c>
      <c r="R334" s="246">
        <f>Q334*H334</f>
        <v>0</v>
      </c>
      <c r="S334" s="246">
        <v>0</v>
      </c>
      <c r="T334" s="247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48" t="s">
        <v>171</v>
      </c>
      <c r="AT334" s="248" t="s">
        <v>291</v>
      </c>
      <c r="AU334" s="248" t="s">
        <v>86</v>
      </c>
      <c r="AY334" s="17" t="s">
        <v>119</v>
      </c>
      <c r="BE334" s="249">
        <f>IF(N334="základní",J334,0)</f>
        <v>0</v>
      </c>
      <c r="BF334" s="249">
        <f>IF(N334="snížená",J334,0)</f>
        <v>0</v>
      </c>
      <c r="BG334" s="249">
        <f>IF(N334="zákl. přenesená",J334,0)</f>
        <v>0</v>
      </c>
      <c r="BH334" s="249">
        <f>IF(N334="sníž. přenesená",J334,0)</f>
        <v>0</v>
      </c>
      <c r="BI334" s="249">
        <f>IF(N334="nulová",J334,0)</f>
        <v>0</v>
      </c>
      <c r="BJ334" s="17" t="s">
        <v>84</v>
      </c>
      <c r="BK334" s="249">
        <f>ROUND(I334*H334,2)</f>
        <v>0</v>
      </c>
      <c r="BL334" s="17" t="s">
        <v>125</v>
      </c>
      <c r="BM334" s="248" t="s">
        <v>581</v>
      </c>
    </row>
    <row r="335" spans="1:47" s="2" customFormat="1" ht="12">
      <c r="A335" s="38"/>
      <c r="B335" s="39"/>
      <c r="C335" s="40"/>
      <c r="D335" s="250" t="s">
        <v>127</v>
      </c>
      <c r="E335" s="40"/>
      <c r="F335" s="251" t="s">
        <v>582</v>
      </c>
      <c r="G335" s="40"/>
      <c r="H335" s="40"/>
      <c r="I335" s="144"/>
      <c r="J335" s="40"/>
      <c r="K335" s="40"/>
      <c r="L335" s="44"/>
      <c r="M335" s="252"/>
      <c r="N335" s="253"/>
      <c r="O335" s="91"/>
      <c r="P335" s="91"/>
      <c r="Q335" s="91"/>
      <c r="R335" s="91"/>
      <c r="S335" s="91"/>
      <c r="T335" s="92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7" t="s">
        <v>127</v>
      </c>
      <c r="AU335" s="17" t="s">
        <v>86</v>
      </c>
    </row>
    <row r="336" spans="1:51" s="14" customFormat="1" ht="12">
      <c r="A336" s="14"/>
      <c r="B336" s="264"/>
      <c r="C336" s="265"/>
      <c r="D336" s="250" t="s">
        <v>129</v>
      </c>
      <c r="E336" s="266" t="s">
        <v>1</v>
      </c>
      <c r="F336" s="267" t="s">
        <v>583</v>
      </c>
      <c r="G336" s="265"/>
      <c r="H336" s="268">
        <v>5</v>
      </c>
      <c r="I336" s="269"/>
      <c r="J336" s="265"/>
      <c r="K336" s="265"/>
      <c r="L336" s="270"/>
      <c r="M336" s="271"/>
      <c r="N336" s="272"/>
      <c r="O336" s="272"/>
      <c r="P336" s="272"/>
      <c r="Q336" s="272"/>
      <c r="R336" s="272"/>
      <c r="S336" s="272"/>
      <c r="T336" s="273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74" t="s">
        <v>129</v>
      </c>
      <c r="AU336" s="274" t="s">
        <v>86</v>
      </c>
      <c r="AV336" s="14" t="s">
        <v>86</v>
      </c>
      <c r="AW336" s="14" t="s">
        <v>31</v>
      </c>
      <c r="AX336" s="14" t="s">
        <v>76</v>
      </c>
      <c r="AY336" s="274" t="s">
        <v>119</v>
      </c>
    </row>
    <row r="337" spans="1:51" s="15" customFormat="1" ht="12">
      <c r="A337" s="15"/>
      <c r="B337" s="275"/>
      <c r="C337" s="276"/>
      <c r="D337" s="250" t="s">
        <v>129</v>
      </c>
      <c r="E337" s="277" t="s">
        <v>1</v>
      </c>
      <c r="F337" s="278" t="s">
        <v>132</v>
      </c>
      <c r="G337" s="276"/>
      <c r="H337" s="279">
        <v>5</v>
      </c>
      <c r="I337" s="280"/>
      <c r="J337" s="276"/>
      <c r="K337" s="276"/>
      <c r="L337" s="281"/>
      <c r="M337" s="282"/>
      <c r="N337" s="283"/>
      <c r="O337" s="283"/>
      <c r="P337" s="283"/>
      <c r="Q337" s="283"/>
      <c r="R337" s="283"/>
      <c r="S337" s="283"/>
      <c r="T337" s="284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85" t="s">
        <v>129</v>
      </c>
      <c r="AU337" s="285" t="s">
        <v>86</v>
      </c>
      <c r="AV337" s="15" t="s">
        <v>125</v>
      </c>
      <c r="AW337" s="15" t="s">
        <v>31</v>
      </c>
      <c r="AX337" s="15" t="s">
        <v>84</v>
      </c>
      <c r="AY337" s="285" t="s">
        <v>119</v>
      </c>
    </row>
    <row r="338" spans="1:65" s="2" customFormat="1" ht="21.75" customHeight="1">
      <c r="A338" s="38"/>
      <c r="B338" s="39"/>
      <c r="C338" s="286" t="s">
        <v>584</v>
      </c>
      <c r="D338" s="286" t="s">
        <v>291</v>
      </c>
      <c r="E338" s="287" t="s">
        <v>585</v>
      </c>
      <c r="F338" s="288" t="s">
        <v>586</v>
      </c>
      <c r="G338" s="289" t="s">
        <v>537</v>
      </c>
      <c r="H338" s="290">
        <v>1</v>
      </c>
      <c r="I338" s="291"/>
      <c r="J338" s="292">
        <f>ROUND(I338*H338,2)</f>
        <v>0</v>
      </c>
      <c r="K338" s="293"/>
      <c r="L338" s="294"/>
      <c r="M338" s="295" t="s">
        <v>1</v>
      </c>
      <c r="N338" s="296" t="s">
        <v>41</v>
      </c>
      <c r="O338" s="91"/>
      <c r="P338" s="246">
        <f>O338*H338</f>
        <v>0</v>
      </c>
      <c r="Q338" s="246">
        <v>0</v>
      </c>
      <c r="R338" s="246">
        <f>Q338*H338</f>
        <v>0</v>
      </c>
      <c r="S338" s="246">
        <v>0</v>
      </c>
      <c r="T338" s="247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48" t="s">
        <v>171</v>
      </c>
      <c r="AT338" s="248" t="s">
        <v>291</v>
      </c>
      <c r="AU338" s="248" t="s">
        <v>86</v>
      </c>
      <c r="AY338" s="17" t="s">
        <v>119</v>
      </c>
      <c r="BE338" s="249">
        <f>IF(N338="základní",J338,0)</f>
        <v>0</v>
      </c>
      <c r="BF338" s="249">
        <f>IF(N338="snížená",J338,0)</f>
        <v>0</v>
      </c>
      <c r="BG338" s="249">
        <f>IF(N338="zákl. přenesená",J338,0)</f>
        <v>0</v>
      </c>
      <c r="BH338" s="249">
        <f>IF(N338="sníž. přenesená",J338,0)</f>
        <v>0</v>
      </c>
      <c r="BI338" s="249">
        <f>IF(N338="nulová",J338,0)</f>
        <v>0</v>
      </c>
      <c r="BJ338" s="17" t="s">
        <v>84</v>
      </c>
      <c r="BK338" s="249">
        <f>ROUND(I338*H338,2)</f>
        <v>0</v>
      </c>
      <c r="BL338" s="17" t="s">
        <v>125</v>
      </c>
      <c r="BM338" s="248" t="s">
        <v>587</v>
      </c>
    </row>
    <row r="339" spans="1:47" s="2" customFormat="1" ht="12">
      <c r="A339" s="38"/>
      <c r="B339" s="39"/>
      <c r="C339" s="40"/>
      <c r="D339" s="250" t="s">
        <v>127</v>
      </c>
      <c r="E339" s="40"/>
      <c r="F339" s="251" t="s">
        <v>588</v>
      </c>
      <c r="G339" s="40"/>
      <c r="H339" s="40"/>
      <c r="I339" s="144"/>
      <c r="J339" s="40"/>
      <c r="K339" s="40"/>
      <c r="L339" s="44"/>
      <c r="M339" s="252"/>
      <c r="N339" s="253"/>
      <c r="O339" s="91"/>
      <c r="P339" s="91"/>
      <c r="Q339" s="91"/>
      <c r="R339" s="91"/>
      <c r="S339" s="91"/>
      <c r="T339" s="92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T339" s="17" t="s">
        <v>127</v>
      </c>
      <c r="AU339" s="17" t="s">
        <v>86</v>
      </c>
    </row>
    <row r="340" spans="1:51" s="14" customFormat="1" ht="12">
      <c r="A340" s="14"/>
      <c r="B340" s="264"/>
      <c r="C340" s="265"/>
      <c r="D340" s="250" t="s">
        <v>129</v>
      </c>
      <c r="E340" s="266" t="s">
        <v>1</v>
      </c>
      <c r="F340" s="267" t="s">
        <v>577</v>
      </c>
      <c r="G340" s="265"/>
      <c r="H340" s="268">
        <v>1</v>
      </c>
      <c r="I340" s="269"/>
      <c r="J340" s="265"/>
      <c r="K340" s="265"/>
      <c r="L340" s="270"/>
      <c r="M340" s="271"/>
      <c r="N340" s="272"/>
      <c r="O340" s="272"/>
      <c r="P340" s="272"/>
      <c r="Q340" s="272"/>
      <c r="R340" s="272"/>
      <c r="S340" s="272"/>
      <c r="T340" s="273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74" t="s">
        <v>129</v>
      </c>
      <c r="AU340" s="274" t="s">
        <v>86</v>
      </c>
      <c r="AV340" s="14" t="s">
        <v>86</v>
      </c>
      <c r="AW340" s="14" t="s">
        <v>31</v>
      </c>
      <c r="AX340" s="14" t="s">
        <v>76</v>
      </c>
      <c r="AY340" s="274" t="s">
        <v>119</v>
      </c>
    </row>
    <row r="341" spans="1:51" s="15" customFormat="1" ht="12">
      <c r="A341" s="15"/>
      <c r="B341" s="275"/>
      <c r="C341" s="276"/>
      <c r="D341" s="250" t="s">
        <v>129</v>
      </c>
      <c r="E341" s="277" t="s">
        <v>1</v>
      </c>
      <c r="F341" s="278" t="s">
        <v>132</v>
      </c>
      <c r="G341" s="276"/>
      <c r="H341" s="279">
        <v>1</v>
      </c>
      <c r="I341" s="280"/>
      <c r="J341" s="276"/>
      <c r="K341" s="276"/>
      <c r="L341" s="281"/>
      <c r="M341" s="282"/>
      <c r="N341" s="283"/>
      <c r="O341" s="283"/>
      <c r="P341" s="283"/>
      <c r="Q341" s="283"/>
      <c r="R341" s="283"/>
      <c r="S341" s="283"/>
      <c r="T341" s="284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85" t="s">
        <v>129</v>
      </c>
      <c r="AU341" s="285" t="s">
        <v>86</v>
      </c>
      <c r="AV341" s="15" t="s">
        <v>125</v>
      </c>
      <c r="AW341" s="15" t="s">
        <v>31</v>
      </c>
      <c r="AX341" s="15" t="s">
        <v>84</v>
      </c>
      <c r="AY341" s="285" t="s">
        <v>119</v>
      </c>
    </row>
    <row r="342" spans="1:65" s="2" customFormat="1" ht="21.75" customHeight="1">
      <c r="A342" s="38"/>
      <c r="B342" s="39"/>
      <c r="C342" s="286" t="s">
        <v>589</v>
      </c>
      <c r="D342" s="286" t="s">
        <v>291</v>
      </c>
      <c r="E342" s="287" t="s">
        <v>590</v>
      </c>
      <c r="F342" s="288" t="s">
        <v>591</v>
      </c>
      <c r="G342" s="289" t="s">
        <v>537</v>
      </c>
      <c r="H342" s="290">
        <v>4</v>
      </c>
      <c r="I342" s="291"/>
      <c r="J342" s="292">
        <f>ROUND(I342*H342,2)</f>
        <v>0</v>
      </c>
      <c r="K342" s="293"/>
      <c r="L342" s="294"/>
      <c r="M342" s="295" t="s">
        <v>1</v>
      </c>
      <c r="N342" s="296" t="s">
        <v>41</v>
      </c>
      <c r="O342" s="91"/>
      <c r="P342" s="246">
        <f>O342*H342</f>
        <v>0</v>
      </c>
      <c r="Q342" s="246">
        <v>0</v>
      </c>
      <c r="R342" s="246">
        <f>Q342*H342</f>
        <v>0</v>
      </c>
      <c r="S342" s="246">
        <v>0</v>
      </c>
      <c r="T342" s="247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48" t="s">
        <v>171</v>
      </c>
      <c r="AT342" s="248" t="s">
        <v>291</v>
      </c>
      <c r="AU342" s="248" t="s">
        <v>86</v>
      </c>
      <c r="AY342" s="17" t="s">
        <v>119</v>
      </c>
      <c r="BE342" s="249">
        <f>IF(N342="základní",J342,0)</f>
        <v>0</v>
      </c>
      <c r="BF342" s="249">
        <f>IF(N342="snížená",J342,0)</f>
        <v>0</v>
      </c>
      <c r="BG342" s="249">
        <f>IF(N342="zákl. přenesená",J342,0)</f>
        <v>0</v>
      </c>
      <c r="BH342" s="249">
        <f>IF(N342="sníž. přenesená",J342,0)</f>
        <v>0</v>
      </c>
      <c r="BI342" s="249">
        <f>IF(N342="nulová",J342,0)</f>
        <v>0</v>
      </c>
      <c r="BJ342" s="17" t="s">
        <v>84</v>
      </c>
      <c r="BK342" s="249">
        <f>ROUND(I342*H342,2)</f>
        <v>0</v>
      </c>
      <c r="BL342" s="17" t="s">
        <v>125</v>
      </c>
      <c r="BM342" s="248" t="s">
        <v>592</v>
      </c>
    </row>
    <row r="343" spans="1:47" s="2" customFormat="1" ht="12">
      <c r="A343" s="38"/>
      <c r="B343" s="39"/>
      <c r="C343" s="40"/>
      <c r="D343" s="250" t="s">
        <v>127</v>
      </c>
      <c r="E343" s="40"/>
      <c r="F343" s="251" t="s">
        <v>588</v>
      </c>
      <c r="G343" s="40"/>
      <c r="H343" s="40"/>
      <c r="I343" s="144"/>
      <c r="J343" s="40"/>
      <c r="K343" s="40"/>
      <c r="L343" s="44"/>
      <c r="M343" s="252"/>
      <c r="N343" s="253"/>
      <c r="O343" s="91"/>
      <c r="P343" s="91"/>
      <c r="Q343" s="91"/>
      <c r="R343" s="91"/>
      <c r="S343" s="91"/>
      <c r="T343" s="92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T343" s="17" t="s">
        <v>127</v>
      </c>
      <c r="AU343" s="17" t="s">
        <v>86</v>
      </c>
    </row>
    <row r="344" spans="1:51" s="14" customFormat="1" ht="12">
      <c r="A344" s="14"/>
      <c r="B344" s="264"/>
      <c r="C344" s="265"/>
      <c r="D344" s="250" t="s">
        <v>129</v>
      </c>
      <c r="E344" s="266" t="s">
        <v>1</v>
      </c>
      <c r="F344" s="267" t="s">
        <v>593</v>
      </c>
      <c r="G344" s="265"/>
      <c r="H344" s="268">
        <v>4</v>
      </c>
      <c r="I344" s="269"/>
      <c r="J344" s="265"/>
      <c r="K344" s="265"/>
      <c r="L344" s="270"/>
      <c r="M344" s="271"/>
      <c r="N344" s="272"/>
      <c r="O344" s="272"/>
      <c r="P344" s="272"/>
      <c r="Q344" s="272"/>
      <c r="R344" s="272"/>
      <c r="S344" s="272"/>
      <c r="T344" s="273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74" t="s">
        <v>129</v>
      </c>
      <c r="AU344" s="274" t="s">
        <v>86</v>
      </c>
      <c r="AV344" s="14" t="s">
        <v>86</v>
      </c>
      <c r="AW344" s="14" t="s">
        <v>31</v>
      </c>
      <c r="AX344" s="14" t="s">
        <v>76</v>
      </c>
      <c r="AY344" s="274" t="s">
        <v>119</v>
      </c>
    </row>
    <row r="345" spans="1:51" s="15" customFormat="1" ht="12">
      <c r="A345" s="15"/>
      <c r="B345" s="275"/>
      <c r="C345" s="276"/>
      <c r="D345" s="250" t="s">
        <v>129</v>
      </c>
      <c r="E345" s="277" t="s">
        <v>1</v>
      </c>
      <c r="F345" s="278" t="s">
        <v>132</v>
      </c>
      <c r="G345" s="276"/>
      <c r="H345" s="279">
        <v>4</v>
      </c>
      <c r="I345" s="280"/>
      <c r="J345" s="276"/>
      <c r="K345" s="276"/>
      <c r="L345" s="281"/>
      <c r="M345" s="282"/>
      <c r="N345" s="283"/>
      <c r="O345" s="283"/>
      <c r="P345" s="283"/>
      <c r="Q345" s="283"/>
      <c r="R345" s="283"/>
      <c r="S345" s="283"/>
      <c r="T345" s="284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85" t="s">
        <v>129</v>
      </c>
      <c r="AU345" s="285" t="s">
        <v>86</v>
      </c>
      <c r="AV345" s="15" t="s">
        <v>125</v>
      </c>
      <c r="AW345" s="15" t="s">
        <v>31</v>
      </c>
      <c r="AX345" s="15" t="s">
        <v>84</v>
      </c>
      <c r="AY345" s="285" t="s">
        <v>119</v>
      </c>
    </row>
    <row r="346" spans="1:65" s="2" customFormat="1" ht="21.75" customHeight="1">
      <c r="A346" s="38"/>
      <c r="B346" s="39"/>
      <c r="C346" s="286" t="s">
        <v>594</v>
      </c>
      <c r="D346" s="286" t="s">
        <v>291</v>
      </c>
      <c r="E346" s="287" t="s">
        <v>595</v>
      </c>
      <c r="F346" s="288" t="s">
        <v>596</v>
      </c>
      <c r="G346" s="289" t="s">
        <v>537</v>
      </c>
      <c r="H346" s="290">
        <v>6</v>
      </c>
      <c r="I346" s="291"/>
      <c r="J346" s="292">
        <f>ROUND(I346*H346,2)</f>
        <v>0</v>
      </c>
      <c r="K346" s="293"/>
      <c r="L346" s="294"/>
      <c r="M346" s="295" t="s">
        <v>1</v>
      </c>
      <c r="N346" s="296" t="s">
        <v>41</v>
      </c>
      <c r="O346" s="91"/>
      <c r="P346" s="246">
        <f>O346*H346</f>
        <v>0</v>
      </c>
      <c r="Q346" s="246">
        <v>0</v>
      </c>
      <c r="R346" s="246">
        <f>Q346*H346</f>
        <v>0</v>
      </c>
      <c r="S346" s="246">
        <v>0</v>
      </c>
      <c r="T346" s="247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48" t="s">
        <v>171</v>
      </c>
      <c r="AT346" s="248" t="s">
        <v>291</v>
      </c>
      <c r="AU346" s="248" t="s">
        <v>86</v>
      </c>
      <c r="AY346" s="17" t="s">
        <v>119</v>
      </c>
      <c r="BE346" s="249">
        <f>IF(N346="základní",J346,0)</f>
        <v>0</v>
      </c>
      <c r="BF346" s="249">
        <f>IF(N346="snížená",J346,0)</f>
        <v>0</v>
      </c>
      <c r="BG346" s="249">
        <f>IF(N346="zákl. přenesená",J346,0)</f>
        <v>0</v>
      </c>
      <c r="BH346" s="249">
        <f>IF(N346="sníž. přenesená",J346,0)</f>
        <v>0</v>
      </c>
      <c r="BI346" s="249">
        <f>IF(N346="nulová",J346,0)</f>
        <v>0</v>
      </c>
      <c r="BJ346" s="17" t="s">
        <v>84</v>
      </c>
      <c r="BK346" s="249">
        <f>ROUND(I346*H346,2)</f>
        <v>0</v>
      </c>
      <c r="BL346" s="17" t="s">
        <v>125</v>
      </c>
      <c r="BM346" s="248" t="s">
        <v>597</v>
      </c>
    </row>
    <row r="347" spans="1:47" s="2" customFormat="1" ht="12">
      <c r="A347" s="38"/>
      <c r="B347" s="39"/>
      <c r="C347" s="40"/>
      <c r="D347" s="250" t="s">
        <v>127</v>
      </c>
      <c r="E347" s="40"/>
      <c r="F347" s="251" t="s">
        <v>598</v>
      </c>
      <c r="G347" s="40"/>
      <c r="H347" s="40"/>
      <c r="I347" s="144"/>
      <c r="J347" s="40"/>
      <c r="K347" s="40"/>
      <c r="L347" s="44"/>
      <c r="M347" s="252"/>
      <c r="N347" s="253"/>
      <c r="O347" s="91"/>
      <c r="P347" s="91"/>
      <c r="Q347" s="91"/>
      <c r="R347" s="91"/>
      <c r="S347" s="91"/>
      <c r="T347" s="92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T347" s="17" t="s">
        <v>127</v>
      </c>
      <c r="AU347" s="17" t="s">
        <v>86</v>
      </c>
    </row>
    <row r="348" spans="1:51" s="14" customFormat="1" ht="12">
      <c r="A348" s="14"/>
      <c r="B348" s="264"/>
      <c r="C348" s="265"/>
      <c r="D348" s="250" t="s">
        <v>129</v>
      </c>
      <c r="E348" s="266" t="s">
        <v>1</v>
      </c>
      <c r="F348" s="267" t="s">
        <v>599</v>
      </c>
      <c r="G348" s="265"/>
      <c r="H348" s="268">
        <v>6</v>
      </c>
      <c r="I348" s="269"/>
      <c r="J348" s="265"/>
      <c r="K348" s="265"/>
      <c r="L348" s="270"/>
      <c r="M348" s="271"/>
      <c r="N348" s="272"/>
      <c r="O348" s="272"/>
      <c r="P348" s="272"/>
      <c r="Q348" s="272"/>
      <c r="R348" s="272"/>
      <c r="S348" s="272"/>
      <c r="T348" s="273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74" t="s">
        <v>129</v>
      </c>
      <c r="AU348" s="274" t="s">
        <v>86</v>
      </c>
      <c r="AV348" s="14" t="s">
        <v>86</v>
      </c>
      <c r="AW348" s="14" t="s">
        <v>31</v>
      </c>
      <c r="AX348" s="14" t="s">
        <v>76</v>
      </c>
      <c r="AY348" s="274" t="s">
        <v>119</v>
      </c>
    </row>
    <row r="349" spans="1:51" s="15" customFormat="1" ht="12">
      <c r="A349" s="15"/>
      <c r="B349" s="275"/>
      <c r="C349" s="276"/>
      <c r="D349" s="250" t="s">
        <v>129</v>
      </c>
      <c r="E349" s="277" t="s">
        <v>1</v>
      </c>
      <c r="F349" s="278" t="s">
        <v>132</v>
      </c>
      <c r="G349" s="276"/>
      <c r="H349" s="279">
        <v>6</v>
      </c>
      <c r="I349" s="280"/>
      <c r="J349" s="276"/>
      <c r="K349" s="276"/>
      <c r="L349" s="281"/>
      <c r="M349" s="282"/>
      <c r="N349" s="283"/>
      <c r="O349" s="283"/>
      <c r="P349" s="283"/>
      <c r="Q349" s="283"/>
      <c r="R349" s="283"/>
      <c r="S349" s="283"/>
      <c r="T349" s="284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85" t="s">
        <v>129</v>
      </c>
      <c r="AU349" s="285" t="s">
        <v>86</v>
      </c>
      <c r="AV349" s="15" t="s">
        <v>125</v>
      </c>
      <c r="AW349" s="15" t="s">
        <v>31</v>
      </c>
      <c r="AX349" s="15" t="s">
        <v>84</v>
      </c>
      <c r="AY349" s="285" t="s">
        <v>119</v>
      </c>
    </row>
    <row r="350" spans="1:65" s="2" customFormat="1" ht="21.75" customHeight="1">
      <c r="A350" s="38"/>
      <c r="B350" s="39"/>
      <c r="C350" s="286" t="s">
        <v>600</v>
      </c>
      <c r="D350" s="286" t="s">
        <v>291</v>
      </c>
      <c r="E350" s="287" t="s">
        <v>601</v>
      </c>
      <c r="F350" s="288" t="s">
        <v>602</v>
      </c>
      <c r="G350" s="289" t="s">
        <v>537</v>
      </c>
      <c r="H350" s="290">
        <v>6</v>
      </c>
      <c r="I350" s="291"/>
      <c r="J350" s="292">
        <f>ROUND(I350*H350,2)</f>
        <v>0</v>
      </c>
      <c r="K350" s="293"/>
      <c r="L350" s="294"/>
      <c r="M350" s="295" t="s">
        <v>1</v>
      </c>
      <c r="N350" s="296" t="s">
        <v>41</v>
      </c>
      <c r="O350" s="91"/>
      <c r="P350" s="246">
        <f>O350*H350</f>
        <v>0</v>
      </c>
      <c r="Q350" s="246">
        <v>0</v>
      </c>
      <c r="R350" s="246">
        <f>Q350*H350</f>
        <v>0</v>
      </c>
      <c r="S350" s="246">
        <v>0</v>
      </c>
      <c r="T350" s="247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48" t="s">
        <v>171</v>
      </c>
      <c r="AT350" s="248" t="s">
        <v>291</v>
      </c>
      <c r="AU350" s="248" t="s">
        <v>86</v>
      </c>
      <c r="AY350" s="17" t="s">
        <v>119</v>
      </c>
      <c r="BE350" s="249">
        <f>IF(N350="základní",J350,0)</f>
        <v>0</v>
      </c>
      <c r="BF350" s="249">
        <f>IF(N350="snížená",J350,0)</f>
        <v>0</v>
      </c>
      <c r="BG350" s="249">
        <f>IF(N350="zákl. přenesená",J350,0)</f>
        <v>0</v>
      </c>
      <c r="BH350" s="249">
        <f>IF(N350="sníž. přenesená",J350,0)</f>
        <v>0</v>
      </c>
      <c r="BI350" s="249">
        <f>IF(N350="nulová",J350,0)</f>
        <v>0</v>
      </c>
      <c r="BJ350" s="17" t="s">
        <v>84</v>
      </c>
      <c r="BK350" s="249">
        <f>ROUND(I350*H350,2)</f>
        <v>0</v>
      </c>
      <c r="BL350" s="17" t="s">
        <v>125</v>
      </c>
      <c r="BM350" s="248" t="s">
        <v>603</v>
      </c>
    </row>
    <row r="351" spans="1:47" s="2" customFormat="1" ht="12">
      <c r="A351" s="38"/>
      <c r="B351" s="39"/>
      <c r="C351" s="40"/>
      <c r="D351" s="250" t="s">
        <v>127</v>
      </c>
      <c r="E351" s="40"/>
      <c r="F351" s="251" t="s">
        <v>602</v>
      </c>
      <c r="G351" s="40"/>
      <c r="H351" s="40"/>
      <c r="I351" s="144"/>
      <c r="J351" s="40"/>
      <c r="K351" s="40"/>
      <c r="L351" s="44"/>
      <c r="M351" s="252"/>
      <c r="N351" s="253"/>
      <c r="O351" s="91"/>
      <c r="P351" s="91"/>
      <c r="Q351" s="91"/>
      <c r="R351" s="91"/>
      <c r="S351" s="91"/>
      <c r="T351" s="92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T351" s="17" t="s">
        <v>127</v>
      </c>
      <c r="AU351" s="17" t="s">
        <v>86</v>
      </c>
    </row>
    <row r="352" spans="1:51" s="14" customFormat="1" ht="12">
      <c r="A352" s="14"/>
      <c r="B352" s="264"/>
      <c r="C352" s="265"/>
      <c r="D352" s="250" t="s">
        <v>129</v>
      </c>
      <c r="E352" s="266" t="s">
        <v>1</v>
      </c>
      <c r="F352" s="267" t="s">
        <v>599</v>
      </c>
      <c r="G352" s="265"/>
      <c r="H352" s="268">
        <v>6</v>
      </c>
      <c r="I352" s="269"/>
      <c r="J352" s="265"/>
      <c r="K352" s="265"/>
      <c r="L352" s="270"/>
      <c r="M352" s="271"/>
      <c r="N352" s="272"/>
      <c r="O352" s="272"/>
      <c r="P352" s="272"/>
      <c r="Q352" s="272"/>
      <c r="R352" s="272"/>
      <c r="S352" s="272"/>
      <c r="T352" s="273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74" t="s">
        <v>129</v>
      </c>
      <c r="AU352" s="274" t="s">
        <v>86</v>
      </c>
      <c r="AV352" s="14" t="s">
        <v>86</v>
      </c>
      <c r="AW352" s="14" t="s">
        <v>31</v>
      </c>
      <c r="AX352" s="14" t="s">
        <v>76</v>
      </c>
      <c r="AY352" s="274" t="s">
        <v>119</v>
      </c>
    </row>
    <row r="353" spans="1:51" s="15" customFormat="1" ht="12">
      <c r="A353" s="15"/>
      <c r="B353" s="275"/>
      <c r="C353" s="276"/>
      <c r="D353" s="250" t="s">
        <v>129</v>
      </c>
      <c r="E353" s="277" t="s">
        <v>1</v>
      </c>
      <c r="F353" s="278" t="s">
        <v>132</v>
      </c>
      <c r="G353" s="276"/>
      <c r="H353" s="279">
        <v>6</v>
      </c>
      <c r="I353" s="280"/>
      <c r="J353" s="276"/>
      <c r="K353" s="276"/>
      <c r="L353" s="281"/>
      <c r="M353" s="282"/>
      <c r="N353" s="283"/>
      <c r="O353" s="283"/>
      <c r="P353" s="283"/>
      <c r="Q353" s="283"/>
      <c r="R353" s="283"/>
      <c r="S353" s="283"/>
      <c r="T353" s="284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85" t="s">
        <v>129</v>
      </c>
      <c r="AU353" s="285" t="s">
        <v>86</v>
      </c>
      <c r="AV353" s="15" t="s">
        <v>125</v>
      </c>
      <c r="AW353" s="15" t="s">
        <v>31</v>
      </c>
      <c r="AX353" s="15" t="s">
        <v>84</v>
      </c>
      <c r="AY353" s="285" t="s">
        <v>119</v>
      </c>
    </row>
    <row r="354" spans="1:65" s="2" customFormat="1" ht="21.75" customHeight="1">
      <c r="A354" s="38"/>
      <c r="B354" s="39"/>
      <c r="C354" s="286" t="s">
        <v>604</v>
      </c>
      <c r="D354" s="286" t="s">
        <v>291</v>
      </c>
      <c r="E354" s="287" t="s">
        <v>605</v>
      </c>
      <c r="F354" s="288" t="s">
        <v>606</v>
      </c>
      <c r="G354" s="289" t="s">
        <v>537</v>
      </c>
      <c r="H354" s="290">
        <v>13</v>
      </c>
      <c r="I354" s="291"/>
      <c r="J354" s="292">
        <f>ROUND(I354*H354,2)</f>
        <v>0</v>
      </c>
      <c r="K354" s="293"/>
      <c r="L354" s="294"/>
      <c r="M354" s="295" t="s">
        <v>1</v>
      </c>
      <c r="N354" s="296" t="s">
        <v>41</v>
      </c>
      <c r="O354" s="91"/>
      <c r="P354" s="246">
        <f>O354*H354</f>
        <v>0</v>
      </c>
      <c r="Q354" s="246">
        <v>0</v>
      </c>
      <c r="R354" s="246">
        <f>Q354*H354</f>
        <v>0</v>
      </c>
      <c r="S354" s="246">
        <v>0</v>
      </c>
      <c r="T354" s="247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48" t="s">
        <v>171</v>
      </c>
      <c r="AT354" s="248" t="s">
        <v>291</v>
      </c>
      <c r="AU354" s="248" t="s">
        <v>86</v>
      </c>
      <c r="AY354" s="17" t="s">
        <v>119</v>
      </c>
      <c r="BE354" s="249">
        <f>IF(N354="základní",J354,0)</f>
        <v>0</v>
      </c>
      <c r="BF354" s="249">
        <f>IF(N354="snížená",J354,0)</f>
        <v>0</v>
      </c>
      <c r="BG354" s="249">
        <f>IF(N354="zákl. přenesená",J354,0)</f>
        <v>0</v>
      </c>
      <c r="BH354" s="249">
        <f>IF(N354="sníž. přenesená",J354,0)</f>
        <v>0</v>
      </c>
      <c r="BI354" s="249">
        <f>IF(N354="nulová",J354,0)</f>
        <v>0</v>
      </c>
      <c r="BJ354" s="17" t="s">
        <v>84</v>
      </c>
      <c r="BK354" s="249">
        <f>ROUND(I354*H354,2)</f>
        <v>0</v>
      </c>
      <c r="BL354" s="17" t="s">
        <v>125</v>
      </c>
      <c r="BM354" s="248" t="s">
        <v>607</v>
      </c>
    </row>
    <row r="355" spans="1:47" s="2" customFormat="1" ht="12">
      <c r="A355" s="38"/>
      <c r="B355" s="39"/>
      <c r="C355" s="40"/>
      <c r="D355" s="250" t="s">
        <v>127</v>
      </c>
      <c r="E355" s="40"/>
      <c r="F355" s="251" t="s">
        <v>608</v>
      </c>
      <c r="G355" s="40"/>
      <c r="H355" s="40"/>
      <c r="I355" s="144"/>
      <c r="J355" s="40"/>
      <c r="K355" s="40"/>
      <c r="L355" s="44"/>
      <c r="M355" s="252"/>
      <c r="N355" s="253"/>
      <c r="O355" s="91"/>
      <c r="P355" s="91"/>
      <c r="Q355" s="91"/>
      <c r="R355" s="91"/>
      <c r="S355" s="91"/>
      <c r="T355" s="92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T355" s="17" t="s">
        <v>127</v>
      </c>
      <c r="AU355" s="17" t="s">
        <v>86</v>
      </c>
    </row>
    <row r="356" spans="1:51" s="14" customFormat="1" ht="12">
      <c r="A356" s="14"/>
      <c r="B356" s="264"/>
      <c r="C356" s="265"/>
      <c r="D356" s="250" t="s">
        <v>129</v>
      </c>
      <c r="E356" s="266" t="s">
        <v>1</v>
      </c>
      <c r="F356" s="267" t="s">
        <v>609</v>
      </c>
      <c r="G356" s="265"/>
      <c r="H356" s="268">
        <v>13</v>
      </c>
      <c r="I356" s="269"/>
      <c r="J356" s="265"/>
      <c r="K356" s="265"/>
      <c r="L356" s="270"/>
      <c r="M356" s="271"/>
      <c r="N356" s="272"/>
      <c r="O356" s="272"/>
      <c r="P356" s="272"/>
      <c r="Q356" s="272"/>
      <c r="R356" s="272"/>
      <c r="S356" s="272"/>
      <c r="T356" s="273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74" t="s">
        <v>129</v>
      </c>
      <c r="AU356" s="274" t="s">
        <v>86</v>
      </c>
      <c r="AV356" s="14" t="s">
        <v>86</v>
      </c>
      <c r="AW356" s="14" t="s">
        <v>31</v>
      </c>
      <c r="AX356" s="14" t="s">
        <v>76</v>
      </c>
      <c r="AY356" s="274" t="s">
        <v>119</v>
      </c>
    </row>
    <row r="357" spans="1:51" s="15" customFormat="1" ht="12">
      <c r="A357" s="15"/>
      <c r="B357" s="275"/>
      <c r="C357" s="276"/>
      <c r="D357" s="250" t="s">
        <v>129</v>
      </c>
      <c r="E357" s="277" t="s">
        <v>1</v>
      </c>
      <c r="F357" s="278" t="s">
        <v>132</v>
      </c>
      <c r="G357" s="276"/>
      <c r="H357" s="279">
        <v>13</v>
      </c>
      <c r="I357" s="280"/>
      <c r="J357" s="276"/>
      <c r="K357" s="276"/>
      <c r="L357" s="281"/>
      <c r="M357" s="282"/>
      <c r="N357" s="283"/>
      <c r="O357" s="283"/>
      <c r="P357" s="283"/>
      <c r="Q357" s="283"/>
      <c r="R357" s="283"/>
      <c r="S357" s="283"/>
      <c r="T357" s="284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85" t="s">
        <v>129</v>
      </c>
      <c r="AU357" s="285" t="s">
        <v>86</v>
      </c>
      <c r="AV357" s="15" t="s">
        <v>125</v>
      </c>
      <c r="AW357" s="15" t="s">
        <v>31</v>
      </c>
      <c r="AX357" s="15" t="s">
        <v>84</v>
      </c>
      <c r="AY357" s="285" t="s">
        <v>119</v>
      </c>
    </row>
    <row r="358" spans="1:65" s="2" customFormat="1" ht="16.5" customHeight="1">
      <c r="A358" s="38"/>
      <c r="B358" s="39"/>
      <c r="C358" s="286" t="s">
        <v>610</v>
      </c>
      <c r="D358" s="286" t="s">
        <v>291</v>
      </c>
      <c r="E358" s="287" t="s">
        <v>611</v>
      </c>
      <c r="F358" s="288" t="s">
        <v>612</v>
      </c>
      <c r="G358" s="289" t="s">
        <v>537</v>
      </c>
      <c r="H358" s="290">
        <v>561</v>
      </c>
      <c r="I358" s="291"/>
      <c r="J358" s="292">
        <f>ROUND(I358*H358,2)</f>
        <v>0</v>
      </c>
      <c r="K358" s="293"/>
      <c r="L358" s="294"/>
      <c r="M358" s="295" t="s">
        <v>1</v>
      </c>
      <c r="N358" s="296" t="s">
        <v>41</v>
      </c>
      <c r="O358" s="91"/>
      <c r="P358" s="246">
        <f>O358*H358</f>
        <v>0</v>
      </c>
      <c r="Q358" s="246">
        <v>0</v>
      </c>
      <c r="R358" s="246">
        <f>Q358*H358</f>
        <v>0</v>
      </c>
      <c r="S358" s="246">
        <v>0</v>
      </c>
      <c r="T358" s="247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48" t="s">
        <v>171</v>
      </c>
      <c r="AT358" s="248" t="s">
        <v>291</v>
      </c>
      <c r="AU358" s="248" t="s">
        <v>86</v>
      </c>
      <c r="AY358" s="17" t="s">
        <v>119</v>
      </c>
      <c r="BE358" s="249">
        <f>IF(N358="základní",J358,0)</f>
        <v>0</v>
      </c>
      <c r="BF358" s="249">
        <f>IF(N358="snížená",J358,0)</f>
        <v>0</v>
      </c>
      <c r="BG358" s="249">
        <f>IF(N358="zákl. přenesená",J358,0)</f>
        <v>0</v>
      </c>
      <c r="BH358" s="249">
        <f>IF(N358="sníž. přenesená",J358,0)</f>
        <v>0</v>
      </c>
      <c r="BI358" s="249">
        <f>IF(N358="nulová",J358,0)</f>
        <v>0</v>
      </c>
      <c r="BJ358" s="17" t="s">
        <v>84</v>
      </c>
      <c r="BK358" s="249">
        <f>ROUND(I358*H358,2)</f>
        <v>0</v>
      </c>
      <c r="BL358" s="17" t="s">
        <v>125</v>
      </c>
      <c r="BM358" s="248" t="s">
        <v>613</v>
      </c>
    </row>
    <row r="359" spans="1:47" s="2" customFormat="1" ht="12">
      <c r="A359" s="38"/>
      <c r="B359" s="39"/>
      <c r="C359" s="40"/>
      <c r="D359" s="250" t="s">
        <v>127</v>
      </c>
      <c r="E359" s="40"/>
      <c r="F359" s="251" t="s">
        <v>608</v>
      </c>
      <c r="G359" s="40"/>
      <c r="H359" s="40"/>
      <c r="I359" s="144"/>
      <c r="J359" s="40"/>
      <c r="K359" s="40"/>
      <c r="L359" s="44"/>
      <c r="M359" s="252"/>
      <c r="N359" s="253"/>
      <c r="O359" s="91"/>
      <c r="P359" s="91"/>
      <c r="Q359" s="91"/>
      <c r="R359" s="91"/>
      <c r="S359" s="91"/>
      <c r="T359" s="92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T359" s="17" t="s">
        <v>127</v>
      </c>
      <c r="AU359" s="17" t="s">
        <v>86</v>
      </c>
    </row>
    <row r="360" spans="1:51" s="14" customFormat="1" ht="12">
      <c r="A360" s="14"/>
      <c r="B360" s="264"/>
      <c r="C360" s="265"/>
      <c r="D360" s="250" t="s">
        <v>129</v>
      </c>
      <c r="E360" s="266" t="s">
        <v>1</v>
      </c>
      <c r="F360" s="267" t="s">
        <v>614</v>
      </c>
      <c r="G360" s="265"/>
      <c r="H360" s="268">
        <v>561</v>
      </c>
      <c r="I360" s="269"/>
      <c r="J360" s="265"/>
      <c r="K360" s="265"/>
      <c r="L360" s="270"/>
      <c r="M360" s="271"/>
      <c r="N360" s="272"/>
      <c r="O360" s="272"/>
      <c r="P360" s="272"/>
      <c r="Q360" s="272"/>
      <c r="R360" s="272"/>
      <c r="S360" s="272"/>
      <c r="T360" s="273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74" t="s">
        <v>129</v>
      </c>
      <c r="AU360" s="274" t="s">
        <v>86</v>
      </c>
      <c r="AV360" s="14" t="s">
        <v>86</v>
      </c>
      <c r="AW360" s="14" t="s">
        <v>31</v>
      </c>
      <c r="AX360" s="14" t="s">
        <v>76</v>
      </c>
      <c r="AY360" s="274" t="s">
        <v>119</v>
      </c>
    </row>
    <row r="361" spans="1:51" s="15" customFormat="1" ht="12">
      <c r="A361" s="15"/>
      <c r="B361" s="275"/>
      <c r="C361" s="276"/>
      <c r="D361" s="250" t="s">
        <v>129</v>
      </c>
      <c r="E361" s="277" t="s">
        <v>1</v>
      </c>
      <c r="F361" s="278" t="s">
        <v>132</v>
      </c>
      <c r="G361" s="276"/>
      <c r="H361" s="279">
        <v>561</v>
      </c>
      <c r="I361" s="280"/>
      <c r="J361" s="276"/>
      <c r="K361" s="276"/>
      <c r="L361" s="281"/>
      <c r="M361" s="282"/>
      <c r="N361" s="283"/>
      <c r="O361" s="283"/>
      <c r="P361" s="283"/>
      <c r="Q361" s="283"/>
      <c r="R361" s="283"/>
      <c r="S361" s="283"/>
      <c r="T361" s="284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85" t="s">
        <v>129</v>
      </c>
      <c r="AU361" s="285" t="s">
        <v>86</v>
      </c>
      <c r="AV361" s="15" t="s">
        <v>125</v>
      </c>
      <c r="AW361" s="15" t="s">
        <v>31</v>
      </c>
      <c r="AX361" s="15" t="s">
        <v>84</v>
      </c>
      <c r="AY361" s="285" t="s">
        <v>119</v>
      </c>
    </row>
    <row r="362" spans="1:65" s="2" customFormat="1" ht="21.75" customHeight="1">
      <c r="A362" s="38"/>
      <c r="B362" s="39"/>
      <c r="C362" s="286" t="s">
        <v>615</v>
      </c>
      <c r="D362" s="286" t="s">
        <v>291</v>
      </c>
      <c r="E362" s="287" t="s">
        <v>616</v>
      </c>
      <c r="F362" s="288" t="s">
        <v>617</v>
      </c>
      <c r="G362" s="289" t="s">
        <v>537</v>
      </c>
      <c r="H362" s="290">
        <v>18</v>
      </c>
      <c r="I362" s="291"/>
      <c r="J362" s="292">
        <f>ROUND(I362*H362,2)</f>
        <v>0</v>
      </c>
      <c r="K362" s="293"/>
      <c r="L362" s="294"/>
      <c r="M362" s="295" t="s">
        <v>1</v>
      </c>
      <c r="N362" s="296" t="s">
        <v>41</v>
      </c>
      <c r="O362" s="91"/>
      <c r="P362" s="246">
        <f>O362*H362</f>
        <v>0</v>
      </c>
      <c r="Q362" s="246">
        <v>0</v>
      </c>
      <c r="R362" s="246">
        <f>Q362*H362</f>
        <v>0</v>
      </c>
      <c r="S362" s="246">
        <v>0</v>
      </c>
      <c r="T362" s="247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48" t="s">
        <v>171</v>
      </c>
      <c r="AT362" s="248" t="s">
        <v>291</v>
      </c>
      <c r="AU362" s="248" t="s">
        <v>86</v>
      </c>
      <c r="AY362" s="17" t="s">
        <v>119</v>
      </c>
      <c r="BE362" s="249">
        <f>IF(N362="základní",J362,0)</f>
        <v>0</v>
      </c>
      <c r="BF362" s="249">
        <f>IF(N362="snížená",J362,0)</f>
        <v>0</v>
      </c>
      <c r="BG362" s="249">
        <f>IF(N362="zákl. přenesená",J362,0)</f>
        <v>0</v>
      </c>
      <c r="BH362" s="249">
        <f>IF(N362="sníž. přenesená",J362,0)</f>
        <v>0</v>
      </c>
      <c r="BI362" s="249">
        <f>IF(N362="nulová",J362,0)</f>
        <v>0</v>
      </c>
      <c r="BJ362" s="17" t="s">
        <v>84</v>
      </c>
      <c r="BK362" s="249">
        <f>ROUND(I362*H362,2)</f>
        <v>0</v>
      </c>
      <c r="BL362" s="17" t="s">
        <v>125</v>
      </c>
      <c r="BM362" s="248" t="s">
        <v>618</v>
      </c>
    </row>
    <row r="363" spans="1:47" s="2" customFormat="1" ht="12">
      <c r="A363" s="38"/>
      <c r="B363" s="39"/>
      <c r="C363" s="40"/>
      <c r="D363" s="250" t="s">
        <v>127</v>
      </c>
      <c r="E363" s="40"/>
      <c r="F363" s="251" t="s">
        <v>619</v>
      </c>
      <c r="G363" s="40"/>
      <c r="H363" s="40"/>
      <c r="I363" s="144"/>
      <c r="J363" s="40"/>
      <c r="K363" s="40"/>
      <c r="L363" s="44"/>
      <c r="M363" s="252"/>
      <c r="N363" s="253"/>
      <c r="O363" s="91"/>
      <c r="P363" s="91"/>
      <c r="Q363" s="91"/>
      <c r="R363" s="91"/>
      <c r="S363" s="91"/>
      <c r="T363" s="92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T363" s="17" t="s">
        <v>127</v>
      </c>
      <c r="AU363" s="17" t="s">
        <v>86</v>
      </c>
    </row>
    <row r="364" spans="1:51" s="14" customFormat="1" ht="12">
      <c r="A364" s="14"/>
      <c r="B364" s="264"/>
      <c r="C364" s="265"/>
      <c r="D364" s="250" t="s">
        <v>129</v>
      </c>
      <c r="E364" s="266" t="s">
        <v>1</v>
      </c>
      <c r="F364" s="267" t="s">
        <v>620</v>
      </c>
      <c r="G364" s="265"/>
      <c r="H364" s="268">
        <v>18</v>
      </c>
      <c r="I364" s="269"/>
      <c r="J364" s="265"/>
      <c r="K364" s="265"/>
      <c r="L364" s="270"/>
      <c r="M364" s="271"/>
      <c r="N364" s="272"/>
      <c r="O364" s="272"/>
      <c r="P364" s="272"/>
      <c r="Q364" s="272"/>
      <c r="R364" s="272"/>
      <c r="S364" s="272"/>
      <c r="T364" s="273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74" t="s">
        <v>129</v>
      </c>
      <c r="AU364" s="274" t="s">
        <v>86</v>
      </c>
      <c r="AV364" s="14" t="s">
        <v>86</v>
      </c>
      <c r="AW364" s="14" t="s">
        <v>31</v>
      </c>
      <c r="AX364" s="14" t="s">
        <v>76</v>
      </c>
      <c r="AY364" s="274" t="s">
        <v>119</v>
      </c>
    </row>
    <row r="365" spans="1:51" s="15" customFormat="1" ht="12">
      <c r="A365" s="15"/>
      <c r="B365" s="275"/>
      <c r="C365" s="276"/>
      <c r="D365" s="250" t="s">
        <v>129</v>
      </c>
      <c r="E365" s="277" t="s">
        <v>1</v>
      </c>
      <c r="F365" s="278" t="s">
        <v>132</v>
      </c>
      <c r="G365" s="276"/>
      <c r="H365" s="279">
        <v>18</v>
      </c>
      <c r="I365" s="280"/>
      <c r="J365" s="276"/>
      <c r="K365" s="276"/>
      <c r="L365" s="281"/>
      <c r="M365" s="282"/>
      <c r="N365" s="283"/>
      <c r="O365" s="283"/>
      <c r="P365" s="283"/>
      <c r="Q365" s="283"/>
      <c r="R365" s="283"/>
      <c r="S365" s="283"/>
      <c r="T365" s="284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85" t="s">
        <v>129</v>
      </c>
      <c r="AU365" s="285" t="s">
        <v>86</v>
      </c>
      <c r="AV365" s="15" t="s">
        <v>125</v>
      </c>
      <c r="AW365" s="15" t="s">
        <v>31</v>
      </c>
      <c r="AX365" s="15" t="s">
        <v>84</v>
      </c>
      <c r="AY365" s="285" t="s">
        <v>119</v>
      </c>
    </row>
    <row r="366" spans="1:65" s="2" customFormat="1" ht="16.5" customHeight="1">
      <c r="A366" s="38"/>
      <c r="B366" s="39"/>
      <c r="C366" s="286" t="s">
        <v>621</v>
      </c>
      <c r="D366" s="286" t="s">
        <v>291</v>
      </c>
      <c r="E366" s="287" t="s">
        <v>622</v>
      </c>
      <c r="F366" s="288" t="s">
        <v>623</v>
      </c>
      <c r="G366" s="289" t="s">
        <v>537</v>
      </c>
      <c r="H366" s="290">
        <v>53</v>
      </c>
      <c r="I366" s="291"/>
      <c r="J366" s="292">
        <f>ROUND(I366*H366,2)</f>
        <v>0</v>
      </c>
      <c r="K366" s="293"/>
      <c r="L366" s="294"/>
      <c r="M366" s="295" t="s">
        <v>1</v>
      </c>
      <c r="N366" s="296" t="s">
        <v>41</v>
      </c>
      <c r="O366" s="91"/>
      <c r="P366" s="246">
        <f>O366*H366</f>
        <v>0</v>
      </c>
      <c r="Q366" s="246">
        <v>0</v>
      </c>
      <c r="R366" s="246">
        <f>Q366*H366</f>
        <v>0</v>
      </c>
      <c r="S366" s="246">
        <v>0</v>
      </c>
      <c r="T366" s="247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48" t="s">
        <v>171</v>
      </c>
      <c r="AT366" s="248" t="s">
        <v>291</v>
      </c>
      <c r="AU366" s="248" t="s">
        <v>86</v>
      </c>
      <c r="AY366" s="17" t="s">
        <v>119</v>
      </c>
      <c r="BE366" s="249">
        <f>IF(N366="základní",J366,0)</f>
        <v>0</v>
      </c>
      <c r="BF366" s="249">
        <f>IF(N366="snížená",J366,0)</f>
        <v>0</v>
      </c>
      <c r="BG366" s="249">
        <f>IF(N366="zákl. přenesená",J366,0)</f>
        <v>0</v>
      </c>
      <c r="BH366" s="249">
        <f>IF(N366="sníž. přenesená",J366,0)</f>
        <v>0</v>
      </c>
      <c r="BI366" s="249">
        <f>IF(N366="nulová",J366,0)</f>
        <v>0</v>
      </c>
      <c r="BJ366" s="17" t="s">
        <v>84</v>
      </c>
      <c r="BK366" s="249">
        <f>ROUND(I366*H366,2)</f>
        <v>0</v>
      </c>
      <c r="BL366" s="17" t="s">
        <v>125</v>
      </c>
      <c r="BM366" s="248" t="s">
        <v>624</v>
      </c>
    </row>
    <row r="367" spans="1:47" s="2" customFormat="1" ht="12">
      <c r="A367" s="38"/>
      <c r="B367" s="39"/>
      <c r="C367" s="40"/>
      <c r="D367" s="250" t="s">
        <v>127</v>
      </c>
      <c r="E367" s="40"/>
      <c r="F367" s="251" t="s">
        <v>625</v>
      </c>
      <c r="G367" s="40"/>
      <c r="H367" s="40"/>
      <c r="I367" s="144"/>
      <c r="J367" s="40"/>
      <c r="K367" s="40"/>
      <c r="L367" s="44"/>
      <c r="M367" s="252"/>
      <c r="N367" s="253"/>
      <c r="O367" s="91"/>
      <c r="P367" s="91"/>
      <c r="Q367" s="91"/>
      <c r="R367" s="91"/>
      <c r="S367" s="91"/>
      <c r="T367" s="92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T367" s="17" t="s">
        <v>127</v>
      </c>
      <c r="AU367" s="17" t="s">
        <v>86</v>
      </c>
    </row>
    <row r="368" spans="1:51" s="14" customFormat="1" ht="12">
      <c r="A368" s="14"/>
      <c r="B368" s="264"/>
      <c r="C368" s="265"/>
      <c r="D368" s="250" t="s">
        <v>129</v>
      </c>
      <c r="E368" s="266" t="s">
        <v>1</v>
      </c>
      <c r="F368" s="267" t="s">
        <v>626</v>
      </c>
      <c r="G368" s="265"/>
      <c r="H368" s="268">
        <v>53</v>
      </c>
      <c r="I368" s="269"/>
      <c r="J368" s="265"/>
      <c r="K368" s="265"/>
      <c r="L368" s="270"/>
      <c r="M368" s="271"/>
      <c r="N368" s="272"/>
      <c r="O368" s="272"/>
      <c r="P368" s="272"/>
      <c r="Q368" s="272"/>
      <c r="R368" s="272"/>
      <c r="S368" s="272"/>
      <c r="T368" s="273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74" t="s">
        <v>129</v>
      </c>
      <c r="AU368" s="274" t="s">
        <v>86</v>
      </c>
      <c r="AV368" s="14" t="s">
        <v>86</v>
      </c>
      <c r="AW368" s="14" t="s">
        <v>31</v>
      </c>
      <c r="AX368" s="14" t="s">
        <v>76</v>
      </c>
      <c r="AY368" s="274" t="s">
        <v>119</v>
      </c>
    </row>
    <row r="369" spans="1:51" s="15" customFormat="1" ht="12">
      <c r="A369" s="15"/>
      <c r="B369" s="275"/>
      <c r="C369" s="276"/>
      <c r="D369" s="250" t="s">
        <v>129</v>
      </c>
      <c r="E369" s="277" t="s">
        <v>1</v>
      </c>
      <c r="F369" s="278" t="s">
        <v>132</v>
      </c>
      <c r="G369" s="276"/>
      <c r="H369" s="279">
        <v>53</v>
      </c>
      <c r="I369" s="280"/>
      <c r="J369" s="276"/>
      <c r="K369" s="276"/>
      <c r="L369" s="281"/>
      <c r="M369" s="282"/>
      <c r="N369" s="283"/>
      <c r="O369" s="283"/>
      <c r="P369" s="283"/>
      <c r="Q369" s="283"/>
      <c r="R369" s="283"/>
      <c r="S369" s="283"/>
      <c r="T369" s="284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85" t="s">
        <v>129</v>
      </c>
      <c r="AU369" s="285" t="s">
        <v>86</v>
      </c>
      <c r="AV369" s="15" t="s">
        <v>125</v>
      </c>
      <c r="AW369" s="15" t="s">
        <v>31</v>
      </c>
      <c r="AX369" s="15" t="s">
        <v>84</v>
      </c>
      <c r="AY369" s="285" t="s">
        <v>119</v>
      </c>
    </row>
    <row r="370" spans="1:65" s="2" customFormat="1" ht="21.75" customHeight="1">
      <c r="A370" s="38"/>
      <c r="B370" s="39"/>
      <c r="C370" s="286" t="s">
        <v>627</v>
      </c>
      <c r="D370" s="286" t="s">
        <v>291</v>
      </c>
      <c r="E370" s="287" t="s">
        <v>628</v>
      </c>
      <c r="F370" s="288" t="s">
        <v>629</v>
      </c>
      <c r="G370" s="289" t="s">
        <v>537</v>
      </c>
      <c r="H370" s="290">
        <v>339</v>
      </c>
      <c r="I370" s="291"/>
      <c r="J370" s="292">
        <f>ROUND(I370*H370,2)</f>
        <v>0</v>
      </c>
      <c r="K370" s="293"/>
      <c r="L370" s="294"/>
      <c r="M370" s="295" t="s">
        <v>1</v>
      </c>
      <c r="N370" s="296" t="s">
        <v>41</v>
      </c>
      <c r="O370" s="91"/>
      <c r="P370" s="246">
        <f>O370*H370</f>
        <v>0</v>
      </c>
      <c r="Q370" s="246">
        <v>0</v>
      </c>
      <c r="R370" s="246">
        <f>Q370*H370</f>
        <v>0</v>
      </c>
      <c r="S370" s="246">
        <v>0</v>
      </c>
      <c r="T370" s="247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48" t="s">
        <v>171</v>
      </c>
      <c r="AT370" s="248" t="s">
        <v>291</v>
      </c>
      <c r="AU370" s="248" t="s">
        <v>86</v>
      </c>
      <c r="AY370" s="17" t="s">
        <v>119</v>
      </c>
      <c r="BE370" s="249">
        <f>IF(N370="základní",J370,0)</f>
        <v>0</v>
      </c>
      <c r="BF370" s="249">
        <f>IF(N370="snížená",J370,0)</f>
        <v>0</v>
      </c>
      <c r="BG370" s="249">
        <f>IF(N370="zákl. přenesená",J370,0)</f>
        <v>0</v>
      </c>
      <c r="BH370" s="249">
        <f>IF(N370="sníž. přenesená",J370,0)</f>
        <v>0</v>
      </c>
      <c r="BI370" s="249">
        <f>IF(N370="nulová",J370,0)</f>
        <v>0</v>
      </c>
      <c r="BJ370" s="17" t="s">
        <v>84</v>
      </c>
      <c r="BK370" s="249">
        <f>ROUND(I370*H370,2)</f>
        <v>0</v>
      </c>
      <c r="BL370" s="17" t="s">
        <v>125</v>
      </c>
      <c r="BM370" s="248" t="s">
        <v>630</v>
      </c>
    </row>
    <row r="371" spans="1:47" s="2" customFormat="1" ht="12">
      <c r="A371" s="38"/>
      <c r="B371" s="39"/>
      <c r="C371" s="40"/>
      <c r="D371" s="250" t="s">
        <v>127</v>
      </c>
      <c r="E371" s="40"/>
      <c r="F371" s="251" t="s">
        <v>619</v>
      </c>
      <c r="G371" s="40"/>
      <c r="H371" s="40"/>
      <c r="I371" s="144"/>
      <c r="J371" s="40"/>
      <c r="K371" s="40"/>
      <c r="L371" s="44"/>
      <c r="M371" s="252"/>
      <c r="N371" s="253"/>
      <c r="O371" s="91"/>
      <c r="P371" s="91"/>
      <c r="Q371" s="91"/>
      <c r="R371" s="91"/>
      <c r="S371" s="91"/>
      <c r="T371" s="92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T371" s="17" t="s">
        <v>127</v>
      </c>
      <c r="AU371" s="17" t="s">
        <v>86</v>
      </c>
    </row>
    <row r="372" spans="1:51" s="14" customFormat="1" ht="12">
      <c r="A372" s="14"/>
      <c r="B372" s="264"/>
      <c r="C372" s="265"/>
      <c r="D372" s="250" t="s">
        <v>129</v>
      </c>
      <c r="E372" s="266" t="s">
        <v>1</v>
      </c>
      <c r="F372" s="267" t="s">
        <v>631</v>
      </c>
      <c r="G372" s="265"/>
      <c r="H372" s="268">
        <v>339</v>
      </c>
      <c r="I372" s="269"/>
      <c r="J372" s="265"/>
      <c r="K372" s="265"/>
      <c r="L372" s="270"/>
      <c r="M372" s="271"/>
      <c r="N372" s="272"/>
      <c r="O372" s="272"/>
      <c r="P372" s="272"/>
      <c r="Q372" s="272"/>
      <c r="R372" s="272"/>
      <c r="S372" s="272"/>
      <c r="T372" s="273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74" t="s">
        <v>129</v>
      </c>
      <c r="AU372" s="274" t="s">
        <v>86</v>
      </c>
      <c r="AV372" s="14" t="s">
        <v>86</v>
      </c>
      <c r="AW372" s="14" t="s">
        <v>31</v>
      </c>
      <c r="AX372" s="14" t="s">
        <v>76</v>
      </c>
      <c r="AY372" s="274" t="s">
        <v>119</v>
      </c>
    </row>
    <row r="373" spans="1:51" s="15" customFormat="1" ht="12">
      <c r="A373" s="15"/>
      <c r="B373" s="275"/>
      <c r="C373" s="276"/>
      <c r="D373" s="250" t="s">
        <v>129</v>
      </c>
      <c r="E373" s="277" t="s">
        <v>1</v>
      </c>
      <c r="F373" s="278" t="s">
        <v>132</v>
      </c>
      <c r="G373" s="276"/>
      <c r="H373" s="279">
        <v>339</v>
      </c>
      <c r="I373" s="280"/>
      <c r="J373" s="276"/>
      <c r="K373" s="276"/>
      <c r="L373" s="281"/>
      <c r="M373" s="282"/>
      <c r="N373" s="283"/>
      <c r="O373" s="283"/>
      <c r="P373" s="283"/>
      <c r="Q373" s="283"/>
      <c r="R373" s="283"/>
      <c r="S373" s="283"/>
      <c r="T373" s="284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85" t="s">
        <v>129</v>
      </c>
      <c r="AU373" s="285" t="s">
        <v>86</v>
      </c>
      <c r="AV373" s="15" t="s">
        <v>125</v>
      </c>
      <c r="AW373" s="15" t="s">
        <v>31</v>
      </c>
      <c r="AX373" s="15" t="s">
        <v>84</v>
      </c>
      <c r="AY373" s="285" t="s">
        <v>119</v>
      </c>
    </row>
    <row r="374" spans="1:65" s="2" customFormat="1" ht="16.5" customHeight="1">
      <c r="A374" s="38"/>
      <c r="B374" s="39"/>
      <c r="C374" s="286" t="s">
        <v>632</v>
      </c>
      <c r="D374" s="286" t="s">
        <v>291</v>
      </c>
      <c r="E374" s="287" t="s">
        <v>633</v>
      </c>
      <c r="F374" s="288" t="s">
        <v>634</v>
      </c>
      <c r="G374" s="289" t="s">
        <v>537</v>
      </c>
      <c r="H374" s="290">
        <v>27</v>
      </c>
      <c r="I374" s="291"/>
      <c r="J374" s="292">
        <f>ROUND(I374*H374,2)</f>
        <v>0</v>
      </c>
      <c r="K374" s="293"/>
      <c r="L374" s="294"/>
      <c r="M374" s="295" t="s">
        <v>1</v>
      </c>
      <c r="N374" s="296" t="s">
        <v>41</v>
      </c>
      <c r="O374" s="91"/>
      <c r="P374" s="246">
        <f>O374*H374</f>
        <v>0</v>
      </c>
      <c r="Q374" s="246">
        <v>0</v>
      </c>
      <c r="R374" s="246">
        <f>Q374*H374</f>
        <v>0</v>
      </c>
      <c r="S374" s="246">
        <v>0</v>
      </c>
      <c r="T374" s="247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48" t="s">
        <v>171</v>
      </c>
      <c r="AT374" s="248" t="s">
        <v>291</v>
      </c>
      <c r="AU374" s="248" t="s">
        <v>86</v>
      </c>
      <c r="AY374" s="17" t="s">
        <v>119</v>
      </c>
      <c r="BE374" s="249">
        <f>IF(N374="základní",J374,0)</f>
        <v>0</v>
      </c>
      <c r="BF374" s="249">
        <f>IF(N374="snížená",J374,0)</f>
        <v>0</v>
      </c>
      <c r="BG374" s="249">
        <f>IF(N374="zákl. přenesená",J374,0)</f>
        <v>0</v>
      </c>
      <c r="BH374" s="249">
        <f>IF(N374="sníž. přenesená",J374,0)</f>
        <v>0</v>
      </c>
      <c r="BI374" s="249">
        <f>IF(N374="nulová",J374,0)</f>
        <v>0</v>
      </c>
      <c r="BJ374" s="17" t="s">
        <v>84</v>
      </c>
      <c r="BK374" s="249">
        <f>ROUND(I374*H374,2)</f>
        <v>0</v>
      </c>
      <c r="BL374" s="17" t="s">
        <v>125</v>
      </c>
      <c r="BM374" s="248" t="s">
        <v>635</v>
      </c>
    </row>
    <row r="375" spans="1:47" s="2" customFormat="1" ht="12">
      <c r="A375" s="38"/>
      <c r="B375" s="39"/>
      <c r="C375" s="40"/>
      <c r="D375" s="250" t="s">
        <v>127</v>
      </c>
      <c r="E375" s="40"/>
      <c r="F375" s="251" t="s">
        <v>619</v>
      </c>
      <c r="G375" s="40"/>
      <c r="H375" s="40"/>
      <c r="I375" s="144"/>
      <c r="J375" s="40"/>
      <c r="K375" s="40"/>
      <c r="L375" s="44"/>
      <c r="M375" s="252"/>
      <c r="N375" s="253"/>
      <c r="O375" s="91"/>
      <c r="P375" s="91"/>
      <c r="Q375" s="91"/>
      <c r="R375" s="91"/>
      <c r="S375" s="91"/>
      <c r="T375" s="92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T375" s="17" t="s">
        <v>127</v>
      </c>
      <c r="AU375" s="17" t="s">
        <v>86</v>
      </c>
    </row>
    <row r="376" spans="1:51" s="14" customFormat="1" ht="12">
      <c r="A376" s="14"/>
      <c r="B376" s="264"/>
      <c r="C376" s="265"/>
      <c r="D376" s="250" t="s">
        <v>129</v>
      </c>
      <c r="E376" s="266" t="s">
        <v>1</v>
      </c>
      <c r="F376" s="267" t="s">
        <v>636</v>
      </c>
      <c r="G376" s="265"/>
      <c r="H376" s="268">
        <v>27</v>
      </c>
      <c r="I376" s="269"/>
      <c r="J376" s="265"/>
      <c r="K376" s="265"/>
      <c r="L376" s="270"/>
      <c r="M376" s="271"/>
      <c r="N376" s="272"/>
      <c r="O376" s="272"/>
      <c r="P376" s="272"/>
      <c r="Q376" s="272"/>
      <c r="R376" s="272"/>
      <c r="S376" s="272"/>
      <c r="T376" s="273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74" t="s">
        <v>129</v>
      </c>
      <c r="AU376" s="274" t="s">
        <v>86</v>
      </c>
      <c r="AV376" s="14" t="s">
        <v>86</v>
      </c>
      <c r="AW376" s="14" t="s">
        <v>31</v>
      </c>
      <c r="AX376" s="14" t="s">
        <v>76</v>
      </c>
      <c r="AY376" s="274" t="s">
        <v>119</v>
      </c>
    </row>
    <row r="377" spans="1:51" s="15" customFormat="1" ht="12">
      <c r="A377" s="15"/>
      <c r="B377" s="275"/>
      <c r="C377" s="276"/>
      <c r="D377" s="250" t="s">
        <v>129</v>
      </c>
      <c r="E377" s="277" t="s">
        <v>1</v>
      </c>
      <c r="F377" s="278" t="s">
        <v>132</v>
      </c>
      <c r="G377" s="276"/>
      <c r="H377" s="279">
        <v>27</v>
      </c>
      <c r="I377" s="280"/>
      <c r="J377" s="276"/>
      <c r="K377" s="276"/>
      <c r="L377" s="281"/>
      <c r="M377" s="282"/>
      <c r="N377" s="283"/>
      <c r="O377" s="283"/>
      <c r="P377" s="283"/>
      <c r="Q377" s="283"/>
      <c r="R377" s="283"/>
      <c r="S377" s="283"/>
      <c r="T377" s="284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85" t="s">
        <v>129</v>
      </c>
      <c r="AU377" s="285" t="s">
        <v>86</v>
      </c>
      <c r="AV377" s="15" t="s">
        <v>125</v>
      </c>
      <c r="AW377" s="15" t="s">
        <v>31</v>
      </c>
      <c r="AX377" s="15" t="s">
        <v>84</v>
      </c>
      <c r="AY377" s="285" t="s">
        <v>119</v>
      </c>
    </row>
    <row r="378" spans="1:65" s="2" customFormat="1" ht="21.75" customHeight="1">
      <c r="A378" s="38"/>
      <c r="B378" s="39"/>
      <c r="C378" s="286" t="s">
        <v>637</v>
      </c>
      <c r="D378" s="286" t="s">
        <v>291</v>
      </c>
      <c r="E378" s="287" t="s">
        <v>638</v>
      </c>
      <c r="F378" s="288" t="s">
        <v>639</v>
      </c>
      <c r="G378" s="289" t="s">
        <v>537</v>
      </c>
      <c r="H378" s="290">
        <v>30</v>
      </c>
      <c r="I378" s="291"/>
      <c r="J378" s="292">
        <f>ROUND(I378*H378,2)</f>
        <v>0</v>
      </c>
      <c r="K378" s="293"/>
      <c r="L378" s="294"/>
      <c r="M378" s="295" t="s">
        <v>1</v>
      </c>
      <c r="N378" s="296" t="s">
        <v>41</v>
      </c>
      <c r="O378" s="91"/>
      <c r="P378" s="246">
        <f>O378*H378</f>
        <v>0</v>
      </c>
      <c r="Q378" s="246">
        <v>0</v>
      </c>
      <c r="R378" s="246">
        <f>Q378*H378</f>
        <v>0</v>
      </c>
      <c r="S378" s="246">
        <v>0</v>
      </c>
      <c r="T378" s="247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48" t="s">
        <v>171</v>
      </c>
      <c r="AT378" s="248" t="s">
        <v>291</v>
      </c>
      <c r="AU378" s="248" t="s">
        <v>86</v>
      </c>
      <c r="AY378" s="17" t="s">
        <v>119</v>
      </c>
      <c r="BE378" s="249">
        <f>IF(N378="základní",J378,0)</f>
        <v>0</v>
      </c>
      <c r="BF378" s="249">
        <f>IF(N378="snížená",J378,0)</f>
        <v>0</v>
      </c>
      <c r="BG378" s="249">
        <f>IF(N378="zákl. přenesená",J378,0)</f>
        <v>0</v>
      </c>
      <c r="BH378" s="249">
        <f>IF(N378="sníž. přenesená",J378,0)</f>
        <v>0</v>
      </c>
      <c r="BI378" s="249">
        <f>IF(N378="nulová",J378,0)</f>
        <v>0</v>
      </c>
      <c r="BJ378" s="17" t="s">
        <v>84</v>
      </c>
      <c r="BK378" s="249">
        <f>ROUND(I378*H378,2)</f>
        <v>0</v>
      </c>
      <c r="BL378" s="17" t="s">
        <v>125</v>
      </c>
      <c r="BM378" s="248" t="s">
        <v>640</v>
      </c>
    </row>
    <row r="379" spans="1:47" s="2" customFormat="1" ht="12">
      <c r="A379" s="38"/>
      <c r="B379" s="39"/>
      <c r="C379" s="40"/>
      <c r="D379" s="250" t="s">
        <v>127</v>
      </c>
      <c r="E379" s="40"/>
      <c r="F379" s="251" t="s">
        <v>608</v>
      </c>
      <c r="G379" s="40"/>
      <c r="H379" s="40"/>
      <c r="I379" s="144"/>
      <c r="J379" s="40"/>
      <c r="K379" s="40"/>
      <c r="L379" s="44"/>
      <c r="M379" s="252"/>
      <c r="N379" s="253"/>
      <c r="O379" s="91"/>
      <c r="P379" s="91"/>
      <c r="Q379" s="91"/>
      <c r="R379" s="91"/>
      <c r="S379" s="91"/>
      <c r="T379" s="92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T379" s="17" t="s">
        <v>127</v>
      </c>
      <c r="AU379" s="17" t="s">
        <v>86</v>
      </c>
    </row>
    <row r="380" spans="1:51" s="14" customFormat="1" ht="12">
      <c r="A380" s="14"/>
      <c r="B380" s="264"/>
      <c r="C380" s="265"/>
      <c r="D380" s="250" t="s">
        <v>129</v>
      </c>
      <c r="E380" s="266" t="s">
        <v>1</v>
      </c>
      <c r="F380" s="267" t="s">
        <v>641</v>
      </c>
      <c r="G380" s="265"/>
      <c r="H380" s="268">
        <v>30</v>
      </c>
      <c r="I380" s="269"/>
      <c r="J380" s="265"/>
      <c r="K380" s="265"/>
      <c r="L380" s="270"/>
      <c r="M380" s="271"/>
      <c r="N380" s="272"/>
      <c r="O380" s="272"/>
      <c r="P380" s="272"/>
      <c r="Q380" s="272"/>
      <c r="R380" s="272"/>
      <c r="S380" s="272"/>
      <c r="T380" s="273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74" t="s">
        <v>129</v>
      </c>
      <c r="AU380" s="274" t="s">
        <v>86</v>
      </c>
      <c r="AV380" s="14" t="s">
        <v>86</v>
      </c>
      <c r="AW380" s="14" t="s">
        <v>31</v>
      </c>
      <c r="AX380" s="14" t="s">
        <v>76</v>
      </c>
      <c r="AY380" s="274" t="s">
        <v>119</v>
      </c>
    </row>
    <row r="381" spans="1:51" s="15" customFormat="1" ht="12">
      <c r="A381" s="15"/>
      <c r="B381" s="275"/>
      <c r="C381" s="276"/>
      <c r="D381" s="250" t="s">
        <v>129</v>
      </c>
      <c r="E381" s="277" t="s">
        <v>1</v>
      </c>
      <c r="F381" s="278" t="s">
        <v>132</v>
      </c>
      <c r="G381" s="276"/>
      <c r="H381" s="279">
        <v>30</v>
      </c>
      <c r="I381" s="280"/>
      <c r="J381" s="276"/>
      <c r="K381" s="276"/>
      <c r="L381" s="281"/>
      <c r="M381" s="282"/>
      <c r="N381" s="283"/>
      <c r="O381" s="283"/>
      <c r="P381" s="283"/>
      <c r="Q381" s="283"/>
      <c r="R381" s="283"/>
      <c r="S381" s="283"/>
      <c r="T381" s="284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85" t="s">
        <v>129</v>
      </c>
      <c r="AU381" s="285" t="s">
        <v>86</v>
      </c>
      <c r="AV381" s="15" t="s">
        <v>125</v>
      </c>
      <c r="AW381" s="15" t="s">
        <v>31</v>
      </c>
      <c r="AX381" s="15" t="s">
        <v>84</v>
      </c>
      <c r="AY381" s="285" t="s">
        <v>119</v>
      </c>
    </row>
    <row r="382" spans="1:65" s="2" customFormat="1" ht="16.5" customHeight="1">
      <c r="A382" s="38"/>
      <c r="B382" s="39"/>
      <c r="C382" s="286" t="s">
        <v>642</v>
      </c>
      <c r="D382" s="286" t="s">
        <v>291</v>
      </c>
      <c r="E382" s="287" t="s">
        <v>643</v>
      </c>
      <c r="F382" s="288" t="s">
        <v>644</v>
      </c>
      <c r="G382" s="289" t="s">
        <v>537</v>
      </c>
      <c r="H382" s="290">
        <v>550</v>
      </c>
      <c r="I382" s="291"/>
      <c r="J382" s="292">
        <f>ROUND(I382*H382,2)</f>
        <v>0</v>
      </c>
      <c r="K382" s="293"/>
      <c r="L382" s="294"/>
      <c r="M382" s="295" t="s">
        <v>1</v>
      </c>
      <c r="N382" s="296" t="s">
        <v>41</v>
      </c>
      <c r="O382" s="91"/>
      <c r="P382" s="246">
        <f>O382*H382</f>
        <v>0</v>
      </c>
      <c r="Q382" s="246">
        <v>0</v>
      </c>
      <c r="R382" s="246">
        <f>Q382*H382</f>
        <v>0</v>
      </c>
      <c r="S382" s="246">
        <v>0</v>
      </c>
      <c r="T382" s="247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48" t="s">
        <v>171</v>
      </c>
      <c r="AT382" s="248" t="s">
        <v>291</v>
      </c>
      <c r="AU382" s="248" t="s">
        <v>86</v>
      </c>
      <c r="AY382" s="17" t="s">
        <v>119</v>
      </c>
      <c r="BE382" s="249">
        <f>IF(N382="základní",J382,0)</f>
        <v>0</v>
      </c>
      <c r="BF382" s="249">
        <f>IF(N382="snížená",J382,0)</f>
        <v>0</v>
      </c>
      <c r="BG382" s="249">
        <f>IF(N382="zákl. přenesená",J382,0)</f>
        <v>0</v>
      </c>
      <c r="BH382" s="249">
        <f>IF(N382="sníž. přenesená",J382,0)</f>
        <v>0</v>
      </c>
      <c r="BI382" s="249">
        <f>IF(N382="nulová",J382,0)</f>
        <v>0</v>
      </c>
      <c r="BJ382" s="17" t="s">
        <v>84</v>
      </c>
      <c r="BK382" s="249">
        <f>ROUND(I382*H382,2)</f>
        <v>0</v>
      </c>
      <c r="BL382" s="17" t="s">
        <v>125</v>
      </c>
      <c r="BM382" s="248" t="s">
        <v>645</v>
      </c>
    </row>
    <row r="383" spans="1:47" s="2" customFormat="1" ht="12">
      <c r="A383" s="38"/>
      <c r="B383" s="39"/>
      <c r="C383" s="40"/>
      <c r="D383" s="250" t="s">
        <v>127</v>
      </c>
      <c r="E383" s="40"/>
      <c r="F383" s="251" t="s">
        <v>646</v>
      </c>
      <c r="G383" s="40"/>
      <c r="H383" s="40"/>
      <c r="I383" s="144"/>
      <c r="J383" s="40"/>
      <c r="K383" s="40"/>
      <c r="L383" s="44"/>
      <c r="M383" s="252"/>
      <c r="N383" s="253"/>
      <c r="O383" s="91"/>
      <c r="P383" s="91"/>
      <c r="Q383" s="91"/>
      <c r="R383" s="91"/>
      <c r="S383" s="91"/>
      <c r="T383" s="92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T383" s="17" t="s">
        <v>127</v>
      </c>
      <c r="AU383" s="17" t="s">
        <v>86</v>
      </c>
    </row>
    <row r="384" spans="1:51" s="14" customFormat="1" ht="12">
      <c r="A384" s="14"/>
      <c r="B384" s="264"/>
      <c r="C384" s="265"/>
      <c r="D384" s="250" t="s">
        <v>129</v>
      </c>
      <c r="E384" s="266" t="s">
        <v>1</v>
      </c>
      <c r="F384" s="267" t="s">
        <v>647</v>
      </c>
      <c r="G384" s="265"/>
      <c r="H384" s="268">
        <v>550</v>
      </c>
      <c r="I384" s="269"/>
      <c r="J384" s="265"/>
      <c r="K384" s="265"/>
      <c r="L384" s="270"/>
      <c r="M384" s="271"/>
      <c r="N384" s="272"/>
      <c r="O384" s="272"/>
      <c r="P384" s="272"/>
      <c r="Q384" s="272"/>
      <c r="R384" s="272"/>
      <c r="S384" s="272"/>
      <c r="T384" s="273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74" t="s">
        <v>129</v>
      </c>
      <c r="AU384" s="274" t="s">
        <v>86</v>
      </c>
      <c r="AV384" s="14" t="s">
        <v>86</v>
      </c>
      <c r="AW384" s="14" t="s">
        <v>31</v>
      </c>
      <c r="AX384" s="14" t="s">
        <v>76</v>
      </c>
      <c r="AY384" s="274" t="s">
        <v>119</v>
      </c>
    </row>
    <row r="385" spans="1:51" s="15" customFormat="1" ht="12">
      <c r="A385" s="15"/>
      <c r="B385" s="275"/>
      <c r="C385" s="276"/>
      <c r="D385" s="250" t="s">
        <v>129</v>
      </c>
      <c r="E385" s="277" t="s">
        <v>1</v>
      </c>
      <c r="F385" s="278" t="s">
        <v>132</v>
      </c>
      <c r="G385" s="276"/>
      <c r="H385" s="279">
        <v>550</v>
      </c>
      <c r="I385" s="280"/>
      <c r="J385" s="276"/>
      <c r="K385" s="276"/>
      <c r="L385" s="281"/>
      <c r="M385" s="282"/>
      <c r="N385" s="283"/>
      <c r="O385" s="283"/>
      <c r="P385" s="283"/>
      <c r="Q385" s="283"/>
      <c r="R385" s="283"/>
      <c r="S385" s="283"/>
      <c r="T385" s="284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T385" s="285" t="s">
        <v>129</v>
      </c>
      <c r="AU385" s="285" t="s">
        <v>86</v>
      </c>
      <c r="AV385" s="15" t="s">
        <v>125</v>
      </c>
      <c r="AW385" s="15" t="s">
        <v>31</v>
      </c>
      <c r="AX385" s="15" t="s">
        <v>84</v>
      </c>
      <c r="AY385" s="285" t="s">
        <v>119</v>
      </c>
    </row>
    <row r="386" spans="1:65" s="2" customFormat="1" ht="16.5" customHeight="1">
      <c r="A386" s="38"/>
      <c r="B386" s="39"/>
      <c r="C386" s="286" t="s">
        <v>648</v>
      </c>
      <c r="D386" s="286" t="s">
        <v>291</v>
      </c>
      <c r="E386" s="287" t="s">
        <v>649</v>
      </c>
      <c r="F386" s="288" t="s">
        <v>650</v>
      </c>
      <c r="G386" s="289" t="s">
        <v>537</v>
      </c>
      <c r="H386" s="290">
        <v>731</v>
      </c>
      <c r="I386" s="291"/>
      <c r="J386" s="292">
        <f>ROUND(I386*H386,2)</f>
        <v>0</v>
      </c>
      <c r="K386" s="293"/>
      <c r="L386" s="294"/>
      <c r="M386" s="295" t="s">
        <v>1</v>
      </c>
      <c r="N386" s="296" t="s">
        <v>41</v>
      </c>
      <c r="O386" s="91"/>
      <c r="P386" s="246">
        <f>O386*H386</f>
        <v>0</v>
      </c>
      <c r="Q386" s="246">
        <v>0</v>
      </c>
      <c r="R386" s="246">
        <f>Q386*H386</f>
        <v>0</v>
      </c>
      <c r="S386" s="246">
        <v>0</v>
      </c>
      <c r="T386" s="247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48" t="s">
        <v>171</v>
      </c>
      <c r="AT386" s="248" t="s">
        <v>291</v>
      </c>
      <c r="AU386" s="248" t="s">
        <v>86</v>
      </c>
      <c r="AY386" s="17" t="s">
        <v>119</v>
      </c>
      <c r="BE386" s="249">
        <f>IF(N386="základní",J386,0)</f>
        <v>0</v>
      </c>
      <c r="BF386" s="249">
        <f>IF(N386="snížená",J386,0)</f>
        <v>0</v>
      </c>
      <c r="BG386" s="249">
        <f>IF(N386="zákl. přenesená",J386,0)</f>
        <v>0</v>
      </c>
      <c r="BH386" s="249">
        <f>IF(N386="sníž. přenesená",J386,0)</f>
        <v>0</v>
      </c>
      <c r="BI386" s="249">
        <f>IF(N386="nulová",J386,0)</f>
        <v>0</v>
      </c>
      <c r="BJ386" s="17" t="s">
        <v>84</v>
      </c>
      <c r="BK386" s="249">
        <f>ROUND(I386*H386,2)</f>
        <v>0</v>
      </c>
      <c r="BL386" s="17" t="s">
        <v>125</v>
      </c>
      <c r="BM386" s="248" t="s">
        <v>651</v>
      </c>
    </row>
    <row r="387" spans="1:47" s="2" customFormat="1" ht="12">
      <c r="A387" s="38"/>
      <c r="B387" s="39"/>
      <c r="C387" s="40"/>
      <c r="D387" s="250" t="s">
        <v>127</v>
      </c>
      <c r="E387" s="40"/>
      <c r="F387" s="251" t="s">
        <v>652</v>
      </c>
      <c r="G387" s="40"/>
      <c r="H387" s="40"/>
      <c r="I387" s="144"/>
      <c r="J387" s="40"/>
      <c r="K387" s="40"/>
      <c r="L387" s="44"/>
      <c r="M387" s="252"/>
      <c r="N387" s="253"/>
      <c r="O387" s="91"/>
      <c r="P387" s="91"/>
      <c r="Q387" s="91"/>
      <c r="R387" s="91"/>
      <c r="S387" s="91"/>
      <c r="T387" s="92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T387" s="17" t="s">
        <v>127</v>
      </c>
      <c r="AU387" s="17" t="s">
        <v>86</v>
      </c>
    </row>
    <row r="388" spans="1:51" s="14" customFormat="1" ht="12">
      <c r="A388" s="14"/>
      <c r="B388" s="264"/>
      <c r="C388" s="265"/>
      <c r="D388" s="250" t="s">
        <v>129</v>
      </c>
      <c r="E388" s="266" t="s">
        <v>1</v>
      </c>
      <c r="F388" s="267" t="s">
        <v>653</v>
      </c>
      <c r="G388" s="265"/>
      <c r="H388" s="268">
        <v>731</v>
      </c>
      <c r="I388" s="269"/>
      <c r="J388" s="265"/>
      <c r="K388" s="265"/>
      <c r="L388" s="270"/>
      <c r="M388" s="271"/>
      <c r="N388" s="272"/>
      <c r="O388" s="272"/>
      <c r="P388" s="272"/>
      <c r="Q388" s="272"/>
      <c r="R388" s="272"/>
      <c r="S388" s="272"/>
      <c r="T388" s="273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74" t="s">
        <v>129</v>
      </c>
      <c r="AU388" s="274" t="s">
        <v>86</v>
      </c>
      <c r="AV388" s="14" t="s">
        <v>86</v>
      </c>
      <c r="AW388" s="14" t="s">
        <v>31</v>
      </c>
      <c r="AX388" s="14" t="s">
        <v>76</v>
      </c>
      <c r="AY388" s="274" t="s">
        <v>119</v>
      </c>
    </row>
    <row r="389" spans="1:51" s="15" customFormat="1" ht="12">
      <c r="A389" s="15"/>
      <c r="B389" s="275"/>
      <c r="C389" s="276"/>
      <c r="D389" s="250" t="s">
        <v>129</v>
      </c>
      <c r="E389" s="277" t="s">
        <v>1</v>
      </c>
      <c r="F389" s="278" t="s">
        <v>132</v>
      </c>
      <c r="G389" s="276"/>
      <c r="H389" s="279">
        <v>731</v>
      </c>
      <c r="I389" s="280"/>
      <c r="J389" s="276"/>
      <c r="K389" s="276"/>
      <c r="L389" s="281"/>
      <c r="M389" s="282"/>
      <c r="N389" s="283"/>
      <c r="O389" s="283"/>
      <c r="P389" s="283"/>
      <c r="Q389" s="283"/>
      <c r="R389" s="283"/>
      <c r="S389" s="283"/>
      <c r="T389" s="284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85" t="s">
        <v>129</v>
      </c>
      <c r="AU389" s="285" t="s">
        <v>86</v>
      </c>
      <c r="AV389" s="15" t="s">
        <v>125</v>
      </c>
      <c r="AW389" s="15" t="s">
        <v>31</v>
      </c>
      <c r="AX389" s="15" t="s">
        <v>84</v>
      </c>
      <c r="AY389" s="285" t="s">
        <v>119</v>
      </c>
    </row>
    <row r="390" spans="1:63" s="12" customFormat="1" ht="22.8" customHeight="1">
      <c r="A390" s="12"/>
      <c r="B390" s="220"/>
      <c r="C390" s="221"/>
      <c r="D390" s="222" t="s">
        <v>75</v>
      </c>
      <c r="E390" s="234" t="s">
        <v>654</v>
      </c>
      <c r="F390" s="234" t="s">
        <v>655</v>
      </c>
      <c r="G390" s="221"/>
      <c r="H390" s="221"/>
      <c r="I390" s="224"/>
      <c r="J390" s="235">
        <f>BK390</f>
        <v>0</v>
      </c>
      <c r="K390" s="221"/>
      <c r="L390" s="226"/>
      <c r="M390" s="227"/>
      <c r="N390" s="228"/>
      <c r="O390" s="228"/>
      <c r="P390" s="229">
        <f>SUM(P391:P394)</f>
        <v>0</v>
      </c>
      <c r="Q390" s="228"/>
      <c r="R390" s="229">
        <f>SUM(R391:R394)</f>
        <v>0</v>
      </c>
      <c r="S390" s="228"/>
      <c r="T390" s="230">
        <f>SUM(T391:T394)</f>
        <v>0</v>
      </c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R390" s="231" t="s">
        <v>84</v>
      </c>
      <c r="AT390" s="232" t="s">
        <v>75</v>
      </c>
      <c r="AU390" s="232" t="s">
        <v>84</v>
      </c>
      <c r="AY390" s="231" t="s">
        <v>119</v>
      </c>
      <c r="BK390" s="233">
        <f>SUM(BK391:BK394)</f>
        <v>0</v>
      </c>
    </row>
    <row r="391" spans="1:65" s="2" customFormat="1" ht="21.75" customHeight="1">
      <c r="A391" s="38"/>
      <c r="B391" s="39"/>
      <c r="C391" s="236" t="s">
        <v>656</v>
      </c>
      <c r="D391" s="236" t="s">
        <v>121</v>
      </c>
      <c r="E391" s="237" t="s">
        <v>325</v>
      </c>
      <c r="F391" s="238" t="s">
        <v>326</v>
      </c>
      <c r="G391" s="239" t="s">
        <v>327</v>
      </c>
      <c r="H391" s="240">
        <v>12</v>
      </c>
      <c r="I391" s="241"/>
      <c r="J391" s="242">
        <f>ROUND(I391*H391,2)</f>
        <v>0</v>
      </c>
      <c r="K391" s="243"/>
      <c r="L391" s="44"/>
      <c r="M391" s="244" t="s">
        <v>1</v>
      </c>
      <c r="N391" s="245" t="s">
        <v>41</v>
      </c>
      <c r="O391" s="91"/>
      <c r="P391" s="246">
        <f>O391*H391</f>
        <v>0</v>
      </c>
      <c r="Q391" s="246">
        <v>0</v>
      </c>
      <c r="R391" s="246">
        <f>Q391*H391</f>
        <v>0</v>
      </c>
      <c r="S391" s="246">
        <v>0</v>
      </c>
      <c r="T391" s="247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48" t="s">
        <v>125</v>
      </c>
      <c r="AT391" s="248" t="s">
        <v>121</v>
      </c>
      <c r="AU391" s="248" t="s">
        <v>86</v>
      </c>
      <c r="AY391" s="17" t="s">
        <v>119</v>
      </c>
      <c r="BE391" s="249">
        <f>IF(N391="základní",J391,0)</f>
        <v>0</v>
      </c>
      <c r="BF391" s="249">
        <f>IF(N391="snížená",J391,0)</f>
        <v>0</v>
      </c>
      <c r="BG391" s="249">
        <f>IF(N391="zákl. přenesená",J391,0)</f>
        <v>0</v>
      </c>
      <c r="BH391" s="249">
        <f>IF(N391="sníž. přenesená",J391,0)</f>
        <v>0</v>
      </c>
      <c r="BI391" s="249">
        <f>IF(N391="nulová",J391,0)</f>
        <v>0</v>
      </c>
      <c r="BJ391" s="17" t="s">
        <v>84</v>
      </c>
      <c r="BK391" s="249">
        <f>ROUND(I391*H391,2)</f>
        <v>0</v>
      </c>
      <c r="BL391" s="17" t="s">
        <v>125</v>
      </c>
      <c r="BM391" s="248" t="s">
        <v>657</v>
      </c>
    </row>
    <row r="392" spans="1:47" s="2" customFormat="1" ht="12">
      <c r="A392" s="38"/>
      <c r="B392" s="39"/>
      <c r="C392" s="40"/>
      <c r="D392" s="250" t="s">
        <v>127</v>
      </c>
      <c r="E392" s="40"/>
      <c r="F392" s="251" t="s">
        <v>329</v>
      </c>
      <c r="G392" s="40"/>
      <c r="H392" s="40"/>
      <c r="I392" s="144"/>
      <c r="J392" s="40"/>
      <c r="K392" s="40"/>
      <c r="L392" s="44"/>
      <c r="M392" s="252"/>
      <c r="N392" s="253"/>
      <c r="O392" s="91"/>
      <c r="P392" s="91"/>
      <c r="Q392" s="91"/>
      <c r="R392" s="91"/>
      <c r="S392" s="91"/>
      <c r="T392" s="92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T392" s="17" t="s">
        <v>127</v>
      </c>
      <c r="AU392" s="17" t="s">
        <v>86</v>
      </c>
    </row>
    <row r="393" spans="1:65" s="2" customFormat="1" ht="21.75" customHeight="1">
      <c r="A393" s="38"/>
      <c r="B393" s="39"/>
      <c r="C393" s="236" t="s">
        <v>658</v>
      </c>
      <c r="D393" s="236" t="s">
        <v>121</v>
      </c>
      <c r="E393" s="237" t="s">
        <v>331</v>
      </c>
      <c r="F393" s="238" t="s">
        <v>332</v>
      </c>
      <c r="G393" s="239" t="s">
        <v>327</v>
      </c>
      <c r="H393" s="240">
        <v>22.913</v>
      </c>
      <c r="I393" s="241"/>
      <c r="J393" s="242">
        <f>ROUND(I393*H393,2)</f>
        <v>0</v>
      </c>
      <c r="K393" s="243"/>
      <c r="L393" s="44"/>
      <c r="M393" s="244" t="s">
        <v>1</v>
      </c>
      <c r="N393" s="245" t="s">
        <v>41</v>
      </c>
      <c r="O393" s="91"/>
      <c r="P393" s="246">
        <f>O393*H393</f>
        <v>0</v>
      </c>
      <c r="Q393" s="246">
        <v>0</v>
      </c>
      <c r="R393" s="246">
        <f>Q393*H393</f>
        <v>0</v>
      </c>
      <c r="S393" s="246">
        <v>0</v>
      </c>
      <c r="T393" s="247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48" t="s">
        <v>125</v>
      </c>
      <c r="AT393" s="248" t="s">
        <v>121</v>
      </c>
      <c r="AU393" s="248" t="s">
        <v>86</v>
      </c>
      <c r="AY393" s="17" t="s">
        <v>119</v>
      </c>
      <c r="BE393" s="249">
        <f>IF(N393="základní",J393,0)</f>
        <v>0</v>
      </c>
      <c r="BF393" s="249">
        <f>IF(N393="snížená",J393,0)</f>
        <v>0</v>
      </c>
      <c r="BG393" s="249">
        <f>IF(N393="zákl. přenesená",J393,0)</f>
        <v>0</v>
      </c>
      <c r="BH393" s="249">
        <f>IF(N393="sníž. přenesená",J393,0)</f>
        <v>0</v>
      </c>
      <c r="BI393" s="249">
        <f>IF(N393="nulová",J393,0)</f>
        <v>0</v>
      </c>
      <c r="BJ393" s="17" t="s">
        <v>84</v>
      </c>
      <c r="BK393" s="249">
        <f>ROUND(I393*H393,2)</f>
        <v>0</v>
      </c>
      <c r="BL393" s="17" t="s">
        <v>125</v>
      </c>
      <c r="BM393" s="248" t="s">
        <v>659</v>
      </c>
    </row>
    <row r="394" spans="1:47" s="2" customFormat="1" ht="12">
      <c r="A394" s="38"/>
      <c r="B394" s="39"/>
      <c r="C394" s="40"/>
      <c r="D394" s="250" t="s">
        <v>127</v>
      </c>
      <c r="E394" s="40"/>
      <c r="F394" s="251" t="s">
        <v>334</v>
      </c>
      <c r="G394" s="40"/>
      <c r="H394" s="40"/>
      <c r="I394" s="144"/>
      <c r="J394" s="40"/>
      <c r="K394" s="40"/>
      <c r="L394" s="44"/>
      <c r="M394" s="297"/>
      <c r="N394" s="298"/>
      <c r="O394" s="299"/>
      <c r="P394" s="299"/>
      <c r="Q394" s="299"/>
      <c r="R394" s="299"/>
      <c r="S394" s="299"/>
      <c r="T394" s="300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T394" s="17" t="s">
        <v>127</v>
      </c>
      <c r="AU394" s="17" t="s">
        <v>86</v>
      </c>
    </row>
    <row r="395" spans="1:31" s="2" customFormat="1" ht="6.95" customHeight="1">
      <c r="A395" s="38"/>
      <c r="B395" s="66"/>
      <c r="C395" s="67"/>
      <c r="D395" s="67"/>
      <c r="E395" s="67"/>
      <c r="F395" s="67"/>
      <c r="G395" s="67"/>
      <c r="H395" s="67"/>
      <c r="I395" s="183"/>
      <c r="J395" s="67"/>
      <c r="K395" s="67"/>
      <c r="L395" s="44"/>
      <c r="M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</row>
  </sheetData>
  <sheetProtection password="CC35" sheet="1" objects="1" scenarios="1" formatColumns="0" formatRows="0" autoFilter="0"/>
  <autoFilter ref="C120:K394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86</v>
      </c>
    </row>
    <row r="4" spans="2:46" s="1" customFormat="1" ht="24.95" customHeight="1">
      <c r="B4" s="20"/>
      <c r="D4" s="140" t="s">
        <v>93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SO 05 SADOVÉ ÚPRAVY - Frenštát Školská I.Etapa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94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660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30. 9. 2019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tr">
        <f>IF('Rekapitulace stavby'!E11="","",'Rekapitulace stavby'!E11)</f>
        <v xml:space="preserve"> </v>
      </c>
      <c r="F15" s="38"/>
      <c r="G15" s="38"/>
      <c r="H15" s="38"/>
      <c r="I15" s="147" t="s">
        <v>27</v>
      </c>
      <c r="J15" s="146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28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30</v>
      </c>
      <c r="E20" s="38"/>
      <c r="F20" s="38"/>
      <c r="G20" s="38"/>
      <c r="H20" s="38"/>
      <c r="I20" s="147" t="s">
        <v>25</v>
      </c>
      <c r="J20" s="146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tr">
        <f>IF('Rekapitulace stavby'!E17="","",'Rekapitulace stavby'!E17)</f>
        <v xml:space="preserve"> </v>
      </c>
      <c r="F21" s="38"/>
      <c r="G21" s="38"/>
      <c r="H21" s="38"/>
      <c r="I21" s="147" t="s">
        <v>27</v>
      </c>
      <c r="J21" s="146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32</v>
      </c>
      <c r="E23" s="38"/>
      <c r="F23" s="38"/>
      <c r="G23" s="38"/>
      <c r="H23" s="38"/>
      <c r="I23" s="147" t="s">
        <v>25</v>
      </c>
      <c r="J23" s="146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34</v>
      </c>
      <c r="F24" s="38"/>
      <c r="G24" s="38"/>
      <c r="H24" s="38"/>
      <c r="I24" s="147" t="s">
        <v>27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35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36</v>
      </c>
      <c r="E30" s="38"/>
      <c r="F30" s="38"/>
      <c r="G30" s="38"/>
      <c r="H30" s="38"/>
      <c r="I30" s="144"/>
      <c r="J30" s="157">
        <f>ROUND(J120,2)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38</v>
      </c>
      <c r="G32" s="38"/>
      <c r="H32" s="38"/>
      <c r="I32" s="159" t="s">
        <v>37</v>
      </c>
      <c r="J32" s="158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40</v>
      </c>
      <c r="E33" s="142" t="s">
        <v>41</v>
      </c>
      <c r="F33" s="161">
        <f>ROUND((SUM(BE120:BE280)),2)</f>
        <v>0</v>
      </c>
      <c r="G33" s="38"/>
      <c r="H33" s="38"/>
      <c r="I33" s="162">
        <v>0.21</v>
      </c>
      <c r="J33" s="161">
        <f>ROUND(((SUM(BE120:BE280))*I33),2)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42</v>
      </c>
      <c r="F34" s="161">
        <f>ROUND((SUM(BF120:BF280)),2)</f>
        <v>0</v>
      </c>
      <c r="G34" s="38"/>
      <c r="H34" s="38"/>
      <c r="I34" s="162">
        <v>0.15</v>
      </c>
      <c r="J34" s="161">
        <f>ROUND(((SUM(BF120:BF280))*I34),2)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43</v>
      </c>
      <c r="F35" s="161">
        <f>ROUND((SUM(BG120:BG280)),2)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44</v>
      </c>
      <c r="F36" s="161">
        <f>ROUND((SUM(BH120:BH280)),2)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61">
        <f>ROUND((SUM(BI120:BI280)),2)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46</v>
      </c>
      <c r="E39" s="165"/>
      <c r="F39" s="165"/>
      <c r="G39" s="166" t="s">
        <v>47</v>
      </c>
      <c r="H39" s="167" t="s">
        <v>48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49</v>
      </c>
      <c r="E50" s="172"/>
      <c r="F50" s="172"/>
      <c r="G50" s="171" t="s">
        <v>50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7"/>
      <c r="J61" s="178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53</v>
      </c>
      <c r="E65" s="179"/>
      <c r="F65" s="179"/>
      <c r="G65" s="171" t="s">
        <v>54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7"/>
      <c r="J76" s="178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96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SO 05 SADOVÉ ÚPRAVY - Frenštát Školská I.Etapa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94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03 - Následná péče 3.roky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Frenštát pod Radhoštěm</v>
      </c>
      <c r="G89" s="40"/>
      <c r="H89" s="40"/>
      <c r="I89" s="147" t="s">
        <v>22</v>
      </c>
      <c r="J89" s="79" t="str">
        <f>IF(J12="","",J12)</f>
        <v>30. 9. 2019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7" t="s">
        <v>32</v>
      </c>
      <c r="J92" s="36" t="str">
        <f>E24</f>
        <v>Ing. Magda Cigánková Fialová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97</v>
      </c>
      <c r="D94" s="189"/>
      <c r="E94" s="189"/>
      <c r="F94" s="189"/>
      <c r="G94" s="189"/>
      <c r="H94" s="189"/>
      <c r="I94" s="190"/>
      <c r="J94" s="191" t="s">
        <v>98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99</v>
      </c>
      <c r="D96" s="40"/>
      <c r="E96" s="40"/>
      <c r="F96" s="40"/>
      <c r="G96" s="40"/>
      <c r="H96" s="40"/>
      <c r="I96" s="144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100</v>
      </c>
    </row>
    <row r="97" spans="1:31" s="9" customFormat="1" ht="24.95" customHeight="1">
      <c r="A97" s="9"/>
      <c r="B97" s="193"/>
      <c r="C97" s="194"/>
      <c r="D97" s="195" t="s">
        <v>101</v>
      </c>
      <c r="E97" s="196"/>
      <c r="F97" s="196"/>
      <c r="G97" s="196"/>
      <c r="H97" s="196"/>
      <c r="I97" s="197"/>
      <c r="J97" s="198">
        <f>J121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661</v>
      </c>
      <c r="E98" s="203"/>
      <c r="F98" s="203"/>
      <c r="G98" s="203"/>
      <c r="H98" s="203"/>
      <c r="I98" s="204"/>
      <c r="J98" s="205">
        <f>J122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662</v>
      </c>
      <c r="E99" s="203"/>
      <c r="F99" s="203"/>
      <c r="G99" s="203"/>
      <c r="H99" s="203"/>
      <c r="I99" s="204"/>
      <c r="J99" s="205">
        <f>J175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663</v>
      </c>
      <c r="E100" s="203"/>
      <c r="F100" s="203"/>
      <c r="G100" s="203"/>
      <c r="H100" s="203"/>
      <c r="I100" s="204"/>
      <c r="J100" s="205">
        <f>J228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144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183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186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104</v>
      </c>
      <c r="D107" s="40"/>
      <c r="E107" s="40"/>
      <c r="F107" s="40"/>
      <c r="G107" s="40"/>
      <c r="H107" s="40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7" t="str">
        <f>E7</f>
        <v>SO 05 SADOVÉ ÚPRAVY - Frenštát Školská I.Etapa</v>
      </c>
      <c r="F110" s="32"/>
      <c r="G110" s="32"/>
      <c r="H110" s="32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94</v>
      </c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E9</f>
        <v>03 - Následná péče 3.roky</v>
      </c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F12</f>
        <v>Frenštát pod Radhoštěm</v>
      </c>
      <c r="G114" s="40"/>
      <c r="H114" s="40"/>
      <c r="I114" s="147" t="s">
        <v>22</v>
      </c>
      <c r="J114" s="79" t="str">
        <f>IF(J12="","",J12)</f>
        <v>30. 9. 2019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24</v>
      </c>
      <c r="D116" s="40"/>
      <c r="E116" s="40"/>
      <c r="F116" s="27" t="str">
        <f>E15</f>
        <v xml:space="preserve"> </v>
      </c>
      <c r="G116" s="40"/>
      <c r="H116" s="40"/>
      <c r="I116" s="147" t="s">
        <v>30</v>
      </c>
      <c r="J116" s="36" t="str">
        <f>E21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5.65" customHeight="1">
      <c r="A117" s="38"/>
      <c r="B117" s="39"/>
      <c r="C117" s="32" t="s">
        <v>28</v>
      </c>
      <c r="D117" s="40"/>
      <c r="E117" s="40"/>
      <c r="F117" s="27" t="str">
        <f>IF(E18="","",E18)</f>
        <v>Vyplň údaj</v>
      </c>
      <c r="G117" s="40"/>
      <c r="H117" s="40"/>
      <c r="I117" s="147" t="s">
        <v>32</v>
      </c>
      <c r="J117" s="36" t="str">
        <f>E24</f>
        <v>Ing. Magda Cigánková Fialová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207"/>
      <c r="B119" s="208"/>
      <c r="C119" s="209" t="s">
        <v>105</v>
      </c>
      <c r="D119" s="210" t="s">
        <v>61</v>
      </c>
      <c r="E119" s="210" t="s">
        <v>57</v>
      </c>
      <c r="F119" s="210" t="s">
        <v>58</v>
      </c>
      <c r="G119" s="210" t="s">
        <v>106</v>
      </c>
      <c r="H119" s="210" t="s">
        <v>107</v>
      </c>
      <c r="I119" s="211" t="s">
        <v>108</v>
      </c>
      <c r="J119" s="212" t="s">
        <v>98</v>
      </c>
      <c r="K119" s="213" t="s">
        <v>109</v>
      </c>
      <c r="L119" s="214"/>
      <c r="M119" s="100" t="s">
        <v>1</v>
      </c>
      <c r="N119" s="101" t="s">
        <v>40</v>
      </c>
      <c r="O119" s="101" t="s">
        <v>110</v>
      </c>
      <c r="P119" s="101" t="s">
        <v>111</v>
      </c>
      <c r="Q119" s="101" t="s">
        <v>112</v>
      </c>
      <c r="R119" s="101" t="s">
        <v>113</v>
      </c>
      <c r="S119" s="101" t="s">
        <v>114</v>
      </c>
      <c r="T119" s="102" t="s">
        <v>115</v>
      </c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</row>
    <row r="120" spans="1:63" s="2" customFormat="1" ht="22.8" customHeight="1">
      <c r="A120" s="38"/>
      <c r="B120" s="39"/>
      <c r="C120" s="107" t="s">
        <v>116</v>
      </c>
      <c r="D120" s="40"/>
      <c r="E120" s="40"/>
      <c r="F120" s="40"/>
      <c r="G120" s="40"/>
      <c r="H120" s="40"/>
      <c r="I120" s="144"/>
      <c r="J120" s="215">
        <f>BK120</f>
        <v>0</v>
      </c>
      <c r="K120" s="40"/>
      <c r="L120" s="44"/>
      <c r="M120" s="103"/>
      <c r="N120" s="216"/>
      <c r="O120" s="104"/>
      <c r="P120" s="217">
        <f>P121</f>
        <v>0</v>
      </c>
      <c r="Q120" s="104"/>
      <c r="R120" s="217">
        <f>R121</f>
        <v>0</v>
      </c>
      <c r="S120" s="104"/>
      <c r="T120" s="218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75</v>
      </c>
      <c r="AU120" s="17" t="s">
        <v>100</v>
      </c>
      <c r="BK120" s="219">
        <f>BK121</f>
        <v>0</v>
      </c>
    </row>
    <row r="121" spans="1:63" s="12" customFormat="1" ht="25.9" customHeight="1">
      <c r="A121" s="12"/>
      <c r="B121" s="220"/>
      <c r="C121" s="221"/>
      <c r="D121" s="222" t="s">
        <v>75</v>
      </c>
      <c r="E121" s="223" t="s">
        <v>117</v>
      </c>
      <c r="F121" s="223" t="s">
        <v>118</v>
      </c>
      <c r="G121" s="221"/>
      <c r="H121" s="221"/>
      <c r="I121" s="224"/>
      <c r="J121" s="225">
        <f>BK121</f>
        <v>0</v>
      </c>
      <c r="K121" s="221"/>
      <c r="L121" s="226"/>
      <c r="M121" s="227"/>
      <c r="N121" s="228"/>
      <c r="O121" s="228"/>
      <c r="P121" s="229">
        <f>P122+P175+P228</f>
        <v>0</v>
      </c>
      <c r="Q121" s="228"/>
      <c r="R121" s="229">
        <f>R122+R175+R228</f>
        <v>0</v>
      </c>
      <c r="S121" s="228"/>
      <c r="T121" s="230">
        <f>T122+T175+T228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1" t="s">
        <v>84</v>
      </c>
      <c r="AT121" s="232" t="s">
        <v>75</v>
      </c>
      <c r="AU121" s="232" t="s">
        <v>76</v>
      </c>
      <c r="AY121" s="231" t="s">
        <v>119</v>
      </c>
      <c r="BK121" s="233">
        <f>BK122+BK175+BK228</f>
        <v>0</v>
      </c>
    </row>
    <row r="122" spans="1:63" s="12" customFormat="1" ht="22.8" customHeight="1">
      <c r="A122" s="12"/>
      <c r="B122" s="220"/>
      <c r="C122" s="221"/>
      <c r="D122" s="222" t="s">
        <v>75</v>
      </c>
      <c r="E122" s="234" t="s">
        <v>158</v>
      </c>
      <c r="F122" s="234" t="s">
        <v>664</v>
      </c>
      <c r="G122" s="221"/>
      <c r="H122" s="221"/>
      <c r="I122" s="224"/>
      <c r="J122" s="235">
        <f>BK122</f>
        <v>0</v>
      </c>
      <c r="K122" s="221"/>
      <c r="L122" s="226"/>
      <c r="M122" s="227"/>
      <c r="N122" s="228"/>
      <c r="O122" s="228"/>
      <c r="P122" s="229">
        <f>SUM(P123:P174)</f>
        <v>0</v>
      </c>
      <c r="Q122" s="228"/>
      <c r="R122" s="229">
        <f>SUM(R123:R174)</f>
        <v>0</v>
      </c>
      <c r="S122" s="228"/>
      <c r="T122" s="230">
        <f>SUM(T123:T174)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1" t="s">
        <v>84</v>
      </c>
      <c r="AT122" s="232" t="s">
        <v>75</v>
      </c>
      <c r="AU122" s="232" t="s">
        <v>84</v>
      </c>
      <c r="AY122" s="231" t="s">
        <v>119</v>
      </c>
      <c r="BK122" s="233">
        <f>SUM(BK123:BK174)</f>
        <v>0</v>
      </c>
    </row>
    <row r="123" spans="1:65" s="2" customFormat="1" ht="21.75" customHeight="1">
      <c r="A123" s="38"/>
      <c r="B123" s="39"/>
      <c r="C123" s="236" t="s">
        <v>84</v>
      </c>
      <c r="D123" s="236" t="s">
        <v>121</v>
      </c>
      <c r="E123" s="237" t="s">
        <v>665</v>
      </c>
      <c r="F123" s="238" t="s">
        <v>666</v>
      </c>
      <c r="G123" s="239" t="s">
        <v>135</v>
      </c>
      <c r="H123" s="240">
        <v>23</v>
      </c>
      <c r="I123" s="241"/>
      <c r="J123" s="242">
        <f>ROUND(I123*H123,2)</f>
        <v>0</v>
      </c>
      <c r="K123" s="243"/>
      <c r="L123" s="44"/>
      <c r="M123" s="244" t="s">
        <v>1</v>
      </c>
      <c r="N123" s="245" t="s">
        <v>41</v>
      </c>
      <c r="O123" s="91"/>
      <c r="P123" s="246">
        <f>O123*H123</f>
        <v>0</v>
      </c>
      <c r="Q123" s="246">
        <v>0</v>
      </c>
      <c r="R123" s="246">
        <f>Q123*H123</f>
        <v>0</v>
      </c>
      <c r="S123" s="246">
        <v>0</v>
      </c>
      <c r="T123" s="247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48" t="s">
        <v>125</v>
      </c>
      <c r="AT123" s="248" t="s">
        <v>121</v>
      </c>
      <c r="AU123" s="248" t="s">
        <v>86</v>
      </c>
      <c r="AY123" s="17" t="s">
        <v>119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17" t="s">
        <v>84</v>
      </c>
      <c r="BK123" s="249">
        <f>ROUND(I123*H123,2)</f>
        <v>0</v>
      </c>
      <c r="BL123" s="17" t="s">
        <v>125</v>
      </c>
      <c r="BM123" s="248" t="s">
        <v>667</v>
      </c>
    </row>
    <row r="124" spans="1:47" s="2" customFormat="1" ht="12">
      <c r="A124" s="38"/>
      <c r="B124" s="39"/>
      <c r="C124" s="40"/>
      <c r="D124" s="250" t="s">
        <v>127</v>
      </c>
      <c r="E124" s="40"/>
      <c r="F124" s="251" t="s">
        <v>668</v>
      </c>
      <c r="G124" s="40"/>
      <c r="H124" s="40"/>
      <c r="I124" s="144"/>
      <c r="J124" s="40"/>
      <c r="K124" s="40"/>
      <c r="L124" s="44"/>
      <c r="M124" s="252"/>
      <c r="N124" s="253"/>
      <c r="O124" s="91"/>
      <c r="P124" s="91"/>
      <c r="Q124" s="91"/>
      <c r="R124" s="91"/>
      <c r="S124" s="91"/>
      <c r="T124" s="92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127</v>
      </c>
      <c r="AU124" s="17" t="s">
        <v>86</v>
      </c>
    </row>
    <row r="125" spans="1:51" s="13" customFormat="1" ht="12">
      <c r="A125" s="13"/>
      <c r="B125" s="254"/>
      <c r="C125" s="255"/>
      <c r="D125" s="250" t="s">
        <v>129</v>
      </c>
      <c r="E125" s="256" t="s">
        <v>1</v>
      </c>
      <c r="F125" s="257" t="s">
        <v>669</v>
      </c>
      <c r="G125" s="255"/>
      <c r="H125" s="256" t="s">
        <v>1</v>
      </c>
      <c r="I125" s="258"/>
      <c r="J125" s="255"/>
      <c r="K125" s="255"/>
      <c r="L125" s="259"/>
      <c r="M125" s="260"/>
      <c r="N125" s="261"/>
      <c r="O125" s="261"/>
      <c r="P125" s="261"/>
      <c r="Q125" s="261"/>
      <c r="R125" s="261"/>
      <c r="S125" s="261"/>
      <c r="T125" s="26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63" t="s">
        <v>129</v>
      </c>
      <c r="AU125" s="263" t="s">
        <v>86</v>
      </c>
      <c r="AV125" s="13" t="s">
        <v>84</v>
      </c>
      <c r="AW125" s="13" t="s">
        <v>31</v>
      </c>
      <c r="AX125" s="13" t="s">
        <v>76</v>
      </c>
      <c r="AY125" s="263" t="s">
        <v>119</v>
      </c>
    </row>
    <row r="126" spans="1:51" s="13" customFormat="1" ht="12">
      <c r="A126" s="13"/>
      <c r="B126" s="254"/>
      <c r="C126" s="255"/>
      <c r="D126" s="250" t="s">
        <v>129</v>
      </c>
      <c r="E126" s="256" t="s">
        <v>1</v>
      </c>
      <c r="F126" s="257" t="s">
        <v>670</v>
      </c>
      <c r="G126" s="255"/>
      <c r="H126" s="256" t="s">
        <v>1</v>
      </c>
      <c r="I126" s="258"/>
      <c r="J126" s="255"/>
      <c r="K126" s="255"/>
      <c r="L126" s="259"/>
      <c r="M126" s="260"/>
      <c r="N126" s="261"/>
      <c r="O126" s="261"/>
      <c r="P126" s="261"/>
      <c r="Q126" s="261"/>
      <c r="R126" s="261"/>
      <c r="S126" s="261"/>
      <c r="T126" s="26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63" t="s">
        <v>129</v>
      </c>
      <c r="AU126" s="263" t="s">
        <v>86</v>
      </c>
      <c r="AV126" s="13" t="s">
        <v>84</v>
      </c>
      <c r="AW126" s="13" t="s">
        <v>31</v>
      </c>
      <c r="AX126" s="13" t="s">
        <v>76</v>
      </c>
      <c r="AY126" s="263" t="s">
        <v>119</v>
      </c>
    </row>
    <row r="127" spans="1:51" s="13" customFormat="1" ht="12">
      <c r="A127" s="13"/>
      <c r="B127" s="254"/>
      <c r="C127" s="255"/>
      <c r="D127" s="250" t="s">
        <v>129</v>
      </c>
      <c r="E127" s="256" t="s">
        <v>1</v>
      </c>
      <c r="F127" s="257" t="s">
        <v>671</v>
      </c>
      <c r="G127" s="255"/>
      <c r="H127" s="256" t="s">
        <v>1</v>
      </c>
      <c r="I127" s="258"/>
      <c r="J127" s="255"/>
      <c r="K127" s="255"/>
      <c r="L127" s="259"/>
      <c r="M127" s="260"/>
      <c r="N127" s="261"/>
      <c r="O127" s="261"/>
      <c r="P127" s="261"/>
      <c r="Q127" s="261"/>
      <c r="R127" s="261"/>
      <c r="S127" s="261"/>
      <c r="T127" s="26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3" t="s">
        <v>129</v>
      </c>
      <c r="AU127" s="263" t="s">
        <v>86</v>
      </c>
      <c r="AV127" s="13" t="s">
        <v>84</v>
      </c>
      <c r="AW127" s="13" t="s">
        <v>31</v>
      </c>
      <c r="AX127" s="13" t="s">
        <v>76</v>
      </c>
      <c r="AY127" s="263" t="s">
        <v>119</v>
      </c>
    </row>
    <row r="128" spans="1:51" s="13" customFormat="1" ht="12">
      <c r="A128" s="13"/>
      <c r="B128" s="254"/>
      <c r="C128" s="255"/>
      <c r="D128" s="250" t="s">
        <v>129</v>
      </c>
      <c r="E128" s="256" t="s">
        <v>1</v>
      </c>
      <c r="F128" s="257" t="s">
        <v>672</v>
      </c>
      <c r="G128" s="255"/>
      <c r="H128" s="256" t="s">
        <v>1</v>
      </c>
      <c r="I128" s="258"/>
      <c r="J128" s="255"/>
      <c r="K128" s="255"/>
      <c r="L128" s="259"/>
      <c r="M128" s="260"/>
      <c r="N128" s="261"/>
      <c r="O128" s="261"/>
      <c r="P128" s="261"/>
      <c r="Q128" s="261"/>
      <c r="R128" s="261"/>
      <c r="S128" s="261"/>
      <c r="T128" s="26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3" t="s">
        <v>129</v>
      </c>
      <c r="AU128" s="263" t="s">
        <v>86</v>
      </c>
      <c r="AV128" s="13" t="s">
        <v>84</v>
      </c>
      <c r="AW128" s="13" t="s">
        <v>31</v>
      </c>
      <c r="AX128" s="13" t="s">
        <v>76</v>
      </c>
      <c r="AY128" s="263" t="s">
        <v>119</v>
      </c>
    </row>
    <row r="129" spans="1:51" s="13" customFormat="1" ht="12">
      <c r="A129" s="13"/>
      <c r="B129" s="254"/>
      <c r="C129" s="255"/>
      <c r="D129" s="250" t="s">
        <v>129</v>
      </c>
      <c r="E129" s="256" t="s">
        <v>1</v>
      </c>
      <c r="F129" s="257" t="s">
        <v>673</v>
      </c>
      <c r="G129" s="255"/>
      <c r="H129" s="256" t="s">
        <v>1</v>
      </c>
      <c r="I129" s="258"/>
      <c r="J129" s="255"/>
      <c r="K129" s="255"/>
      <c r="L129" s="259"/>
      <c r="M129" s="260"/>
      <c r="N129" s="261"/>
      <c r="O129" s="261"/>
      <c r="P129" s="261"/>
      <c r="Q129" s="261"/>
      <c r="R129" s="261"/>
      <c r="S129" s="261"/>
      <c r="T129" s="26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3" t="s">
        <v>129</v>
      </c>
      <c r="AU129" s="263" t="s">
        <v>86</v>
      </c>
      <c r="AV129" s="13" t="s">
        <v>84</v>
      </c>
      <c r="AW129" s="13" t="s">
        <v>31</v>
      </c>
      <c r="AX129" s="13" t="s">
        <v>76</v>
      </c>
      <c r="AY129" s="263" t="s">
        <v>119</v>
      </c>
    </row>
    <row r="130" spans="1:51" s="13" customFormat="1" ht="12">
      <c r="A130" s="13"/>
      <c r="B130" s="254"/>
      <c r="C130" s="255"/>
      <c r="D130" s="250" t="s">
        <v>129</v>
      </c>
      <c r="E130" s="256" t="s">
        <v>1</v>
      </c>
      <c r="F130" s="257" t="s">
        <v>674</v>
      </c>
      <c r="G130" s="255"/>
      <c r="H130" s="256" t="s">
        <v>1</v>
      </c>
      <c r="I130" s="258"/>
      <c r="J130" s="255"/>
      <c r="K130" s="255"/>
      <c r="L130" s="259"/>
      <c r="M130" s="260"/>
      <c r="N130" s="261"/>
      <c r="O130" s="261"/>
      <c r="P130" s="261"/>
      <c r="Q130" s="261"/>
      <c r="R130" s="261"/>
      <c r="S130" s="261"/>
      <c r="T130" s="26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3" t="s">
        <v>129</v>
      </c>
      <c r="AU130" s="263" t="s">
        <v>86</v>
      </c>
      <c r="AV130" s="13" t="s">
        <v>84</v>
      </c>
      <c r="AW130" s="13" t="s">
        <v>31</v>
      </c>
      <c r="AX130" s="13" t="s">
        <v>76</v>
      </c>
      <c r="AY130" s="263" t="s">
        <v>119</v>
      </c>
    </row>
    <row r="131" spans="1:51" s="13" customFormat="1" ht="12">
      <c r="A131" s="13"/>
      <c r="B131" s="254"/>
      <c r="C131" s="255"/>
      <c r="D131" s="250" t="s">
        <v>129</v>
      </c>
      <c r="E131" s="256" t="s">
        <v>1</v>
      </c>
      <c r="F131" s="257" t="s">
        <v>675</v>
      </c>
      <c r="G131" s="255"/>
      <c r="H131" s="256" t="s">
        <v>1</v>
      </c>
      <c r="I131" s="258"/>
      <c r="J131" s="255"/>
      <c r="K131" s="255"/>
      <c r="L131" s="259"/>
      <c r="M131" s="260"/>
      <c r="N131" s="261"/>
      <c r="O131" s="261"/>
      <c r="P131" s="261"/>
      <c r="Q131" s="261"/>
      <c r="R131" s="261"/>
      <c r="S131" s="261"/>
      <c r="T131" s="26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3" t="s">
        <v>129</v>
      </c>
      <c r="AU131" s="263" t="s">
        <v>86</v>
      </c>
      <c r="AV131" s="13" t="s">
        <v>84</v>
      </c>
      <c r="AW131" s="13" t="s">
        <v>31</v>
      </c>
      <c r="AX131" s="13" t="s">
        <v>76</v>
      </c>
      <c r="AY131" s="263" t="s">
        <v>119</v>
      </c>
    </row>
    <row r="132" spans="1:51" s="13" customFormat="1" ht="12">
      <c r="A132" s="13"/>
      <c r="B132" s="254"/>
      <c r="C132" s="255"/>
      <c r="D132" s="250" t="s">
        <v>129</v>
      </c>
      <c r="E132" s="256" t="s">
        <v>1</v>
      </c>
      <c r="F132" s="257" t="s">
        <v>676</v>
      </c>
      <c r="G132" s="255"/>
      <c r="H132" s="256" t="s">
        <v>1</v>
      </c>
      <c r="I132" s="258"/>
      <c r="J132" s="255"/>
      <c r="K132" s="255"/>
      <c r="L132" s="259"/>
      <c r="M132" s="260"/>
      <c r="N132" s="261"/>
      <c r="O132" s="261"/>
      <c r="P132" s="261"/>
      <c r="Q132" s="261"/>
      <c r="R132" s="261"/>
      <c r="S132" s="261"/>
      <c r="T132" s="26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3" t="s">
        <v>129</v>
      </c>
      <c r="AU132" s="263" t="s">
        <v>86</v>
      </c>
      <c r="AV132" s="13" t="s">
        <v>84</v>
      </c>
      <c r="AW132" s="13" t="s">
        <v>31</v>
      </c>
      <c r="AX132" s="13" t="s">
        <v>76</v>
      </c>
      <c r="AY132" s="263" t="s">
        <v>119</v>
      </c>
    </row>
    <row r="133" spans="1:51" s="13" customFormat="1" ht="12">
      <c r="A133" s="13"/>
      <c r="B133" s="254"/>
      <c r="C133" s="255"/>
      <c r="D133" s="250" t="s">
        <v>129</v>
      </c>
      <c r="E133" s="256" t="s">
        <v>1</v>
      </c>
      <c r="F133" s="257" t="s">
        <v>677</v>
      </c>
      <c r="G133" s="255"/>
      <c r="H133" s="256" t="s">
        <v>1</v>
      </c>
      <c r="I133" s="258"/>
      <c r="J133" s="255"/>
      <c r="K133" s="255"/>
      <c r="L133" s="259"/>
      <c r="M133" s="260"/>
      <c r="N133" s="261"/>
      <c r="O133" s="261"/>
      <c r="P133" s="261"/>
      <c r="Q133" s="261"/>
      <c r="R133" s="261"/>
      <c r="S133" s="261"/>
      <c r="T133" s="26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3" t="s">
        <v>129</v>
      </c>
      <c r="AU133" s="263" t="s">
        <v>86</v>
      </c>
      <c r="AV133" s="13" t="s">
        <v>84</v>
      </c>
      <c r="AW133" s="13" t="s">
        <v>31</v>
      </c>
      <c r="AX133" s="13" t="s">
        <v>76</v>
      </c>
      <c r="AY133" s="263" t="s">
        <v>119</v>
      </c>
    </row>
    <row r="134" spans="1:51" s="14" customFormat="1" ht="12">
      <c r="A134" s="14"/>
      <c r="B134" s="264"/>
      <c r="C134" s="265"/>
      <c r="D134" s="250" t="s">
        <v>129</v>
      </c>
      <c r="E134" s="266" t="s">
        <v>1</v>
      </c>
      <c r="F134" s="267" t="s">
        <v>428</v>
      </c>
      <c r="G134" s="265"/>
      <c r="H134" s="268">
        <v>19</v>
      </c>
      <c r="I134" s="269"/>
      <c r="J134" s="265"/>
      <c r="K134" s="265"/>
      <c r="L134" s="270"/>
      <c r="M134" s="271"/>
      <c r="N134" s="272"/>
      <c r="O134" s="272"/>
      <c r="P134" s="272"/>
      <c r="Q134" s="272"/>
      <c r="R134" s="272"/>
      <c r="S134" s="272"/>
      <c r="T134" s="27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74" t="s">
        <v>129</v>
      </c>
      <c r="AU134" s="274" t="s">
        <v>86</v>
      </c>
      <c r="AV134" s="14" t="s">
        <v>86</v>
      </c>
      <c r="AW134" s="14" t="s">
        <v>31</v>
      </c>
      <c r="AX134" s="14" t="s">
        <v>76</v>
      </c>
      <c r="AY134" s="274" t="s">
        <v>119</v>
      </c>
    </row>
    <row r="135" spans="1:51" s="14" customFormat="1" ht="12">
      <c r="A135" s="14"/>
      <c r="B135" s="264"/>
      <c r="C135" s="265"/>
      <c r="D135" s="250" t="s">
        <v>129</v>
      </c>
      <c r="E135" s="266" t="s">
        <v>1</v>
      </c>
      <c r="F135" s="267" t="s">
        <v>376</v>
      </c>
      <c r="G135" s="265"/>
      <c r="H135" s="268">
        <v>4</v>
      </c>
      <c r="I135" s="269"/>
      <c r="J135" s="265"/>
      <c r="K135" s="265"/>
      <c r="L135" s="270"/>
      <c r="M135" s="271"/>
      <c r="N135" s="272"/>
      <c r="O135" s="272"/>
      <c r="P135" s="272"/>
      <c r="Q135" s="272"/>
      <c r="R135" s="272"/>
      <c r="S135" s="272"/>
      <c r="T135" s="27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74" t="s">
        <v>129</v>
      </c>
      <c r="AU135" s="274" t="s">
        <v>86</v>
      </c>
      <c r="AV135" s="14" t="s">
        <v>86</v>
      </c>
      <c r="AW135" s="14" t="s">
        <v>31</v>
      </c>
      <c r="AX135" s="14" t="s">
        <v>76</v>
      </c>
      <c r="AY135" s="274" t="s">
        <v>119</v>
      </c>
    </row>
    <row r="136" spans="1:51" s="15" customFormat="1" ht="12">
      <c r="A136" s="15"/>
      <c r="B136" s="275"/>
      <c r="C136" s="276"/>
      <c r="D136" s="250" t="s">
        <v>129</v>
      </c>
      <c r="E136" s="277" t="s">
        <v>1</v>
      </c>
      <c r="F136" s="278" t="s">
        <v>132</v>
      </c>
      <c r="G136" s="276"/>
      <c r="H136" s="279">
        <v>23</v>
      </c>
      <c r="I136" s="280"/>
      <c r="J136" s="276"/>
      <c r="K136" s="276"/>
      <c r="L136" s="281"/>
      <c r="M136" s="282"/>
      <c r="N136" s="283"/>
      <c r="O136" s="283"/>
      <c r="P136" s="283"/>
      <c r="Q136" s="283"/>
      <c r="R136" s="283"/>
      <c r="S136" s="283"/>
      <c r="T136" s="284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85" t="s">
        <v>129</v>
      </c>
      <c r="AU136" s="285" t="s">
        <v>86</v>
      </c>
      <c r="AV136" s="15" t="s">
        <v>125</v>
      </c>
      <c r="AW136" s="15" t="s">
        <v>31</v>
      </c>
      <c r="AX136" s="15" t="s">
        <v>84</v>
      </c>
      <c r="AY136" s="285" t="s">
        <v>119</v>
      </c>
    </row>
    <row r="137" spans="1:65" s="2" customFormat="1" ht="21.75" customHeight="1">
      <c r="A137" s="38"/>
      <c r="B137" s="39"/>
      <c r="C137" s="236" t="s">
        <v>86</v>
      </c>
      <c r="D137" s="236" t="s">
        <v>121</v>
      </c>
      <c r="E137" s="237" t="s">
        <v>678</v>
      </c>
      <c r="F137" s="238" t="s">
        <v>679</v>
      </c>
      <c r="G137" s="239" t="s">
        <v>537</v>
      </c>
      <c r="H137" s="240">
        <v>1053</v>
      </c>
      <c r="I137" s="241"/>
      <c r="J137" s="242">
        <f>ROUND(I137*H137,2)</f>
        <v>0</v>
      </c>
      <c r="K137" s="243"/>
      <c r="L137" s="44"/>
      <c r="M137" s="244" t="s">
        <v>1</v>
      </c>
      <c r="N137" s="245" t="s">
        <v>41</v>
      </c>
      <c r="O137" s="91"/>
      <c r="P137" s="246">
        <f>O137*H137</f>
        <v>0</v>
      </c>
      <c r="Q137" s="246">
        <v>0</v>
      </c>
      <c r="R137" s="246">
        <f>Q137*H137</f>
        <v>0</v>
      </c>
      <c r="S137" s="246">
        <v>0</v>
      </c>
      <c r="T137" s="24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8" t="s">
        <v>125</v>
      </c>
      <c r="AT137" s="248" t="s">
        <v>121</v>
      </c>
      <c r="AU137" s="248" t="s">
        <v>86</v>
      </c>
      <c r="AY137" s="17" t="s">
        <v>119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7" t="s">
        <v>84</v>
      </c>
      <c r="BK137" s="249">
        <f>ROUND(I137*H137,2)</f>
        <v>0</v>
      </c>
      <c r="BL137" s="17" t="s">
        <v>125</v>
      </c>
      <c r="BM137" s="248" t="s">
        <v>680</v>
      </c>
    </row>
    <row r="138" spans="1:47" s="2" customFormat="1" ht="12">
      <c r="A138" s="38"/>
      <c r="B138" s="39"/>
      <c r="C138" s="40"/>
      <c r="D138" s="250" t="s">
        <v>127</v>
      </c>
      <c r="E138" s="40"/>
      <c r="F138" s="251" t="s">
        <v>681</v>
      </c>
      <c r="G138" s="40"/>
      <c r="H138" s="40"/>
      <c r="I138" s="144"/>
      <c r="J138" s="40"/>
      <c r="K138" s="40"/>
      <c r="L138" s="44"/>
      <c r="M138" s="252"/>
      <c r="N138" s="253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127</v>
      </c>
      <c r="AU138" s="17" t="s">
        <v>86</v>
      </c>
    </row>
    <row r="139" spans="1:51" s="13" customFormat="1" ht="12">
      <c r="A139" s="13"/>
      <c r="B139" s="254"/>
      <c r="C139" s="255"/>
      <c r="D139" s="250" t="s">
        <v>129</v>
      </c>
      <c r="E139" s="256" t="s">
        <v>1</v>
      </c>
      <c r="F139" s="257" t="s">
        <v>669</v>
      </c>
      <c r="G139" s="255"/>
      <c r="H139" s="256" t="s">
        <v>1</v>
      </c>
      <c r="I139" s="258"/>
      <c r="J139" s="255"/>
      <c r="K139" s="255"/>
      <c r="L139" s="259"/>
      <c r="M139" s="260"/>
      <c r="N139" s="261"/>
      <c r="O139" s="261"/>
      <c r="P139" s="261"/>
      <c r="Q139" s="261"/>
      <c r="R139" s="261"/>
      <c r="S139" s="261"/>
      <c r="T139" s="26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3" t="s">
        <v>129</v>
      </c>
      <c r="AU139" s="263" t="s">
        <v>86</v>
      </c>
      <c r="AV139" s="13" t="s">
        <v>84</v>
      </c>
      <c r="AW139" s="13" t="s">
        <v>31</v>
      </c>
      <c r="AX139" s="13" t="s">
        <v>76</v>
      </c>
      <c r="AY139" s="263" t="s">
        <v>119</v>
      </c>
    </row>
    <row r="140" spans="1:51" s="13" customFormat="1" ht="12">
      <c r="A140" s="13"/>
      <c r="B140" s="254"/>
      <c r="C140" s="255"/>
      <c r="D140" s="250" t="s">
        <v>129</v>
      </c>
      <c r="E140" s="256" t="s">
        <v>1</v>
      </c>
      <c r="F140" s="257" t="s">
        <v>670</v>
      </c>
      <c r="G140" s="255"/>
      <c r="H140" s="256" t="s">
        <v>1</v>
      </c>
      <c r="I140" s="258"/>
      <c r="J140" s="255"/>
      <c r="K140" s="255"/>
      <c r="L140" s="259"/>
      <c r="M140" s="260"/>
      <c r="N140" s="261"/>
      <c r="O140" s="261"/>
      <c r="P140" s="261"/>
      <c r="Q140" s="261"/>
      <c r="R140" s="261"/>
      <c r="S140" s="261"/>
      <c r="T140" s="26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3" t="s">
        <v>129</v>
      </c>
      <c r="AU140" s="263" t="s">
        <v>86</v>
      </c>
      <c r="AV140" s="13" t="s">
        <v>84</v>
      </c>
      <c r="AW140" s="13" t="s">
        <v>31</v>
      </c>
      <c r="AX140" s="13" t="s">
        <v>76</v>
      </c>
      <c r="AY140" s="263" t="s">
        <v>119</v>
      </c>
    </row>
    <row r="141" spans="1:51" s="13" customFormat="1" ht="12">
      <c r="A141" s="13"/>
      <c r="B141" s="254"/>
      <c r="C141" s="255"/>
      <c r="D141" s="250" t="s">
        <v>129</v>
      </c>
      <c r="E141" s="256" t="s">
        <v>1</v>
      </c>
      <c r="F141" s="257" t="s">
        <v>682</v>
      </c>
      <c r="G141" s="255"/>
      <c r="H141" s="256" t="s">
        <v>1</v>
      </c>
      <c r="I141" s="258"/>
      <c r="J141" s="255"/>
      <c r="K141" s="255"/>
      <c r="L141" s="259"/>
      <c r="M141" s="260"/>
      <c r="N141" s="261"/>
      <c r="O141" s="261"/>
      <c r="P141" s="261"/>
      <c r="Q141" s="261"/>
      <c r="R141" s="261"/>
      <c r="S141" s="261"/>
      <c r="T141" s="26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3" t="s">
        <v>129</v>
      </c>
      <c r="AU141" s="263" t="s">
        <v>86</v>
      </c>
      <c r="AV141" s="13" t="s">
        <v>84</v>
      </c>
      <c r="AW141" s="13" t="s">
        <v>31</v>
      </c>
      <c r="AX141" s="13" t="s">
        <v>76</v>
      </c>
      <c r="AY141" s="263" t="s">
        <v>119</v>
      </c>
    </row>
    <row r="142" spans="1:51" s="13" customFormat="1" ht="12">
      <c r="A142" s="13"/>
      <c r="B142" s="254"/>
      <c r="C142" s="255"/>
      <c r="D142" s="250" t="s">
        <v>129</v>
      </c>
      <c r="E142" s="256" t="s">
        <v>1</v>
      </c>
      <c r="F142" s="257" t="s">
        <v>683</v>
      </c>
      <c r="G142" s="255"/>
      <c r="H142" s="256" t="s">
        <v>1</v>
      </c>
      <c r="I142" s="258"/>
      <c r="J142" s="255"/>
      <c r="K142" s="255"/>
      <c r="L142" s="259"/>
      <c r="M142" s="260"/>
      <c r="N142" s="261"/>
      <c r="O142" s="261"/>
      <c r="P142" s="261"/>
      <c r="Q142" s="261"/>
      <c r="R142" s="261"/>
      <c r="S142" s="261"/>
      <c r="T142" s="26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3" t="s">
        <v>129</v>
      </c>
      <c r="AU142" s="263" t="s">
        <v>86</v>
      </c>
      <c r="AV142" s="13" t="s">
        <v>84</v>
      </c>
      <c r="AW142" s="13" t="s">
        <v>31</v>
      </c>
      <c r="AX142" s="13" t="s">
        <v>76</v>
      </c>
      <c r="AY142" s="263" t="s">
        <v>119</v>
      </c>
    </row>
    <row r="143" spans="1:51" s="13" customFormat="1" ht="12">
      <c r="A143" s="13"/>
      <c r="B143" s="254"/>
      <c r="C143" s="255"/>
      <c r="D143" s="250" t="s">
        <v>129</v>
      </c>
      <c r="E143" s="256" t="s">
        <v>1</v>
      </c>
      <c r="F143" s="257" t="s">
        <v>684</v>
      </c>
      <c r="G143" s="255"/>
      <c r="H143" s="256" t="s">
        <v>1</v>
      </c>
      <c r="I143" s="258"/>
      <c r="J143" s="255"/>
      <c r="K143" s="255"/>
      <c r="L143" s="259"/>
      <c r="M143" s="260"/>
      <c r="N143" s="261"/>
      <c r="O143" s="261"/>
      <c r="P143" s="261"/>
      <c r="Q143" s="261"/>
      <c r="R143" s="261"/>
      <c r="S143" s="261"/>
      <c r="T143" s="26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3" t="s">
        <v>129</v>
      </c>
      <c r="AU143" s="263" t="s">
        <v>86</v>
      </c>
      <c r="AV143" s="13" t="s">
        <v>84</v>
      </c>
      <c r="AW143" s="13" t="s">
        <v>31</v>
      </c>
      <c r="AX143" s="13" t="s">
        <v>76</v>
      </c>
      <c r="AY143" s="263" t="s">
        <v>119</v>
      </c>
    </row>
    <row r="144" spans="1:51" s="13" customFormat="1" ht="12">
      <c r="A144" s="13"/>
      <c r="B144" s="254"/>
      <c r="C144" s="255"/>
      <c r="D144" s="250" t="s">
        <v>129</v>
      </c>
      <c r="E144" s="256" t="s">
        <v>1</v>
      </c>
      <c r="F144" s="257" t="s">
        <v>685</v>
      </c>
      <c r="G144" s="255"/>
      <c r="H144" s="256" t="s">
        <v>1</v>
      </c>
      <c r="I144" s="258"/>
      <c r="J144" s="255"/>
      <c r="K144" s="255"/>
      <c r="L144" s="259"/>
      <c r="M144" s="260"/>
      <c r="N144" s="261"/>
      <c r="O144" s="261"/>
      <c r="P144" s="261"/>
      <c r="Q144" s="261"/>
      <c r="R144" s="261"/>
      <c r="S144" s="261"/>
      <c r="T144" s="26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3" t="s">
        <v>129</v>
      </c>
      <c r="AU144" s="263" t="s">
        <v>86</v>
      </c>
      <c r="AV144" s="13" t="s">
        <v>84</v>
      </c>
      <c r="AW144" s="13" t="s">
        <v>31</v>
      </c>
      <c r="AX144" s="13" t="s">
        <v>76</v>
      </c>
      <c r="AY144" s="263" t="s">
        <v>119</v>
      </c>
    </row>
    <row r="145" spans="1:51" s="13" customFormat="1" ht="12">
      <c r="A145" s="13"/>
      <c r="B145" s="254"/>
      <c r="C145" s="255"/>
      <c r="D145" s="250" t="s">
        <v>129</v>
      </c>
      <c r="E145" s="256" t="s">
        <v>1</v>
      </c>
      <c r="F145" s="257" t="s">
        <v>686</v>
      </c>
      <c r="G145" s="255"/>
      <c r="H145" s="256" t="s">
        <v>1</v>
      </c>
      <c r="I145" s="258"/>
      <c r="J145" s="255"/>
      <c r="K145" s="255"/>
      <c r="L145" s="259"/>
      <c r="M145" s="260"/>
      <c r="N145" s="261"/>
      <c r="O145" s="261"/>
      <c r="P145" s="261"/>
      <c r="Q145" s="261"/>
      <c r="R145" s="261"/>
      <c r="S145" s="261"/>
      <c r="T145" s="26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3" t="s">
        <v>129</v>
      </c>
      <c r="AU145" s="263" t="s">
        <v>86</v>
      </c>
      <c r="AV145" s="13" t="s">
        <v>84</v>
      </c>
      <c r="AW145" s="13" t="s">
        <v>31</v>
      </c>
      <c r="AX145" s="13" t="s">
        <v>76</v>
      </c>
      <c r="AY145" s="263" t="s">
        <v>119</v>
      </c>
    </row>
    <row r="146" spans="1:51" s="14" customFormat="1" ht="12">
      <c r="A146" s="14"/>
      <c r="B146" s="264"/>
      <c r="C146" s="265"/>
      <c r="D146" s="250" t="s">
        <v>129</v>
      </c>
      <c r="E146" s="266" t="s">
        <v>1</v>
      </c>
      <c r="F146" s="267" t="s">
        <v>687</v>
      </c>
      <c r="G146" s="265"/>
      <c r="H146" s="268">
        <v>1053</v>
      </c>
      <c r="I146" s="269"/>
      <c r="J146" s="265"/>
      <c r="K146" s="265"/>
      <c r="L146" s="270"/>
      <c r="M146" s="271"/>
      <c r="N146" s="272"/>
      <c r="O146" s="272"/>
      <c r="P146" s="272"/>
      <c r="Q146" s="272"/>
      <c r="R146" s="272"/>
      <c r="S146" s="272"/>
      <c r="T146" s="27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4" t="s">
        <v>129</v>
      </c>
      <c r="AU146" s="274" t="s">
        <v>86</v>
      </c>
      <c r="AV146" s="14" t="s">
        <v>86</v>
      </c>
      <c r="AW146" s="14" t="s">
        <v>31</v>
      </c>
      <c r="AX146" s="14" t="s">
        <v>76</v>
      </c>
      <c r="AY146" s="274" t="s">
        <v>119</v>
      </c>
    </row>
    <row r="147" spans="1:51" s="15" customFormat="1" ht="12">
      <c r="A147" s="15"/>
      <c r="B147" s="275"/>
      <c r="C147" s="276"/>
      <c r="D147" s="250" t="s">
        <v>129</v>
      </c>
      <c r="E147" s="277" t="s">
        <v>1</v>
      </c>
      <c r="F147" s="278" t="s">
        <v>132</v>
      </c>
      <c r="G147" s="276"/>
      <c r="H147" s="279">
        <v>1053</v>
      </c>
      <c r="I147" s="280"/>
      <c r="J147" s="276"/>
      <c r="K147" s="276"/>
      <c r="L147" s="281"/>
      <c r="M147" s="282"/>
      <c r="N147" s="283"/>
      <c r="O147" s="283"/>
      <c r="P147" s="283"/>
      <c r="Q147" s="283"/>
      <c r="R147" s="283"/>
      <c r="S147" s="283"/>
      <c r="T147" s="284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85" t="s">
        <v>129</v>
      </c>
      <c r="AU147" s="285" t="s">
        <v>86</v>
      </c>
      <c r="AV147" s="15" t="s">
        <v>125</v>
      </c>
      <c r="AW147" s="15" t="s">
        <v>31</v>
      </c>
      <c r="AX147" s="15" t="s">
        <v>84</v>
      </c>
      <c r="AY147" s="285" t="s">
        <v>119</v>
      </c>
    </row>
    <row r="148" spans="1:65" s="2" customFormat="1" ht="21.75" customHeight="1">
      <c r="A148" s="38"/>
      <c r="B148" s="39"/>
      <c r="C148" s="236" t="s">
        <v>141</v>
      </c>
      <c r="D148" s="236" t="s">
        <v>121</v>
      </c>
      <c r="E148" s="237" t="s">
        <v>688</v>
      </c>
      <c r="F148" s="238" t="s">
        <v>689</v>
      </c>
      <c r="G148" s="239" t="s">
        <v>537</v>
      </c>
      <c r="H148" s="240">
        <v>550</v>
      </c>
      <c r="I148" s="241"/>
      <c r="J148" s="242">
        <f>ROUND(I148*H148,2)</f>
        <v>0</v>
      </c>
      <c r="K148" s="243"/>
      <c r="L148" s="44"/>
      <c r="M148" s="244" t="s">
        <v>1</v>
      </c>
      <c r="N148" s="245" t="s">
        <v>41</v>
      </c>
      <c r="O148" s="91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8" t="s">
        <v>125</v>
      </c>
      <c r="AT148" s="248" t="s">
        <v>121</v>
      </c>
      <c r="AU148" s="248" t="s">
        <v>86</v>
      </c>
      <c r="AY148" s="17" t="s">
        <v>119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17" t="s">
        <v>84</v>
      </c>
      <c r="BK148" s="249">
        <f>ROUND(I148*H148,2)</f>
        <v>0</v>
      </c>
      <c r="BL148" s="17" t="s">
        <v>125</v>
      </c>
      <c r="BM148" s="248" t="s">
        <v>690</v>
      </c>
    </row>
    <row r="149" spans="1:47" s="2" customFormat="1" ht="12">
      <c r="A149" s="38"/>
      <c r="B149" s="39"/>
      <c r="C149" s="40"/>
      <c r="D149" s="250" t="s">
        <v>127</v>
      </c>
      <c r="E149" s="40"/>
      <c r="F149" s="251" t="s">
        <v>681</v>
      </c>
      <c r="G149" s="40"/>
      <c r="H149" s="40"/>
      <c r="I149" s="144"/>
      <c r="J149" s="40"/>
      <c r="K149" s="40"/>
      <c r="L149" s="44"/>
      <c r="M149" s="252"/>
      <c r="N149" s="253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127</v>
      </c>
      <c r="AU149" s="17" t="s">
        <v>86</v>
      </c>
    </row>
    <row r="150" spans="1:51" s="13" customFormat="1" ht="12">
      <c r="A150" s="13"/>
      <c r="B150" s="254"/>
      <c r="C150" s="255"/>
      <c r="D150" s="250" t="s">
        <v>129</v>
      </c>
      <c r="E150" s="256" t="s">
        <v>1</v>
      </c>
      <c r="F150" s="257" t="s">
        <v>670</v>
      </c>
      <c r="G150" s="255"/>
      <c r="H150" s="256" t="s">
        <v>1</v>
      </c>
      <c r="I150" s="258"/>
      <c r="J150" s="255"/>
      <c r="K150" s="255"/>
      <c r="L150" s="259"/>
      <c r="M150" s="260"/>
      <c r="N150" s="261"/>
      <c r="O150" s="261"/>
      <c r="P150" s="261"/>
      <c r="Q150" s="261"/>
      <c r="R150" s="261"/>
      <c r="S150" s="261"/>
      <c r="T150" s="26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3" t="s">
        <v>129</v>
      </c>
      <c r="AU150" s="263" t="s">
        <v>86</v>
      </c>
      <c r="AV150" s="13" t="s">
        <v>84</v>
      </c>
      <c r="AW150" s="13" t="s">
        <v>31</v>
      </c>
      <c r="AX150" s="13" t="s">
        <v>76</v>
      </c>
      <c r="AY150" s="263" t="s">
        <v>119</v>
      </c>
    </row>
    <row r="151" spans="1:51" s="13" customFormat="1" ht="12">
      <c r="A151" s="13"/>
      <c r="B151" s="254"/>
      <c r="C151" s="255"/>
      <c r="D151" s="250" t="s">
        <v>129</v>
      </c>
      <c r="E151" s="256" t="s">
        <v>1</v>
      </c>
      <c r="F151" s="257" t="s">
        <v>683</v>
      </c>
      <c r="G151" s="255"/>
      <c r="H151" s="256" t="s">
        <v>1</v>
      </c>
      <c r="I151" s="258"/>
      <c r="J151" s="255"/>
      <c r="K151" s="255"/>
      <c r="L151" s="259"/>
      <c r="M151" s="260"/>
      <c r="N151" s="261"/>
      <c r="O151" s="261"/>
      <c r="P151" s="261"/>
      <c r="Q151" s="261"/>
      <c r="R151" s="261"/>
      <c r="S151" s="261"/>
      <c r="T151" s="26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3" t="s">
        <v>129</v>
      </c>
      <c r="AU151" s="263" t="s">
        <v>86</v>
      </c>
      <c r="AV151" s="13" t="s">
        <v>84</v>
      </c>
      <c r="AW151" s="13" t="s">
        <v>31</v>
      </c>
      <c r="AX151" s="13" t="s">
        <v>76</v>
      </c>
      <c r="AY151" s="263" t="s">
        <v>119</v>
      </c>
    </row>
    <row r="152" spans="1:51" s="13" customFormat="1" ht="12">
      <c r="A152" s="13"/>
      <c r="B152" s="254"/>
      <c r="C152" s="255"/>
      <c r="D152" s="250" t="s">
        <v>129</v>
      </c>
      <c r="E152" s="256" t="s">
        <v>1</v>
      </c>
      <c r="F152" s="257" t="s">
        <v>684</v>
      </c>
      <c r="G152" s="255"/>
      <c r="H152" s="256" t="s">
        <v>1</v>
      </c>
      <c r="I152" s="258"/>
      <c r="J152" s="255"/>
      <c r="K152" s="255"/>
      <c r="L152" s="259"/>
      <c r="M152" s="260"/>
      <c r="N152" s="261"/>
      <c r="O152" s="261"/>
      <c r="P152" s="261"/>
      <c r="Q152" s="261"/>
      <c r="R152" s="261"/>
      <c r="S152" s="261"/>
      <c r="T152" s="26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3" t="s">
        <v>129</v>
      </c>
      <c r="AU152" s="263" t="s">
        <v>86</v>
      </c>
      <c r="AV152" s="13" t="s">
        <v>84</v>
      </c>
      <c r="AW152" s="13" t="s">
        <v>31</v>
      </c>
      <c r="AX152" s="13" t="s">
        <v>76</v>
      </c>
      <c r="AY152" s="263" t="s">
        <v>119</v>
      </c>
    </row>
    <row r="153" spans="1:51" s="13" customFormat="1" ht="12">
      <c r="A153" s="13"/>
      <c r="B153" s="254"/>
      <c r="C153" s="255"/>
      <c r="D153" s="250" t="s">
        <v>129</v>
      </c>
      <c r="E153" s="256" t="s">
        <v>1</v>
      </c>
      <c r="F153" s="257" t="s">
        <v>685</v>
      </c>
      <c r="G153" s="255"/>
      <c r="H153" s="256" t="s">
        <v>1</v>
      </c>
      <c r="I153" s="258"/>
      <c r="J153" s="255"/>
      <c r="K153" s="255"/>
      <c r="L153" s="259"/>
      <c r="M153" s="260"/>
      <c r="N153" s="261"/>
      <c r="O153" s="261"/>
      <c r="P153" s="261"/>
      <c r="Q153" s="261"/>
      <c r="R153" s="261"/>
      <c r="S153" s="261"/>
      <c r="T153" s="26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3" t="s">
        <v>129</v>
      </c>
      <c r="AU153" s="263" t="s">
        <v>86</v>
      </c>
      <c r="AV153" s="13" t="s">
        <v>84</v>
      </c>
      <c r="AW153" s="13" t="s">
        <v>31</v>
      </c>
      <c r="AX153" s="13" t="s">
        <v>76</v>
      </c>
      <c r="AY153" s="263" t="s">
        <v>119</v>
      </c>
    </row>
    <row r="154" spans="1:51" s="13" customFormat="1" ht="12">
      <c r="A154" s="13"/>
      <c r="B154" s="254"/>
      <c r="C154" s="255"/>
      <c r="D154" s="250" t="s">
        <v>129</v>
      </c>
      <c r="E154" s="256" t="s">
        <v>1</v>
      </c>
      <c r="F154" s="257" t="s">
        <v>686</v>
      </c>
      <c r="G154" s="255"/>
      <c r="H154" s="256" t="s">
        <v>1</v>
      </c>
      <c r="I154" s="258"/>
      <c r="J154" s="255"/>
      <c r="K154" s="255"/>
      <c r="L154" s="259"/>
      <c r="M154" s="260"/>
      <c r="N154" s="261"/>
      <c r="O154" s="261"/>
      <c r="P154" s="261"/>
      <c r="Q154" s="261"/>
      <c r="R154" s="261"/>
      <c r="S154" s="261"/>
      <c r="T154" s="26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3" t="s">
        <v>129</v>
      </c>
      <c r="AU154" s="263" t="s">
        <v>86</v>
      </c>
      <c r="AV154" s="13" t="s">
        <v>84</v>
      </c>
      <c r="AW154" s="13" t="s">
        <v>31</v>
      </c>
      <c r="AX154" s="13" t="s">
        <v>76</v>
      </c>
      <c r="AY154" s="263" t="s">
        <v>119</v>
      </c>
    </row>
    <row r="155" spans="1:51" s="14" customFormat="1" ht="12">
      <c r="A155" s="14"/>
      <c r="B155" s="264"/>
      <c r="C155" s="265"/>
      <c r="D155" s="250" t="s">
        <v>129</v>
      </c>
      <c r="E155" s="266" t="s">
        <v>1</v>
      </c>
      <c r="F155" s="267" t="s">
        <v>392</v>
      </c>
      <c r="G155" s="265"/>
      <c r="H155" s="268">
        <v>550</v>
      </c>
      <c r="I155" s="269"/>
      <c r="J155" s="265"/>
      <c r="K155" s="265"/>
      <c r="L155" s="270"/>
      <c r="M155" s="271"/>
      <c r="N155" s="272"/>
      <c r="O155" s="272"/>
      <c r="P155" s="272"/>
      <c r="Q155" s="272"/>
      <c r="R155" s="272"/>
      <c r="S155" s="272"/>
      <c r="T155" s="27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4" t="s">
        <v>129</v>
      </c>
      <c r="AU155" s="274" t="s">
        <v>86</v>
      </c>
      <c r="AV155" s="14" t="s">
        <v>86</v>
      </c>
      <c r="AW155" s="14" t="s">
        <v>31</v>
      </c>
      <c r="AX155" s="14" t="s">
        <v>76</v>
      </c>
      <c r="AY155" s="274" t="s">
        <v>119</v>
      </c>
    </row>
    <row r="156" spans="1:51" s="15" customFormat="1" ht="12">
      <c r="A156" s="15"/>
      <c r="B156" s="275"/>
      <c r="C156" s="276"/>
      <c r="D156" s="250" t="s">
        <v>129</v>
      </c>
      <c r="E156" s="277" t="s">
        <v>1</v>
      </c>
      <c r="F156" s="278" t="s">
        <v>132</v>
      </c>
      <c r="G156" s="276"/>
      <c r="H156" s="279">
        <v>550</v>
      </c>
      <c r="I156" s="280"/>
      <c r="J156" s="276"/>
      <c r="K156" s="276"/>
      <c r="L156" s="281"/>
      <c r="M156" s="282"/>
      <c r="N156" s="283"/>
      <c r="O156" s="283"/>
      <c r="P156" s="283"/>
      <c r="Q156" s="283"/>
      <c r="R156" s="283"/>
      <c r="S156" s="283"/>
      <c r="T156" s="284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85" t="s">
        <v>129</v>
      </c>
      <c r="AU156" s="285" t="s">
        <v>86</v>
      </c>
      <c r="AV156" s="15" t="s">
        <v>125</v>
      </c>
      <c r="AW156" s="15" t="s">
        <v>31</v>
      </c>
      <c r="AX156" s="15" t="s">
        <v>84</v>
      </c>
      <c r="AY156" s="285" t="s">
        <v>119</v>
      </c>
    </row>
    <row r="157" spans="1:65" s="2" customFormat="1" ht="21.75" customHeight="1">
      <c r="A157" s="38"/>
      <c r="B157" s="39"/>
      <c r="C157" s="236" t="s">
        <v>125</v>
      </c>
      <c r="D157" s="236" t="s">
        <v>121</v>
      </c>
      <c r="E157" s="237" t="s">
        <v>691</v>
      </c>
      <c r="F157" s="238" t="s">
        <v>692</v>
      </c>
      <c r="G157" s="239" t="s">
        <v>124</v>
      </c>
      <c r="H157" s="240">
        <v>1931</v>
      </c>
      <c r="I157" s="241"/>
      <c r="J157" s="242">
        <f>ROUND(I157*H157,2)</f>
        <v>0</v>
      </c>
      <c r="K157" s="243"/>
      <c r="L157" s="44"/>
      <c r="M157" s="244" t="s">
        <v>1</v>
      </c>
      <c r="N157" s="245" t="s">
        <v>41</v>
      </c>
      <c r="O157" s="91"/>
      <c r="P157" s="246">
        <f>O157*H157</f>
        <v>0</v>
      </c>
      <c r="Q157" s="246">
        <v>0</v>
      </c>
      <c r="R157" s="246">
        <f>Q157*H157</f>
        <v>0</v>
      </c>
      <c r="S157" s="246">
        <v>0</v>
      </c>
      <c r="T157" s="24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8" t="s">
        <v>125</v>
      </c>
      <c r="AT157" s="248" t="s">
        <v>121</v>
      </c>
      <c r="AU157" s="248" t="s">
        <v>86</v>
      </c>
      <c r="AY157" s="17" t="s">
        <v>119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17" t="s">
        <v>84</v>
      </c>
      <c r="BK157" s="249">
        <f>ROUND(I157*H157,2)</f>
        <v>0</v>
      </c>
      <c r="BL157" s="17" t="s">
        <v>125</v>
      </c>
      <c r="BM157" s="248" t="s">
        <v>693</v>
      </c>
    </row>
    <row r="158" spans="1:47" s="2" customFormat="1" ht="12">
      <c r="A158" s="38"/>
      <c r="B158" s="39"/>
      <c r="C158" s="40"/>
      <c r="D158" s="250" t="s">
        <v>127</v>
      </c>
      <c r="E158" s="40"/>
      <c r="F158" s="251" t="s">
        <v>694</v>
      </c>
      <c r="G158" s="40"/>
      <c r="H158" s="40"/>
      <c r="I158" s="144"/>
      <c r="J158" s="40"/>
      <c r="K158" s="40"/>
      <c r="L158" s="44"/>
      <c r="M158" s="252"/>
      <c r="N158" s="253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127</v>
      </c>
      <c r="AU158" s="17" t="s">
        <v>86</v>
      </c>
    </row>
    <row r="159" spans="1:51" s="13" customFormat="1" ht="12">
      <c r="A159" s="13"/>
      <c r="B159" s="254"/>
      <c r="C159" s="255"/>
      <c r="D159" s="250" t="s">
        <v>129</v>
      </c>
      <c r="E159" s="256" t="s">
        <v>1</v>
      </c>
      <c r="F159" s="257" t="s">
        <v>695</v>
      </c>
      <c r="G159" s="255"/>
      <c r="H159" s="256" t="s">
        <v>1</v>
      </c>
      <c r="I159" s="258"/>
      <c r="J159" s="255"/>
      <c r="K159" s="255"/>
      <c r="L159" s="259"/>
      <c r="M159" s="260"/>
      <c r="N159" s="261"/>
      <c r="O159" s="261"/>
      <c r="P159" s="261"/>
      <c r="Q159" s="261"/>
      <c r="R159" s="261"/>
      <c r="S159" s="261"/>
      <c r="T159" s="26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3" t="s">
        <v>129</v>
      </c>
      <c r="AU159" s="263" t="s">
        <v>86</v>
      </c>
      <c r="AV159" s="13" t="s">
        <v>84</v>
      </c>
      <c r="AW159" s="13" t="s">
        <v>31</v>
      </c>
      <c r="AX159" s="13" t="s">
        <v>76</v>
      </c>
      <c r="AY159" s="263" t="s">
        <v>119</v>
      </c>
    </row>
    <row r="160" spans="1:51" s="13" customFormat="1" ht="12">
      <c r="A160" s="13"/>
      <c r="B160" s="254"/>
      <c r="C160" s="255"/>
      <c r="D160" s="250" t="s">
        <v>129</v>
      </c>
      <c r="E160" s="256" t="s">
        <v>1</v>
      </c>
      <c r="F160" s="257" t="s">
        <v>670</v>
      </c>
      <c r="G160" s="255"/>
      <c r="H160" s="256" t="s">
        <v>1</v>
      </c>
      <c r="I160" s="258"/>
      <c r="J160" s="255"/>
      <c r="K160" s="255"/>
      <c r="L160" s="259"/>
      <c r="M160" s="260"/>
      <c r="N160" s="261"/>
      <c r="O160" s="261"/>
      <c r="P160" s="261"/>
      <c r="Q160" s="261"/>
      <c r="R160" s="261"/>
      <c r="S160" s="261"/>
      <c r="T160" s="26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3" t="s">
        <v>129</v>
      </c>
      <c r="AU160" s="263" t="s">
        <v>86</v>
      </c>
      <c r="AV160" s="13" t="s">
        <v>84</v>
      </c>
      <c r="AW160" s="13" t="s">
        <v>31</v>
      </c>
      <c r="AX160" s="13" t="s">
        <v>76</v>
      </c>
      <c r="AY160" s="263" t="s">
        <v>119</v>
      </c>
    </row>
    <row r="161" spans="1:51" s="13" customFormat="1" ht="12">
      <c r="A161" s="13"/>
      <c r="B161" s="254"/>
      <c r="C161" s="255"/>
      <c r="D161" s="250" t="s">
        <v>129</v>
      </c>
      <c r="E161" s="256" t="s">
        <v>1</v>
      </c>
      <c r="F161" s="257" t="s">
        <v>696</v>
      </c>
      <c r="G161" s="255"/>
      <c r="H161" s="256" t="s">
        <v>1</v>
      </c>
      <c r="I161" s="258"/>
      <c r="J161" s="255"/>
      <c r="K161" s="255"/>
      <c r="L161" s="259"/>
      <c r="M161" s="260"/>
      <c r="N161" s="261"/>
      <c r="O161" s="261"/>
      <c r="P161" s="261"/>
      <c r="Q161" s="261"/>
      <c r="R161" s="261"/>
      <c r="S161" s="261"/>
      <c r="T161" s="26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3" t="s">
        <v>129</v>
      </c>
      <c r="AU161" s="263" t="s">
        <v>86</v>
      </c>
      <c r="AV161" s="13" t="s">
        <v>84</v>
      </c>
      <c r="AW161" s="13" t="s">
        <v>31</v>
      </c>
      <c r="AX161" s="13" t="s">
        <v>76</v>
      </c>
      <c r="AY161" s="263" t="s">
        <v>119</v>
      </c>
    </row>
    <row r="162" spans="1:51" s="13" customFormat="1" ht="12">
      <c r="A162" s="13"/>
      <c r="B162" s="254"/>
      <c r="C162" s="255"/>
      <c r="D162" s="250" t="s">
        <v>129</v>
      </c>
      <c r="E162" s="256" t="s">
        <v>1</v>
      </c>
      <c r="F162" s="257" t="s">
        <v>697</v>
      </c>
      <c r="G162" s="255"/>
      <c r="H162" s="256" t="s">
        <v>1</v>
      </c>
      <c r="I162" s="258"/>
      <c r="J162" s="255"/>
      <c r="K162" s="255"/>
      <c r="L162" s="259"/>
      <c r="M162" s="260"/>
      <c r="N162" s="261"/>
      <c r="O162" s="261"/>
      <c r="P162" s="261"/>
      <c r="Q162" s="261"/>
      <c r="R162" s="261"/>
      <c r="S162" s="261"/>
      <c r="T162" s="26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3" t="s">
        <v>129</v>
      </c>
      <c r="AU162" s="263" t="s">
        <v>86</v>
      </c>
      <c r="AV162" s="13" t="s">
        <v>84</v>
      </c>
      <c r="AW162" s="13" t="s">
        <v>31</v>
      </c>
      <c r="AX162" s="13" t="s">
        <v>76</v>
      </c>
      <c r="AY162" s="263" t="s">
        <v>119</v>
      </c>
    </row>
    <row r="163" spans="1:51" s="13" customFormat="1" ht="12">
      <c r="A163" s="13"/>
      <c r="B163" s="254"/>
      <c r="C163" s="255"/>
      <c r="D163" s="250" t="s">
        <v>129</v>
      </c>
      <c r="E163" s="256" t="s">
        <v>1</v>
      </c>
      <c r="F163" s="257" t="s">
        <v>698</v>
      </c>
      <c r="G163" s="255"/>
      <c r="H163" s="256" t="s">
        <v>1</v>
      </c>
      <c r="I163" s="258"/>
      <c r="J163" s="255"/>
      <c r="K163" s="255"/>
      <c r="L163" s="259"/>
      <c r="M163" s="260"/>
      <c r="N163" s="261"/>
      <c r="O163" s="261"/>
      <c r="P163" s="261"/>
      <c r="Q163" s="261"/>
      <c r="R163" s="261"/>
      <c r="S163" s="261"/>
      <c r="T163" s="26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3" t="s">
        <v>129</v>
      </c>
      <c r="AU163" s="263" t="s">
        <v>86</v>
      </c>
      <c r="AV163" s="13" t="s">
        <v>84</v>
      </c>
      <c r="AW163" s="13" t="s">
        <v>31</v>
      </c>
      <c r="AX163" s="13" t="s">
        <v>76</v>
      </c>
      <c r="AY163" s="263" t="s">
        <v>119</v>
      </c>
    </row>
    <row r="164" spans="1:51" s="13" customFormat="1" ht="12">
      <c r="A164" s="13"/>
      <c r="B164" s="254"/>
      <c r="C164" s="255"/>
      <c r="D164" s="250" t="s">
        <v>129</v>
      </c>
      <c r="E164" s="256" t="s">
        <v>1</v>
      </c>
      <c r="F164" s="257" t="s">
        <v>699</v>
      </c>
      <c r="G164" s="255"/>
      <c r="H164" s="256" t="s">
        <v>1</v>
      </c>
      <c r="I164" s="258"/>
      <c r="J164" s="255"/>
      <c r="K164" s="255"/>
      <c r="L164" s="259"/>
      <c r="M164" s="260"/>
      <c r="N164" s="261"/>
      <c r="O164" s="261"/>
      <c r="P164" s="261"/>
      <c r="Q164" s="261"/>
      <c r="R164" s="261"/>
      <c r="S164" s="261"/>
      <c r="T164" s="26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3" t="s">
        <v>129</v>
      </c>
      <c r="AU164" s="263" t="s">
        <v>86</v>
      </c>
      <c r="AV164" s="13" t="s">
        <v>84</v>
      </c>
      <c r="AW164" s="13" t="s">
        <v>31</v>
      </c>
      <c r="AX164" s="13" t="s">
        <v>76</v>
      </c>
      <c r="AY164" s="263" t="s">
        <v>119</v>
      </c>
    </row>
    <row r="165" spans="1:51" s="13" customFormat="1" ht="12">
      <c r="A165" s="13"/>
      <c r="B165" s="254"/>
      <c r="C165" s="255"/>
      <c r="D165" s="250" t="s">
        <v>129</v>
      </c>
      <c r="E165" s="256" t="s">
        <v>1</v>
      </c>
      <c r="F165" s="257" t="s">
        <v>700</v>
      </c>
      <c r="G165" s="255"/>
      <c r="H165" s="256" t="s">
        <v>1</v>
      </c>
      <c r="I165" s="258"/>
      <c r="J165" s="255"/>
      <c r="K165" s="255"/>
      <c r="L165" s="259"/>
      <c r="M165" s="260"/>
      <c r="N165" s="261"/>
      <c r="O165" s="261"/>
      <c r="P165" s="261"/>
      <c r="Q165" s="261"/>
      <c r="R165" s="261"/>
      <c r="S165" s="261"/>
      <c r="T165" s="26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3" t="s">
        <v>129</v>
      </c>
      <c r="AU165" s="263" t="s">
        <v>86</v>
      </c>
      <c r="AV165" s="13" t="s">
        <v>84</v>
      </c>
      <c r="AW165" s="13" t="s">
        <v>31</v>
      </c>
      <c r="AX165" s="13" t="s">
        <v>76</v>
      </c>
      <c r="AY165" s="263" t="s">
        <v>119</v>
      </c>
    </row>
    <row r="166" spans="1:51" s="13" customFormat="1" ht="12">
      <c r="A166" s="13"/>
      <c r="B166" s="254"/>
      <c r="C166" s="255"/>
      <c r="D166" s="250" t="s">
        <v>129</v>
      </c>
      <c r="E166" s="256" t="s">
        <v>1</v>
      </c>
      <c r="F166" s="257" t="s">
        <v>701</v>
      </c>
      <c r="G166" s="255"/>
      <c r="H166" s="256" t="s">
        <v>1</v>
      </c>
      <c r="I166" s="258"/>
      <c r="J166" s="255"/>
      <c r="K166" s="255"/>
      <c r="L166" s="259"/>
      <c r="M166" s="260"/>
      <c r="N166" s="261"/>
      <c r="O166" s="261"/>
      <c r="P166" s="261"/>
      <c r="Q166" s="261"/>
      <c r="R166" s="261"/>
      <c r="S166" s="261"/>
      <c r="T166" s="26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3" t="s">
        <v>129</v>
      </c>
      <c r="AU166" s="263" t="s">
        <v>86</v>
      </c>
      <c r="AV166" s="13" t="s">
        <v>84</v>
      </c>
      <c r="AW166" s="13" t="s">
        <v>31</v>
      </c>
      <c r="AX166" s="13" t="s">
        <v>76</v>
      </c>
      <c r="AY166" s="263" t="s">
        <v>119</v>
      </c>
    </row>
    <row r="167" spans="1:51" s="13" customFormat="1" ht="12">
      <c r="A167" s="13"/>
      <c r="B167" s="254"/>
      <c r="C167" s="255"/>
      <c r="D167" s="250" t="s">
        <v>129</v>
      </c>
      <c r="E167" s="256" t="s">
        <v>1</v>
      </c>
      <c r="F167" s="257" t="s">
        <v>702</v>
      </c>
      <c r="G167" s="255"/>
      <c r="H167" s="256" t="s">
        <v>1</v>
      </c>
      <c r="I167" s="258"/>
      <c r="J167" s="255"/>
      <c r="K167" s="255"/>
      <c r="L167" s="259"/>
      <c r="M167" s="260"/>
      <c r="N167" s="261"/>
      <c r="O167" s="261"/>
      <c r="P167" s="261"/>
      <c r="Q167" s="261"/>
      <c r="R167" s="261"/>
      <c r="S167" s="261"/>
      <c r="T167" s="26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3" t="s">
        <v>129</v>
      </c>
      <c r="AU167" s="263" t="s">
        <v>86</v>
      </c>
      <c r="AV167" s="13" t="s">
        <v>84</v>
      </c>
      <c r="AW167" s="13" t="s">
        <v>31</v>
      </c>
      <c r="AX167" s="13" t="s">
        <v>76</v>
      </c>
      <c r="AY167" s="263" t="s">
        <v>119</v>
      </c>
    </row>
    <row r="168" spans="1:51" s="13" customFormat="1" ht="12">
      <c r="A168" s="13"/>
      <c r="B168" s="254"/>
      <c r="C168" s="255"/>
      <c r="D168" s="250" t="s">
        <v>129</v>
      </c>
      <c r="E168" s="256" t="s">
        <v>1</v>
      </c>
      <c r="F168" s="257" t="s">
        <v>703</v>
      </c>
      <c r="G168" s="255"/>
      <c r="H168" s="256" t="s">
        <v>1</v>
      </c>
      <c r="I168" s="258"/>
      <c r="J168" s="255"/>
      <c r="K168" s="255"/>
      <c r="L168" s="259"/>
      <c r="M168" s="260"/>
      <c r="N168" s="261"/>
      <c r="O168" s="261"/>
      <c r="P168" s="261"/>
      <c r="Q168" s="261"/>
      <c r="R168" s="261"/>
      <c r="S168" s="261"/>
      <c r="T168" s="26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3" t="s">
        <v>129</v>
      </c>
      <c r="AU168" s="263" t="s">
        <v>86</v>
      </c>
      <c r="AV168" s="13" t="s">
        <v>84</v>
      </c>
      <c r="AW168" s="13" t="s">
        <v>31</v>
      </c>
      <c r="AX168" s="13" t="s">
        <v>76</v>
      </c>
      <c r="AY168" s="263" t="s">
        <v>119</v>
      </c>
    </row>
    <row r="169" spans="1:51" s="14" customFormat="1" ht="12">
      <c r="A169" s="14"/>
      <c r="B169" s="264"/>
      <c r="C169" s="265"/>
      <c r="D169" s="250" t="s">
        <v>129</v>
      </c>
      <c r="E169" s="266" t="s">
        <v>1</v>
      </c>
      <c r="F169" s="267" t="s">
        <v>461</v>
      </c>
      <c r="G169" s="265"/>
      <c r="H169" s="268">
        <v>1931</v>
      </c>
      <c r="I169" s="269"/>
      <c r="J169" s="265"/>
      <c r="K169" s="265"/>
      <c r="L169" s="270"/>
      <c r="M169" s="271"/>
      <c r="N169" s="272"/>
      <c r="O169" s="272"/>
      <c r="P169" s="272"/>
      <c r="Q169" s="272"/>
      <c r="R169" s="272"/>
      <c r="S169" s="272"/>
      <c r="T169" s="27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4" t="s">
        <v>129</v>
      </c>
      <c r="AU169" s="274" t="s">
        <v>86</v>
      </c>
      <c r="AV169" s="14" t="s">
        <v>86</v>
      </c>
      <c r="AW169" s="14" t="s">
        <v>31</v>
      </c>
      <c r="AX169" s="14" t="s">
        <v>76</v>
      </c>
      <c r="AY169" s="274" t="s">
        <v>119</v>
      </c>
    </row>
    <row r="170" spans="1:51" s="15" customFormat="1" ht="12">
      <c r="A170" s="15"/>
      <c r="B170" s="275"/>
      <c r="C170" s="276"/>
      <c r="D170" s="250" t="s">
        <v>129</v>
      </c>
      <c r="E170" s="277" t="s">
        <v>1</v>
      </c>
      <c r="F170" s="278" t="s">
        <v>132</v>
      </c>
      <c r="G170" s="276"/>
      <c r="H170" s="279">
        <v>1931</v>
      </c>
      <c r="I170" s="280"/>
      <c r="J170" s="276"/>
      <c r="K170" s="276"/>
      <c r="L170" s="281"/>
      <c r="M170" s="282"/>
      <c r="N170" s="283"/>
      <c r="O170" s="283"/>
      <c r="P170" s="283"/>
      <c r="Q170" s="283"/>
      <c r="R170" s="283"/>
      <c r="S170" s="283"/>
      <c r="T170" s="284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85" t="s">
        <v>129</v>
      </c>
      <c r="AU170" s="285" t="s">
        <v>86</v>
      </c>
      <c r="AV170" s="15" t="s">
        <v>125</v>
      </c>
      <c r="AW170" s="15" t="s">
        <v>31</v>
      </c>
      <c r="AX170" s="15" t="s">
        <v>84</v>
      </c>
      <c r="AY170" s="285" t="s">
        <v>119</v>
      </c>
    </row>
    <row r="171" spans="1:65" s="2" customFormat="1" ht="21.75" customHeight="1">
      <c r="A171" s="38"/>
      <c r="B171" s="39"/>
      <c r="C171" s="236" t="s">
        <v>152</v>
      </c>
      <c r="D171" s="236" t="s">
        <v>121</v>
      </c>
      <c r="E171" s="237" t="s">
        <v>704</v>
      </c>
      <c r="F171" s="238" t="s">
        <v>705</v>
      </c>
      <c r="G171" s="239" t="s">
        <v>135</v>
      </c>
      <c r="H171" s="240">
        <v>1</v>
      </c>
      <c r="I171" s="241"/>
      <c r="J171" s="242">
        <f>ROUND(I171*H171,2)</f>
        <v>0</v>
      </c>
      <c r="K171" s="243"/>
      <c r="L171" s="44"/>
      <c r="M171" s="244" t="s">
        <v>1</v>
      </c>
      <c r="N171" s="245" t="s">
        <v>41</v>
      </c>
      <c r="O171" s="91"/>
      <c r="P171" s="246">
        <f>O171*H171</f>
        <v>0</v>
      </c>
      <c r="Q171" s="246">
        <v>0</v>
      </c>
      <c r="R171" s="246">
        <f>Q171*H171</f>
        <v>0</v>
      </c>
      <c r="S171" s="246">
        <v>0</v>
      </c>
      <c r="T171" s="24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8" t="s">
        <v>125</v>
      </c>
      <c r="AT171" s="248" t="s">
        <v>121</v>
      </c>
      <c r="AU171" s="248" t="s">
        <v>86</v>
      </c>
      <c r="AY171" s="17" t="s">
        <v>119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17" t="s">
        <v>84</v>
      </c>
      <c r="BK171" s="249">
        <f>ROUND(I171*H171,2)</f>
        <v>0</v>
      </c>
      <c r="BL171" s="17" t="s">
        <v>125</v>
      </c>
      <c r="BM171" s="248" t="s">
        <v>706</v>
      </c>
    </row>
    <row r="172" spans="1:47" s="2" customFormat="1" ht="12">
      <c r="A172" s="38"/>
      <c r="B172" s="39"/>
      <c r="C172" s="40"/>
      <c r="D172" s="250" t="s">
        <v>127</v>
      </c>
      <c r="E172" s="40"/>
      <c r="F172" s="251" t="s">
        <v>707</v>
      </c>
      <c r="G172" s="40"/>
      <c r="H172" s="40"/>
      <c r="I172" s="144"/>
      <c r="J172" s="40"/>
      <c r="K172" s="40"/>
      <c r="L172" s="44"/>
      <c r="M172" s="252"/>
      <c r="N172" s="253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127</v>
      </c>
      <c r="AU172" s="17" t="s">
        <v>86</v>
      </c>
    </row>
    <row r="173" spans="1:51" s="14" customFormat="1" ht="12">
      <c r="A173" s="14"/>
      <c r="B173" s="264"/>
      <c r="C173" s="265"/>
      <c r="D173" s="250" t="s">
        <v>129</v>
      </c>
      <c r="E173" s="266" t="s">
        <v>1</v>
      </c>
      <c r="F173" s="267" t="s">
        <v>708</v>
      </c>
      <c r="G173" s="265"/>
      <c r="H173" s="268">
        <v>1</v>
      </c>
      <c r="I173" s="269"/>
      <c r="J173" s="265"/>
      <c r="K173" s="265"/>
      <c r="L173" s="270"/>
      <c r="M173" s="271"/>
      <c r="N173" s="272"/>
      <c r="O173" s="272"/>
      <c r="P173" s="272"/>
      <c r="Q173" s="272"/>
      <c r="R173" s="272"/>
      <c r="S173" s="272"/>
      <c r="T173" s="27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4" t="s">
        <v>129</v>
      </c>
      <c r="AU173" s="274" t="s">
        <v>86</v>
      </c>
      <c r="AV173" s="14" t="s">
        <v>86</v>
      </c>
      <c r="AW173" s="14" t="s">
        <v>31</v>
      </c>
      <c r="AX173" s="14" t="s">
        <v>76</v>
      </c>
      <c r="AY173" s="274" t="s">
        <v>119</v>
      </c>
    </row>
    <row r="174" spans="1:51" s="15" customFormat="1" ht="12">
      <c r="A174" s="15"/>
      <c r="B174" s="275"/>
      <c r="C174" s="276"/>
      <c r="D174" s="250" t="s">
        <v>129</v>
      </c>
      <c r="E174" s="277" t="s">
        <v>1</v>
      </c>
      <c r="F174" s="278" t="s">
        <v>132</v>
      </c>
      <c r="G174" s="276"/>
      <c r="H174" s="279">
        <v>1</v>
      </c>
      <c r="I174" s="280"/>
      <c r="J174" s="276"/>
      <c r="K174" s="276"/>
      <c r="L174" s="281"/>
      <c r="M174" s="282"/>
      <c r="N174" s="283"/>
      <c r="O174" s="283"/>
      <c r="P174" s="283"/>
      <c r="Q174" s="283"/>
      <c r="R174" s="283"/>
      <c r="S174" s="283"/>
      <c r="T174" s="284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85" t="s">
        <v>129</v>
      </c>
      <c r="AU174" s="285" t="s">
        <v>86</v>
      </c>
      <c r="AV174" s="15" t="s">
        <v>125</v>
      </c>
      <c r="AW174" s="15" t="s">
        <v>31</v>
      </c>
      <c r="AX174" s="15" t="s">
        <v>84</v>
      </c>
      <c r="AY174" s="285" t="s">
        <v>119</v>
      </c>
    </row>
    <row r="175" spans="1:63" s="12" customFormat="1" ht="22.8" customHeight="1">
      <c r="A175" s="12"/>
      <c r="B175" s="220"/>
      <c r="C175" s="221"/>
      <c r="D175" s="222" t="s">
        <v>75</v>
      </c>
      <c r="E175" s="234" t="s">
        <v>87</v>
      </c>
      <c r="F175" s="234" t="s">
        <v>709</v>
      </c>
      <c r="G175" s="221"/>
      <c r="H175" s="221"/>
      <c r="I175" s="224"/>
      <c r="J175" s="235">
        <f>BK175</f>
        <v>0</v>
      </c>
      <c r="K175" s="221"/>
      <c r="L175" s="226"/>
      <c r="M175" s="227"/>
      <c r="N175" s="228"/>
      <c r="O175" s="228"/>
      <c r="P175" s="229">
        <f>SUM(P176:P227)</f>
        <v>0</v>
      </c>
      <c r="Q175" s="228"/>
      <c r="R175" s="229">
        <f>SUM(R176:R227)</f>
        <v>0</v>
      </c>
      <c r="S175" s="228"/>
      <c r="T175" s="230">
        <f>SUM(T176:T227)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31" t="s">
        <v>84</v>
      </c>
      <c r="AT175" s="232" t="s">
        <v>75</v>
      </c>
      <c r="AU175" s="232" t="s">
        <v>84</v>
      </c>
      <c r="AY175" s="231" t="s">
        <v>119</v>
      </c>
      <c r="BK175" s="233">
        <f>SUM(BK176:BK227)</f>
        <v>0</v>
      </c>
    </row>
    <row r="176" spans="1:65" s="2" customFormat="1" ht="21.75" customHeight="1">
      <c r="A176" s="38"/>
      <c r="B176" s="39"/>
      <c r="C176" s="236" t="s">
        <v>158</v>
      </c>
      <c r="D176" s="236" t="s">
        <v>121</v>
      </c>
      <c r="E176" s="237" t="s">
        <v>710</v>
      </c>
      <c r="F176" s="238" t="s">
        <v>711</v>
      </c>
      <c r="G176" s="239" t="s">
        <v>135</v>
      </c>
      <c r="H176" s="240">
        <v>23</v>
      </c>
      <c r="I176" s="241"/>
      <c r="J176" s="242">
        <f>ROUND(I176*H176,2)</f>
        <v>0</v>
      </c>
      <c r="K176" s="243"/>
      <c r="L176" s="44"/>
      <c r="M176" s="244" t="s">
        <v>1</v>
      </c>
      <c r="N176" s="245" t="s">
        <v>41</v>
      </c>
      <c r="O176" s="91"/>
      <c r="P176" s="246">
        <f>O176*H176</f>
        <v>0</v>
      </c>
      <c r="Q176" s="246">
        <v>0</v>
      </c>
      <c r="R176" s="246">
        <f>Q176*H176</f>
        <v>0</v>
      </c>
      <c r="S176" s="246">
        <v>0</v>
      </c>
      <c r="T176" s="24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8" t="s">
        <v>125</v>
      </c>
      <c r="AT176" s="248" t="s">
        <v>121</v>
      </c>
      <c r="AU176" s="248" t="s">
        <v>86</v>
      </c>
      <c r="AY176" s="17" t="s">
        <v>119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17" t="s">
        <v>84</v>
      </c>
      <c r="BK176" s="249">
        <f>ROUND(I176*H176,2)</f>
        <v>0</v>
      </c>
      <c r="BL176" s="17" t="s">
        <v>125</v>
      </c>
      <c r="BM176" s="248" t="s">
        <v>712</v>
      </c>
    </row>
    <row r="177" spans="1:47" s="2" customFormat="1" ht="12">
      <c r="A177" s="38"/>
      <c r="B177" s="39"/>
      <c r="C177" s="40"/>
      <c r="D177" s="250" t="s">
        <v>127</v>
      </c>
      <c r="E177" s="40"/>
      <c r="F177" s="251" t="s">
        <v>668</v>
      </c>
      <c r="G177" s="40"/>
      <c r="H177" s="40"/>
      <c r="I177" s="144"/>
      <c r="J177" s="40"/>
      <c r="K177" s="40"/>
      <c r="L177" s="44"/>
      <c r="M177" s="252"/>
      <c r="N177" s="253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127</v>
      </c>
      <c r="AU177" s="17" t="s">
        <v>86</v>
      </c>
    </row>
    <row r="178" spans="1:51" s="13" customFormat="1" ht="12">
      <c r="A178" s="13"/>
      <c r="B178" s="254"/>
      <c r="C178" s="255"/>
      <c r="D178" s="250" t="s">
        <v>129</v>
      </c>
      <c r="E178" s="256" t="s">
        <v>1</v>
      </c>
      <c r="F178" s="257" t="s">
        <v>669</v>
      </c>
      <c r="G178" s="255"/>
      <c r="H178" s="256" t="s">
        <v>1</v>
      </c>
      <c r="I178" s="258"/>
      <c r="J178" s="255"/>
      <c r="K178" s="255"/>
      <c r="L178" s="259"/>
      <c r="M178" s="260"/>
      <c r="N178" s="261"/>
      <c r="O178" s="261"/>
      <c r="P178" s="261"/>
      <c r="Q178" s="261"/>
      <c r="R178" s="261"/>
      <c r="S178" s="261"/>
      <c r="T178" s="26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3" t="s">
        <v>129</v>
      </c>
      <c r="AU178" s="263" t="s">
        <v>86</v>
      </c>
      <c r="AV178" s="13" t="s">
        <v>84</v>
      </c>
      <c r="AW178" s="13" t="s">
        <v>31</v>
      </c>
      <c r="AX178" s="13" t="s">
        <v>76</v>
      </c>
      <c r="AY178" s="263" t="s">
        <v>119</v>
      </c>
    </row>
    <row r="179" spans="1:51" s="13" customFormat="1" ht="12">
      <c r="A179" s="13"/>
      <c r="B179" s="254"/>
      <c r="C179" s="255"/>
      <c r="D179" s="250" t="s">
        <v>129</v>
      </c>
      <c r="E179" s="256" t="s">
        <v>1</v>
      </c>
      <c r="F179" s="257" t="s">
        <v>670</v>
      </c>
      <c r="G179" s="255"/>
      <c r="H179" s="256" t="s">
        <v>1</v>
      </c>
      <c r="I179" s="258"/>
      <c r="J179" s="255"/>
      <c r="K179" s="255"/>
      <c r="L179" s="259"/>
      <c r="M179" s="260"/>
      <c r="N179" s="261"/>
      <c r="O179" s="261"/>
      <c r="P179" s="261"/>
      <c r="Q179" s="261"/>
      <c r="R179" s="261"/>
      <c r="S179" s="261"/>
      <c r="T179" s="26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3" t="s">
        <v>129</v>
      </c>
      <c r="AU179" s="263" t="s">
        <v>86</v>
      </c>
      <c r="AV179" s="13" t="s">
        <v>84</v>
      </c>
      <c r="AW179" s="13" t="s">
        <v>31</v>
      </c>
      <c r="AX179" s="13" t="s">
        <v>76</v>
      </c>
      <c r="AY179" s="263" t="s">
        <v>119</v>
      </c>
    </row>
    <row r="180" spans="1:51" s="13" customFormat="1" ht="12">
      <c r="A180" s="13"/>
      <c r="B180" s="254"/>
      <c r="C180" s="255"/>
      <c r="D180" s="250" t="s">
        <v>129</v>
      </c>
      <c r="E180" s="256" t="s">
        <v>1</v>
      </c>
      <c r="F180" s="257" t="s">
        <v>671</v>
      </c>
      <c r="G180" s="255"/>
      <c r="H180" s="256" t="s">
        <v>1</v>
      </c>
      <c r="I180" s="258"/>
      <c r="J180" s="255"/>
      <c r="K180" s="255"/>
      <c r="L180" s="259"/>
      <c r="M180" s="260"/>
      <c r="N180" s="261"/>
      <c r="O180" s="261"/>
      <c r="P180" s="261"/>
      <c r="Q180" s="261"/>
      <c r="R180" s="261"/>
      <c r="S180" s="261"/>
      <c r="T180" s="26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3" t="s">
        <v>129</v>
      </c>
      <c r="AU180" s="263" t="s">
        <v>86</v>
      </c>
      <c r="AV180" s="13" t="s">
        <v>84</v>
      </c>
      <c r="AW180" s="13" t="s">
        <v>31</v>
      </c>
      <c r="AX180" s="13" t="s">
        <v>76</v>
      </c>
      <c r="AY180" s="263" t="s">
        <v>119</v>
      </c>
    </row>
    <row r="181" spans="1:51" s="13" customFormat="1" ht="12">
      <c r="A181" s="13"/>
      <c r="B181" s="254"/>
      <c r="C181" s="255"/>
      <c r="D181" s="250" t="s">
        <v>129</v>
      </c>
      <c r="E181" s="256" t="s">
        <v>1</v>
      </c>
      <c r="F181" s="257" t="s">
        <v>672</v>
      </c>
      <c r="G181" s="255"/>
      <c r="H181" s="256" t="s">
        <v>1</v>
      </c>
      <c r="I181" s="258"/>
      <c r="J181" s="255"/>
      <c r="K181" s="255"/>
      <c r="L181" s="259"/>
      <c r="M181" s="260"/>
      <c r="N181" s="261"/>
      <c r="O181" s="261"/>
      <c r="P181" s="261"/>
      <c r="Q181" s="261"/>
      <c r="R181" s="261"/>
      <c r="S181" s="261"/>
      <c r="T181" s="26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3" t="s">
        <v>129</v>
      </c>
      <c r="AU181" s="263" t="s">
        <v>86</v>
      </c>
      <c r="AV181" s="13" t="s">
        <v>84</v>
      </c>
      <c r="AW181" s="13" t="s">
        <v>31</v>
      </c>
      <c r="AX181" s="13" t="s">
        <v>76</v>
      </c>
      <c r="AY181" s="263" t="s">
        <v>119</v>
      </c>
    </row>
    <row r="182" spans="1:51" s="13" customFormat="1" ht="12">
      <c r="A182" s="13"/>
      <c r="B182" s="254"/>
      <c r="C182" s="255"/>
      <c r="D182" s="250" t="s">
        <v>129</v>
      </c>
      <c r="E182" s="256" t="s">
        <v>1</v>
      </c>
      <c r="F182" s="257" t="s">
        <v>673</v>
      </c>
      <c r="G182" s="255"/>
      <c r="H182" s="256" t="s">
        <v>1</v>
      </c>
      <c r="I182" s="258"/>
      <c r="J182" s="255"/>
      <c r="K182" s="255"/>
      <c r="L182" s="259"/>
      <c r="M182" s="260"/>
      <c r="N182" s="261"/>
      <c r="O182" s="261"/>
      <c r="P182" s="261"/>
      <c r="Q182" s="261"/>
      <c r="R182" s="261"/>
      <c r="S182" s="261"/>
      <c r="T182" s="26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3" t="s">
        <v>129</v>
      </c>
      <c r="AU182" s="263" t="s">
        <v>86</v>
      </c>
      <c r="AV182" s="13" t="s">
        <v>84</v>
      </c>
      <c r="AW182" s="13" t="s">
        <v>31</v>
      </c>
      <c r="AX182" s="13" t="s">
        <v>76</v>
      </c>
      <c r="AY182" s="263" t="s">
        <v>119</v>
      </c>
    </row>
    <row r="183" spans="1:51" s="13" customFormat="1" ht="12">
      <c r="A183" s="13"/>
      <c r="B183" s="254"/>
      <c r="C183" s="255"/>
      <c r="D183" s="250" t="s">
        <v>129</v>
      </c>
      <c r="E183" s="256" t="s">
        <v>1</v>
      </c>
      <c r="F183" s="257" t="s">
        <v>674</v>
      </c>
      <c r="G183" s="255"/>
      <c r="H183" s="256" t="s">
        <v>1</v>
      </c>
      <c r="I183" s="258"/>
      <c r="J183" s="255"/>
      <c r="K183" s="255"/>
      <c r="L183" s="259"/>
      <c r="M183" s="260"/>
      <c r="N183" s="261"/>
      <c r="O183" s="261"/>
      <c r="P183" s="261"/>
      <c r="Q183" s="261"/>
      <c r="R183" s="261"/>
      <c r="S183" s="261"/>
      <c r="T183" s="26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3" t="s">
        <v>129</v>
      </c>
      <c r="AU183" s="263" t="s">
        <v>86</v>
      </c>
      <c r="AV183" s="13" t="s">
        <v>84</v>
      </c>
      <c r="AW183" s="13" t="s">
        <v>31</v>
      </c>
      <c r="AX183" s="13" t="s">
        <v>76</v>
      </c>
      <c r="AY183" s="263" t="s">
        <v>119</v>
      </c>
    </row>
    <row r="184" spans="1:51" s="13" customFormat="1" ht="12">
      <c r="A184" s="13"/>
      <c r="B184" s="254"/>
      <c r="C184" s="255"/>
      <c r="D184" s="250" t="s">
        <v>129</v>
      </c>
      <c r="E184" s="256" t="s">
        <v>1</v>
      </c>
      <c r="F184" s="257" t="s">
        <v>675</v>
      </c>
      <c r="G184" s="255"/>
      <c r="H184" s="256" t="s">
        <v>1</v>
      </c>
      <c r="I184" s="258"/>
      <c r="J184" s="255"/>
      <c r="K184" s="255"/>
      <c r="L184" s="259"/>
      <c r="M184" s="260"/>
      <c r="N184" s="261"/>
      <c r="O184" s="261"/>
      <c r="P184" s="261"/>
      <c r="Q184" s="261"/>
      <c r="R184" s="261"/>
      <c r="S184" s="261"/>
      <c r="T184" s="26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3" t="s">
        <v>129</v>
      </c>
      <c r="AU184" s="263" t="s">
        <v>86</v>
      </c>
      <c r="AV184" s="13" t="s">
        <v>84</v>
      </c>
      <c r="AW184" s="13" t="s">
        <v>31</v>
      </c>
      <c r="AX184" s="13" t="s">
        <v>76</v>
      </c>
      <c r="AY184" s="263" t="s">
        <v>119</v>
      </c>
    </row>
    <row r="185" spans="1:51" s="13" customFormat="1" ht="12">
      <c r="A185" s="13"/>
      <c r="B185" s="254"/>
      <c r="C185" s="255"/>
      <c r="D185" s="250" t="s">
        <v>129</v>
      </c>
      <c r="E185" s="256" t="s">
        <v>1</v>
      </c>
      <c r="F185" s="257" t="s">
        <v>676</v>
      </c>
      <c r="G185" s="255"/>
      <c r="H185" s="256" t="s">
        <v>1</v>
      </c>
      <c r="I185" s="258"/>
      <c r="J185" s="255"/>
      <c r="K185" s="255"/>
      <c r="L185" s="259"/>
      <c r="M185" s="260"/>
      <c r="N185" s="261"/>
      <c r="O185" s="261"/>
      <c r="P185" s="261"/>
      <c r="Q185" s="261"/>
      <c r="R185" s="261"/>
      <c r="S185" s="261"/>
      <c r="T185" s="26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3" t="s">
        <v>129</v>
      </c>
      <c r="AU185" s="263" t="s">
        <v>86</v>
      </c>
      <c r="AV185" s="13" t="s">
        <v>84</v>
      </c>
      <c r="AW185" s="13" t="s">
        <v>31</v>
      </c>
      <c r="AX185" s="13" t="s">
        <v>76</v>
      </c>
      <c r="AY185" s="263" t="s">
        <v>119</v>
      </c>
    </row>
    <row r="186" spans="1:51" s="13" customFormat="1" ht="12">
      <c r="A186" s="13"/>
      <c r="B186" s="254"/>
      <c r="C186" s="255"/>
      <c r="D186" s="250" t="s">
        <v>129</v>
      </c>
      <c r="E186" s="256" t="s">
        <v>1</v>
      </c>
      <c r="F186" s="257" t="s">
        <v>677</v>
      </c>
      <c r="G186" s="255"/>
      <c r="H186" s="256" t="s">
        <v>1</v>
      </c>
      <c r="I186" s="258"/>
      <c r="J186" s="255"/>
      <c r="K186" s="255"/>
      <c r="L186" s="259"/>
      <c r="M186" s="260"/>
      <c r="N186" s="261"/>
      <c r="O186" s="261"/>
      <c r="P186" s="261"/>
      <c r="Q186" s="261"/>
      <c r="R186" s="261"/>
      <c r="S186" s="261"/>
      <c r="T186" s="26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3" t="s">
        <v>129</v>
      </c>
      <c r="AU186" s="263" t="s">
        <v>86</v>
      </c>
      <c r="AV186" s="13" t="s">
        <v>84</v>
      </c>
      <c r="AW186" s="13" t="s">
        <v>31</v>
      </c>
      <c r="AX186" s="13" t="s">
        <v>76</v>
      </c>
      <c r="AY186" s="263" t="s">
        <v>119</v>
      </c>
    </row>
    <row r="187" spans="1:51" s="14" customFormat="1" ht="12">
      <c r="A187" s="14"/>
      <c r="B187" s="264"/>
      <c r="C187" s="265"/>
      <c r="D187" s="250" t="s">
        <v>129</v>
      </c>
      <c r="E187" s="266" t="s">
        <v>1</v>
      </c>
      <c r="F187" s="267" t="s">
        <v>428</v>
      </c>
      <c r="G187" s="265"/>
      <c r="H187" s="268">
        <v>19</v>
      </c>
      <c r="I187" s="269"/>
      <c r="J187" s="265"/>
      <c r="K187" s="265"/>
      <c r="L187" s="270"/>
      <c r="M187" s="271"/>
      <c r="N187" s="272"/>
      <c r="O187" s="272"/>
      <c r="P187" s="272"/>
      <c r="Q187" s="272"/>
      <c r="R187" s="272"/>
      <c r="S187" s="272"/>
      <c r="T187" s="27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4" t="s">
        <v>129</v>
      </c>
      <c r="AU187" s="274" t="s">
        <v>86</v>
      </c>
      <c r="AV187" s="14" t="s">
        <v>86</v>
      </c>
      <c r="AW187" s="14" t="s">
        <v>31</v>
      </c>
      <c r="AX187" s="14" t="s">
        <v>76</v>
      </c>
      <c r="AY187" s="274" t="s">
        <v>119</v>
      </c>
    </row>
    <row r="188" spans="1:51" s="14" customFormat="1" ht="12">
      <c r="A188" s="14"/>
      <c r="B188" s="264"/>
      <c r="C188" s="265"/>
      <c r="D188" s="250" t="s">
        <v>129</v>
      </c>
      <c r="E188" s="266" t="s">
        <v>1</v>
      </c>
      <c r="F188" s="267" t="s">
        <v>376</v>
      </c>
      <c r="G188" s="265"/>
      <c r="H188" s="268">
        <v>4</v>
      </c>
      <c r="I188" s="269"/>
      <c r="J188" s="265"/>
      <c r="K188" s="265"/>
      <c r="L188" s="270"/>
      <c r="M188" s="271"/>
      <c r="N188" s="272"/>
      <c r="O188" s="272"/>
      <c r="P188" s="272"/>
      <c r="Q188" s="272"/>
      <c r="R188" s="272"/>
      <c r="S188" s="272"/>
      <c r="T188" s="27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74" t="s">
        <v>129</v>
      </c>
      <c r="AU188" s="274" t="s">
        <v>86</v>
      </c>
      <c r="AV188" s="14" t="s">
        <v>86</v>
      </c>
      <c r="AW188" s="14" t="s">
        <v>31</v>
      </c>
      <c r="AX188" s="14" t="s">
        <v>76</v>
      </c>
      <c r="AY188" s="274" t="s">
        <v>119</v>
      </c>
    </row>
    <row r="189" spans="1:51" s="15" customFormat="1" ht="12">
      <c r="A189" s="15"/>
      <c r="B189" s="275"/>
      <c r="C189" s="276"/>
      <c r="D189" s="250" t="s">
        <v>129</v>
      </c>
      <c r="E189" s="277" t="s">
        <v>1</v>
      </c>
      <c r="F189" s="278" t="s">
        <v>132</v>
      </c>
      <c r="G189" s="276"/>
      <c r="H189" s="279">
        <v>23</v>
      </c>
      <c r="I189" s="280"/>
      <c r="J189" s="276"/>
      <c r="K189" s="276"/>
      <c r="L189" s="281"/>
      <c r="M189" s="282"/>
      <c r="N189" s="283"/>
      <c r="O189" s="283"/>
      <c r="P189" s="283"/>
      <c r="Q189" s="283"/>
      <c r="R189" s="283"/>
      <c r="S189" s="283"/>
      <c r="T189" s="284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85" t="s">
        <v>129</v>
      </c>
      <c r="AU189" s="285" t="s">
        <v>86</v>
      </c>
      <c r="AV189" s="15" t="s">
        <v>125</v>
      </c>
      <c r="AW189" s="15" t="s">
        <v>31</v>
      </c>
      <c r="AX189" s="15" t="s">
        <v>84</v>
      </c>
      <c r="AY189" s="285" t="s">
        <v>119</v>
      </c>
    </row>
    <row r="190" spans="1:65" s="2" customFormat="1" ht="21.75" customHeight="1">
      <c r="A190" s="38"/>
      <c r="B190" s="39"/>
      <c r="C190" s="236" t="s">
        <v>165</v>
      </c>
      <c r="D190" s="236" t="s">
        <v>121</v>
      </c>
      <c r="E190" s="237" t="s">
        <v>713</v>
      </c>
      <c r="F190" s="238" t="s">
        <v>714</v>
      </c>
      <c r="G190" s="239" t="s">
        <v>537</v>
      </c>
      <c r="H190" s="240">
        <v>1053</v>
      </c>
      <c r="I190" s="241"/>
      <c r="J190" s="242">
        <f>ROUND(I190*H190,2)</f>
        <v>0</v>
      </c>
      <c r="K190" s="243"/>
      <c r="L190" s="44"/>
      <c r="M190" s="244" t="s">
        <v>1</v>
      </c>
      <c r="N190" s="245" t="s">
        <v>41</v>
      </c>
      <c r="O190" s="91"/>
      <c r="P190" s="246">
        <f>O190*H190</f>
        <v>0</v>
      </c>
      <c r="Q190" s="246">
        <v>0</v>
      </c>
      <c r="R190" s="246">
        <f>Q190*H190</f>
        <v>0</v>
      </c>
      <c r="S190" s="246">
        <v>0</v>
      </c>
      <c r="T190" s="247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8" t="s">
        <v>125</v>
      </c>
      <c r="AT190" s="248" t="s">
        <v>121</v>
      </c>
      <c r="AU190" s="248" t="s">
        <v>86</v>
      </c>
      <c r="AY190" s="17" t="s">
        <v>119</v>
      </c>
      <c r="BE190" s="249">
        <f>IF(N190="základní",J190,0)</f>
        <v>0</v>
      </c>
      <c r="BF190" s="249">
        <f>IF(N190="snížená",J190,0)</f>
        <v>0</v>
      </c>
      <c r="BG190" s="249">
        <f>IF(N190="zákl. přenesená",J190,0)</f>
        <v>0</v>
      </c>
      <c r="BH190" s="249">
        <f>IF(N190="sníž. přenesená",J190,0)</f>
        <v>0</v>
      </c>
      <c r="BI190" s="249">
        <f>IF(N190="nulová",J190,0)</f>
        <v>0</v>
      </c>
      <c r="BJ190" s="17" t="s">
        <v>84</v>
      </c>
      <c r="BK190" s="249">
        <f>ROUND(I190*H190,2)</f>
        <v>0</v>
      </c>
      <c r="BL190" s="17" t="s">
        <v>125</v>
      </c>
      <c r="BM190" s="248" t="s">
        <v>715</v>
      </c>
    </row>
    <row r="191" spans="1:47" s="2" customFormat="1" ht="12">
      <c r="A191" s="38"/>
      <c r="B191" s="39"/>
      <c r="C191" s="40"/>
      <c r="D191" s="250" t="s">
        <v>127</v>
      </c>
      <c r="E191" s="40"/>
      <c r="F191" s="251" t="s">
        <v>681</v>
      </c>
      <c r="G191" s="40"/>
      <c r="H191" s="40"/>
      <c r="I191" s="144"/>
      <c r="J191" s="40"/>
      <c r="K191" s="40"/>
      <c r="L191" s="44"/>
      <c r="M191" s="252"/>
      <c r="N191" s="253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127</v>
      </c>
      <c r="AU191" s="17" t="s">
        <v>86</v>
      </c>
    </row>
    <row r="192" spans="1:51" s="13" customFormat="1" ht="12">
      <c r="A192" s="13"/>
      <c r="B192" s="254"/>
      <c r="C192" s="255"/>
      <c r="D192" s="250" t="s">
        <v>129</v>
      </c>
      <c r="E192" s="256" t="s">
        <v>1</v>
      </c>
      <c r="F192" s="257" t="s">
        <v>669</v>
      </c>
      <c r="G192" s="255"/>
      <c r="H192" s="256" t="s">
        <v>1</v>
      </c>
      <c r="I192" s="258"/>
      <c r="J192" s="255"/>
      <c r="K192" s="255"/>
      <c r="L192" s="259"/>
      <c r="M192" s="260"/>
      <c r="N192" s="261"/>
      <c r="O192" s="261"/>
      <c r="P192" s="261"/>
      <c r="Q192" s="261"/>
      <c r="R192" s="261"/>
      <c r="S192" s="261"/>
      <c r="T192" s="26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3" t="s">
        <v>129</v>
      </c>
      <c r="AU192" s="263" t="s">
        <v>86</v>
      </c>
      <c r="AV192" s="13" t="s">
        <v>84</v>
      </c>
      <c r="AW192" s="13" t="s">
        <v>31</v>
      </c>
      <c r="AX192" s="13" t="s">
        <v>76</v>
      </c>
      <c r="AY192" s="263" t="s">
        <v>119</v>
      </c>
    </row>
    <row r="193" spans="1:51" s="13" customFormat="1" ht="12">
      <c r="A193" s="13"/>
      <c r="B193" s="254"/>
      <c r="C193" s="255"/>
      <c r="D193" s="250" t="s">
        <v>129</v>
      </c>
      <c r="E193" s="256" t="s">
        <v>1</v>
      </c>
      <c r="F193" s="257" t="s">
        <v>670</v>
      </c>
      <c r="G193" s="255"/>
      <c r="H193" s="256" t="s">
        <v>1</v>
      </c>
      <c r="I193" s="258"/>
      <c r="J193" s="255"/>
      <c r="K193" s="255"/>
      <c r="L193" s="259"/>
      <c r="M193" s="260"/>
      <c r="N193" s="261"/>
      <c r="O193" s="261"/>
      <c r="P193" s="261"/>
      <c r="Q193" s="261"/>
      <c r="R193" s="261"/>
      <c r="S193" s="261"/>
      <c r="T193" s="26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3" t="s">
        <v>129</v>
      </c>
      <c r="AU193" s="263" t="s">
        <v>86</v>
      </c>
      <c r="AV193" s="13" t="s">
        <v>84</v>
      </c>
      <c r="AW193" s="13" t="s">
        <v>31</v>
      </c>
      <c r="AX193" s="13" t="s">
        <v>76</v>
      </c>
      <c r="AY193" s="263" t="s">
        <v>119</v>
      </c>
    </row>
    <row r="194" spans="1:51" s="13" customFormat="1" ht="12">
      <c r="A194" s="13"/>
      <c r="B194" s="254"/>
      <c r="C194" s="255"/>
      <c r="D194" s="250" t="s">
        <v>129</v>
      </c>
      <c r="E194" s="256" t="s">
        <v>1</v>
      </c>
      <c r="F194" s="257" t="s">
        <v>682</v>
      </c>
      <c r="G194" s="255"/>
      <c r="H194" s="256" t="s">
        <v>1</v>
      </c>
      <c r="I194" s="258"/>
      <c r="J194" s="255"/>
      <c r="K194" s="255"/>
      <c r="L194" s="259"/>
      <c r="M194" s="260"/>
      <c r="N194" s="261"/>
      <c r="O194" s="261"/>
      <c r="P194" s="261"/>
      <c r="Q194" s="261"/>
      <c r="R194" s="261"/>
      <c r="S194" s="261"/>
      <c r="T194" s="26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3" t="s">
        <v>129</v>
      </c>
      <c r="AU194" s="263" t="s">
        <v>86</v>
      </c>
      <c r="AV194" s="13" t="s">
        <v>84</v>
      </c>
      <c r="AW194" s="13" t="s">
        <v>31</v>
      </c>
      <c r="AX194" s="13" t="s">
        <v>76</v>
      </c>
      <c r="AY194" s="263" t="s">
        <v>119</v>
      </c>
    </row>
    <row r="195" spans="1:51" s="13" customFormat="1" ht="12">
      <c r="A195" s="13"/>
      <c r="B195" s="254"/>
      <c r="C195" s="255"/>
      <c r="D195" s="250" t="s">
        <v>129</v>
      </c>
      <c r="E195" s="256" t="s">
        <v>1</v>
      </c>
      <c r="F195" s="257" t="s">
        <v>683</v>
      </c>
      <c r="G195" s="255"/>
      <c r="H195" s="256" t="s">
        <v>1</v>
      </c>
      <c r="I195" s="258"/>
      <c r="J195" s="255"/>
      <c r="K195" s="255"/>
      <c r="L195" s="259"/>
      <c r="M195" s="260"/>
      <c r="N195" s="261"/>
      <c r="O195" s="261"/>
      <c r="P195" s="261"/>
      <c r="Q195" s="261"/>
      <c r="R195" s="261"/>
      <c r="S195" s="261"/>
      <c r="T195" s="26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3" t="s">
        <v>129</v>
      </c>
      <c r="AU195" s="263" t="s">
        <v>86</v>
      </c>
      <c r="AV195" s="13" t="s">
        <v>84</v>
      </c>
      <c r="AW195" s="13" t="s">
        <v>31</v>
      </c>
      <c r="AX195" s="13" t="s">
        <v>76</v>
      </c>
      <c r="AY195" s="263" t="s">
        <v>119</v>
      </c>
    </row>
    <row r="196" spans="1:51" s="13" customFormat="1" ht="12">
      <c r="A196" s="13"/>
      <c r="B196" s="254"/>
      <c r="C196" s="255"/>
      <c r="D196" s="250" t="s">
        <v>129</v>
      </c>
      <c r="E196" s="256" t="s">
        <v>1</v>
      </c>
      <c r="F196" s="257" t="s">
        <v>684</v>
      </c>
      <c r="G196" s="255"/>
      <c r="H196" s="256" t="s">
        <v>1</v>
      </c>
      <c r="I196" s="258"/>
      <c r="J196" s="255"/>
      <c r="K196" s="255"/>
      <c r="L196" s="259"/>
      <c r="M196" s="260"/>
      <c r="N196" s="261"/>
      <c r="O196" s="261"/>
      <c r="P196" s="261"/>
      <c r="Q196" s="261"/>
      <c r="R196" s="261"/>
      <c r="S196" s="261"/>
      <c r="T196" s="26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3" t="s">
        <v>129</v>
      </c>
      <c r="AU196" s="263" t="s">
        <v>86</v>
      </c>
      <c r="AV196" s="13" t="s">
        <v>84</v>
      </c>
      <c r="AW196" s="13" t="s">
        <v>31</v>
      </c>
      <c r="AX196" s="13" t="s">
        <v>76</v>
      </c>
      <c r="AY196" s="263" t="s">
        <v>119</v>
      </c>
    </row>
    <row r="197" spans="1:51" s="13" customFormat="1" ht="12">
      <c r="A197" s="13"/>
      <c r="B197" s="254"/>
      <c r="C197" s="255"/>
      <c r="D197" s="250" t="s">
        <v>129</v>
      </c>
      <c r="E197" s="256" t="s">
        <v>1</v>
      </c>
      <c r="F197" s="257" t="s">
        <v>685</v>
      </c>
      <c r="G197" s="255"/>
      <c r="H197" s="256" t="s">
        <v>1</v>
      </c>
      <c r="I197" s="258"/>
      <c r="J197" s="255"/>
      <c r="K197" s="255"/>
      <c r="L197" s="259"/>
      <c r="M197" s="260"/>
      <c r="N197" s="261"/>
      <c r="O197" s="261"/>
      <c r="P197" s="261"/>
      <c r="Q197" s="261"/>
      <c r="R197" s="261"/>
      <c r="S197" s="261"/>
      <c r="T197" s="26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3" t="s">
        <v>129</v>
      </c>
      <c r="AU197" s="263" t="s">
        <v>86</v>
      </c>
      <c r="AV197" s="13" t="s">
        <v>84</v>
      </c>
      <c r="AW197" s="13" t="s">
        <v>31</v>
      </c>
      <c r="AX197" s="13" t="s">
        <v>76</v>
      </c>
      <c r="AY197" s="263" t="s">
        <v>119</v>
      </c>
    </row>
    <row r="198" spans="1:51" s="13" customFormat="1" ht="12">
      <c r="A198" s="13"/>
      <c r="B198" s="254"/>
      <c r="C198" s="255"/>
      <c r="D198" s="250" t="s">
        <v>129</v>
      </c>
      <c r="E198" s="256" t="s">
        <v>1</v>
      </c>
      <c r="F198" s="257" t="s">
        <v>686</v>
      </c>
      <c r="G198" s="255"/>
      <c r="H198" s="256" t="s">
        <v>1</v>
      </c>
      <c r="I198" s="258"/>
      <c r="J198" s="255"/>
      <c r="K198" s="255"/>
      <c r="L198" s="259"/>
      <c r="M198" s="260"/>
      <c r="N198" s="261"/>
      <c r="O198" s="261"/>
      <c r="P198" s="261"/>
      <c r="Q198" s="261"/>
      <c r="R198" s="261"/>
      <c r="S198" s="261"/>
      <c r="T198" s="26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3" t="s">
        <v>129</v>
      </c>
      <c r="AU198" s="263" t="s">
        <v>86</v>
      </c>
      <c r="AV198" s="13" t="s">
        <v>84</v>
      </c>
      <c r="AW198" s="13" t="s">
        <v>31</v>
      </c>
      <c r="AX198" s="13" t="s">
        <v>76</v>
      </c>
      <c r="AY198" s="263" t="s">
        <v>119</v>
      </c>
    </row>
    <row r="199" spans="1:51" s="14" customFormat="1" ht="12">
      <c r="A199" s="14"/>
      <c r="B199" s="264"/>
      <c r="C199" s="265"/>
      <c r="D199" s="250" t="s">
        <v>129</v>
      </c>
      <c r="E199" s="266" t="s">
        <v>1</v>
      </c>
      <c r="F199" s="267" t="s">
        <v>687</v>
      </c>
      <c r="G199" s="265"/>
      <c r="H199" s="268">
        <v>1053</v>
      </c>
      <c r="I199" s="269"/>
      <c r="J199" s="265"/>
      <c r="K199" s="265"/>
      <c r="L199" s="270"/>
      <c r="M199" s="271"/>
      <c r="N199" s="272"/>
      <c r="O199" s="272"/>
      <c r="P199" s="272"/>
      <c r="Q199" s="272"/>
      <c r="R199" s="272"/>
      <c r="S199" s="272"/>
      <c r="T199" s="27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74" t="s">
        <v>129</v>
      </c>
      <c r="AU199" s="274" t="s">
        <v>86</v>
      </c>
      <c r="AV199" s="14" t="s">
        <v>86</v>
      </c>
      <c r="AW199" s="14" t="s">
        <v>31</v>
      </c>
      <c r="AX199" s="14" t="s">
        <v>76</v>
      </c>
      <c r="AY199" s="274" t="s">
        <v>119</v>
      </c>
    </row>
    <row r="200" spans="1:51" s="15" customFormat="1" ht="12">
      <c r="A200" s="15"/>
      <c r="B200" s="275"/>
      <c r="C200" s="276"/>
      <c r="D200" s="250" t="s">
        <v>129</v>
      </c>
      <c r="E200" s="277" t="s">
        <v>1</v>
      </c>
      <c r="F200" s="278" t="s">
        <v>132</v>
      </c>
      <c r="G200" s="276"/>
      <c r="H200" s="279">
        <v>1053</v>
      </c>
      <c r="I200" s="280"/>
      <c r="J200" s="276"/>
      <c r="K200" s="276"/>
      <c r="L200" s="281"/>
      <c r="M200" s="282"/>
      <c r="N200" s="283"/>
      <c r="O200" s="283"/>
      <c r="P200" s="283"/>
      <c r="Q200" s="283"/>
      <c r="R200" s="283"/>
      <c r="S200" s="283"/>
      <c r="T200" s="284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85" t="s">
        <v>129</v>
      </c>
      <c r="AU200" s="285" t="s">
        <v>86</v>
      </c>
      <c r="AV200" s="15" t="s">
        <v>125</v>
      </c>
      <c r="AW200" s="15" t="s">
        <v>31</v>
      </c>
      <c r="AX200" s="15" t="s">
        <v>84</v>
      </c>
      <c r="AY200" s="285" t="s">
        <v>119</v>
      </c>
    </row>
    <row r="201" spans="1:65" s="2" customFormat="1" ht="21.75" customHeight="1">
      <c r="A201" s="38"/>
      <c r="B201" s="39"/>
      <c r="C201" s="236" t="s">
        <v>171</v>
      </c>
      <c r="D201" s="236" t="s">
        <v>121</v>
      </c>
      <c r="E201" s="237" t="s">
        <v>716</v>
      </c>
      <c r="F201" s="238" t="s">
        <v>717</v>
      </c>
      <c r="G201" s="239" t="s">
        <v>537</v>
      </c>
      <c r="H201" s="240">
        <v>550</v>
      </c>
      <c r="I201" s="241"/>
      <c r="J201" s="242">
        <f>ROUND(I201*H201,2)</f>
        <v>0</v>
      </c>
      <c r="K201" s="243"/>
      <c r="L201" s="44"/>
      <c r="M201" s="244" t="s">
        <v>1</v>
      </c>
      <c r="N201" s="245" t="s">
        <v>41</v>
      </c>
      <c r="O201" s="91"/>
      <c r="P201" s="246">
        <f>O201*H201</f>
        <v>0</v>
      </c>
      <c r="Q201" s="246">
        <v>0</v>
      </c>
      <c r="R201" s="246">
        <f>Q201*H201</f>
        <v>0</v>
      </c>
      <c r="S201" s="246">
        <v>0</v>
      </c>
      <c r="T201" s="247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8" t="s">
        <v>125</v>
      </c>
      <c r="AT201" s="248" t="s">
        <v>121</v>
      </c>
      <c r="AU201" s="248" t="s">
        <v>86</v>
      </c>
      <c r="AY201" s="17" t="s">
        <v>119</v>
      </c>
      <c r="BE201" s="249">
        <f>IF(N201="základní",J201,0)</f>
        <v>0</v>
      </c>
      <c r="BF201" s="249">
        <f>IF(N201="snížená",J201,0)</f>
        <v>0</v>
      </c>
      <c r="BG201" s="249">
        <f>IF(N201="zákl. přenesená",J201,0)</f>
        <v>0</v>
      </c>
      <c r="BH201" s="249">
        <f>IF(N201="sníž. přenesená",J201,0)</f>
        <v>0</v>
      </c>
      <c r="BI201" s="249">
        <f>IF(N201="nulová",J201,0)</f>
        <v>0</v>
      </c>
      <c r="BJ201" s="17" t="s">
        <v>84</v>
      </c>
      <c r="BK201" s="249">
        <f>ROUND(I201*H201,2)</f>
        <v>0</v>
      </c>
      <c r="BL201" s="17" t="s">
        <v>125</v>
      </c>
      <c r="BM201" s="248" t="s">
        <v>718</v>
      </c>
    </row>
    <row r="202" spans="1:47" s="2" customFormat="1" ht="12">
      <c r="A202" s="38"/>
      <c r="B202" s="39"/>
      <c r="C202" s="40"/>
      <c r="D202" s="250" t="s">
        <v>127</v>
      </c>
      <c r="E202" s="40"/>
      <c r="F202" s="251" t="s">
        <v>681</v>
      </c>
      <c r="G202" s="40"/>
      <c r="H202" s="40"/>
      <c r="I202" s="144"/>
      <c r="J202" s="40"/>
      <c r="K202" s="40"/>
      <c r="L202" s="44"/>
      <c r="M202" s="252"/>
      <c r="N202" s="253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127</v>
      </c>
      <c r="AU202" s="17" t="s">
        <v>86</v>
      </c>
    </row>
    <row r="203" spans="1:51" s="13" customFormat="1" ht="12">
      <c r="A203" s="13"/>
      <c r="B203" s="254"/>
      <c r="C203" s="255"/>
      <c r="D203" s="250" t="s">
        <v>129</v>
      </c>
      <c r="E203" s="256" t="s">
        <v>1</v>
      </c>
      <c r="F203" s="257" t="s">
        <v>670</v>
      </c>
      <c r="G203" s="255"/>
      <c r="H203" s="256" t="s">
        <v>1</v>
      </c>
      <c r="I203" s="258"/>
      <c r="J203" s="255"/>
      <c r="K203" s="255"/>
      <c r="L203" s="259"/>
      <c r="M203" s="260"/>
      <c r="N203" s="261"/>
      <c r="O203" s="261"/>
      <c r="P203" s="261"/>
      <c r="Q203" s="261"/>
      <c r="R203" s="261"/>
      <c r="S203" s="261"/>
      <c r="T203" s="26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3" t="s">
        <v>129</v>
      </c>
      <c r="AU203" s="263" t="s">
        <v>86</v>
      </c>
      <c r="AV203" s="13" t="s">
        <v>84</v>
      </c>
      <c r="AW203" s="13" t="s">
        <v>31</v>
      </c>
      <c r="AX203" s="13" t="s">
        <v>76</v>
      </c>
      <c r="AY203" s="263" t="s">
        <v>119</v>
      </c>
    </row>
    <row r="204" spans="1:51" s="13" customFormat="1" ht="12">
      <c r="A204" s="13"/>
      <c r="B204" s="254"/>
      <c r="C204" s="255"/>
      <c r="D204" s="250" t="s">
        <v>129</v>
      </c>
      <c r="E204" s="256" t="s">
        <v>1</v>
      </c>
      <c r="F204" s="257" t="s">
        <v>683</v>
      </c>
      <c r="G204" s="255"/>
      <c r="H204" s="256" t="s">
        <v>1</v>
      </c>
      <c r="I204" s="258"/>
      <c r="J204" s="255"/>
      <c r="K204" s="255"/>
      <c r="L204" s="259"/>
      <c r="M204" s="260"/>
      <c r="N204" s="261"/>
      <c r="O204" s="261"/>
      <c r="P204" s="261"/>
      <c r="Q204" s="261"/>
      <c r="R204" s="261"/>
      <c r="S204" s="261"/>
      <c r="T204" s="26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3" t="s">
        <v>129</v>
      </c>
      <c r="AU204" s="263" t="s">
        <v>86</v>
      </c>
      <c r="AV204" s="13" t="s">
        <v>84</v>
      </c>
      <c r="AW204" s="13" t="s">
        <v>31</v>
      </c>
      <c r="AX204" s="13" t="s">
        <v>76</v>
      </c>
      <c r="AY204" s="263" t="s">
        <v>119</v>
      </c>
    </row>
    <row r="205" spans="1:51" s="13" customFormat="1" ht="12">
      <c r="A205" s="13"/>
      <c r="B205" s="254"/>
      <c r="C205" s="255"/>
      <c r="D205" s="250" t="s">
        <v>129</v>
      </c>
      <c r="E205" s="256" t="s">
        <v>1</v>
      </c>
      <c r="F205" s="257" t="s">
        <v>684</v>
      </c>
      <c r="G205" s="255"/>
      <c r="H205" s="256" t="s">
        <v>1</v>
      </c>
      <c r="I205" s="258"/>
      <c r="J205" s="255"/>
      <c r="K205" s="255"/>
      <c r="L205" s="259"/>
      <c r="M205" s="260"/>
      <c r="N205" s="261"/>
      <c r="O205" s="261"/>
      <c r="P205" s="261"/>
      <c r="Q205" s="261"/>
      <c r="R205" s="261"/>
      <c r="S205" s="261"/>
      <c r="T205" s="26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3" t="s">
        <v>129</v>
      </c>
      <c r="AU205" s="263" t="s">
        <v>86</v>
      </c>
      <c r="AV205" s="13" t="s">
        <v>84</v>
      </c>
      <c r="AW205" s="13" t="s">
        <v>31</v>
      </c>
      <c r="AX205" s="13" t="s">
        <v>76</v>
      </c>
      <c r="AY205" s="263" t="s">
        <v>119</v>
      </c>
    </row>
    <row r="206" spans="1:51" s="13" customFormat="1" ht="12">
      <c r="A206" s="13"/>
      <c r="B206" s="254"/>
      <c r="C206" s="255"/>
      <c r="D206" s="250" t="s">
        <v>129</v>
      </c>
      <c r="E206" s="256" t="s">
        <v>1</v>
      </c>
      <c r="F206" s="257" t="s">
        <v>685</v>
      </c>
      <c r="G206" s="255"/>
      <c r="H206" s="256" t="s">
        <v>1</v>
      </c>
      <c r="I206" s="258"/>
      <c r="J206" s="255"/>
      <c r="K206" s="255"/>
      <c r="L206" s="259"/>
      <c r="M206" s="260"/>
      <c r="N206" s="261"/>
      <c r="O206" s="261"/>
      <c r="P206" s="261"/>
      <c r="Q206" s="261"/>
      <c r="R206" s="261"/>
      <c r="S206" s="261"/>
      <c r="T206" s="26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3" t="s">
        <v>129</v>
      </c>
      <c r="AU206" s="263" t="s">
        <v>86</v>
      </c>
      <c r="AV206" s="13" t="s">
        <v>84</v>
      </c>
      <c r="AW206" s="13" t="s">
        <v>31</v>
      </c>
      <c r="AX206" s="13" t="s">
        <v>76</v>
      </c>
      <c r="AY206" s="263" t="s">
        <v>119</v>
      </c>
    </row>
    <row r="207" spans="1:51" s="13" customFormat="1" ht="12">
      <c r="A207" s="13"/>
      <c r="B207" s="254"/>
      <c r="C207" s="255"/>
      <c r="D207" s="250" t="s">
        <v>129</v>
      </c>
      <c r="E207" s="256" t="s">
        <v>1</v>
      </c>
      <c r="F207" s="257" t="s">
        <v>686</v>
      </c>
      <c r="G207" s="255"/>
      <c r="H207" s="256" t="s">
        <v>1</v>
      </c>
      <c r="I207" s="258"/>
      <c r="J207" s="255"/>
      <c r="K207" s="255"/>
      <c r="L207" s="259"/>
      <c r="M207" s="260"/>
      <c r="N207" s="261"/>
      <c r="O207" s="261"/>
      <c r="P207" s="261"/>
      <c r="Q207" s="261"/>
      <c r="R207" s="261"/>
      <c r="S207" s="261"/>
      <c r="T207" s="26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3" t="s">
        <v>129</v>
      </c>
      <c r="AU207" s="263" t="s">
        <v>86</v>
      </c>
      <c r="AV207" s="13" t="s">
        <v>84</v>
      </c>
      <c r="AW207" s="13" t="s">
        <v>31</v>
      </c>
      <c r="AX207" s="13" t="s">
        <v>76</v>
      </c>
      <c r="AY207" s="263" t="s">
        <v>119</v>
      </c>
    </row>
    <row r="208" spans="1:51" s="14" customFormat="1" ht="12">
      <c r="A208" s="14"/>
      <c r="B208" s="264"/>
      <c r="C208" s="265"/>
      <c r="D208" s="250" t="s">
        <v>129</v>
      </c>
      <c r="E208" s="266" t="s">
        <v>1</v>
      </c>
      <c r="F208" s="267" t="s">
        <v>392</v>
      </c>
      <c r="G208" s="265"/>
      <c r="H208" s="268">
        <v>550</v>
      </c>
      <c r="I208" s="269"/>
      <c r="J208" s="265"/>
      <c r="K208" s="265"/>
      <c r="L208" s="270"/>
      <c r="M208" s="271"/>
      <c r="N208" s="272"/>
      <c r="O208" s="272"/>
      <c r="P208" s="272"/>
      <c r="Q208" s="272"/>
      <c r="R208" s="272"/>
      <c r="S208" s="272"/>
      <c r="T208" s="273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74" t="s">
        <v>129</v>
      </c>
      <c r="AU208" s="274" t="s">
        <v>86</v>
      </c>
      <c r="AV208" s="14" t="s">
        <v>86</v>
      </c>
      <c r="AW208" s="14" t="s">
        <v>31</v>
      </c>
      <c r="AX208" s="14" t="s">
        <v>76</v>
      </c>
      <c r="AY208" s="274" t="s">
        <v>119</v>
      </c>
    </row>
    <row r="209" spans="1:51" s="15" customFormat="1" ht="12">
      <c r="A209" s="15"/>
      <c r="B209" s="275"/>
      <c r="C209" s="276"/>
      <c r="D209" s="250" t="s">
        <v>129</v>
      </c>
      <c r="E209" s="277" t="s">
        <v>1</v>
      </c>
      <c r="F209" s="278" t="s">
        <v>132</v>
      </c>
      <c r="G209" s="276"/>
      <c r="H209" s="279">
        <v>550</v>
      </c>
      <c r="I209" s="280"/>
      <c r="J209" s="276"/>
      <c r="K209" s="276"/>
      <c r="L209" s="281"/>
      <c r="M209" s="282"/>
      <c r="N209" s="283"/>
      <c r="O209" s="283"/>
      <c r="P209" s="283"/>
      <c r="Q209" s="283"/>
      <c r="R209" s="283"/>
      <c r="S209" s="283"/>
      <c r="T209" s="284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85" t="s">
        <v>129</v>
      </c>
      <c r="AU209" s="285" t="s">
        <v>86</v>
      </c>
      <c r="AV209" s="15" t="s">
        <v>125</v>
      </c>
      <c r="AW209" s="15" t="s">
        <v>31</v>
      </c>
      <c r="AX209" s="15" t="s">
        <v>84</v>
      </c>
      <c r="AY209" s="285" t="s">
        <v>119</v>
      </c>
    </row>
    <row r="210" spans="1:65" s="2" customFormat="1" ht="21.75" customHeight="1">
      <c r="A210" s="38"/>
      <c r="B210" s="39"/>
      <c r="C210" s="236" t="s">
        <v>177</v>
      </c>
      <c r="D210" s="236" t="s">
        <v>121</v>
      </c>
      <c r="E210" s="237" t="s">
        <v>719</v>
      </c>
      <c r="F210" s="238" t="s">
        <v>720</v>
      </c>
      <c r="G210" s="239" t="s">
        <v>124</v>
      </c>
      <c r="H210" s="240">
        <v>1931</v>
      </c>
      <c r="I210" s="241"/>
      <c r="J210" s="242">
        <f>ROUND(I210*H210,2)</f>
        <v>0</v>
      </c>
      <c r="K210" s="243"/>
      <c r="L210" s="44"/>
      <c r="M210" s="244" t="s">
        <v>1</v>
      </c>
      <c r="N210" s="245" t="s">
        <v>41</v>
      </c>
      <c r="O210" s="91"/>
      <c r="P210" s="246">
        <f>O210*H210</f>
        <v>0</v>
      </c>
      <c r="Q210" s="246">
        <v>0</v>
      </c>
      <c r="R210" s="246">
        <f>Q210*H210</f>
        <v>0</v>
      </c>
      <c r="S210" s="246">
        <v>0</v>
      </c>
      <c r="T210" s="247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8" t="s">
        <v>125</v>
      </c>
      <c r="AT210" s="248" t="s">
        <v>121</v>
      </c>
      <c r="AU210" s="248" t="s">
        <v>86</v>
      </c>
      <c r="AY210" s="17" t="s">
        <v>119</v>
      </c>
      <c r="BE210" s="249">
        <f>IF(N210="základní",J210,0)</f>
        <v>0</v>
      </c>
      <c r="BF210" s="249">
        <f>IF(N210="snížená",J210,0)</f>
        <v>0</v>
      </c>
      <c r="BG210" s="249">
        <f>IF(N210="zákl. přenesená",J210,0)</f>
        <v>0</v>
      </c>
      <c r="BH210" s="249">
        <f>IF(N210="sníž. přenesená",J210,0)</f>
        <v>0</v>
      </c>
      <c r="BI210" s="249">
        <f>IF(N210="nulová",J210,0)</f>
        <v>0</v>
      </c>
      <c r="BJ210" s="17" t="s">
        <v>84</v>
      </c>
      <c r="BK210" s="249">
        <f>ROUND(I210*H210,2)</f>
        <v>0</v>
      </c>
      <c r="BL210" s="17" t="s">
        <v>125</v>
      </c>
      <c r="BM210" s="248" t="s">
        <v>721</v>
      </c>
    </row>
    <row r="211" spans="1:47" s="2" customFormat="1" ht="12">
      <c r="A211" s="38"/>
      <c r="B211" s="39"/>
      <c r="C211" s="40"/>
      <c r="D211" s="250" t="s">
        <v>127</v>
      </c>
      <c r="E211" s="40"/>
      <c r="F211" s="251" t="s">
        <v>694</v>
      </c>
      <c r="G211" s="40"/>
      <c r="H211" s="40"/>
      <c r="I211" s="144"/>
      <c r="J211" s="40"/>
      <c r="K211" s="40"/>
      <c r="L211" s="44"/>
      <c r="M211" s="252"/>
      <c r="N211" s="253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127</v>
      </c>
      <c r="AU211" s="17" t="s">
        <v>86</v>
      </c>
    </row>
    <row r="212" spans="1:51" s="13" customFormat="1" ht="12">
      <c r="A212" s="13"/>
      <c r="B212" s="254"/>
      <c r="C212" s="255"/>
      <c r="D212" s="250" t="s">
        <v>129</v>
      </c>
      <c r="E212" s="256" t="s">
        <v>1</v>
      </c>
      <c r="F212" s="257" t="s">
        <v>695</v>
      </c>
      <c r="G212" s="255"/>
      <c r="H212" s="256" t="s">
        <v>1</v>
      </c>
      <c r="I212" s="258"/>
      <c r="J212" s="255"/>
      <c r="K212" s="255"/>
      <c r="L212" s="259"/>
      <c r="M212" s="260"/>
      <c r="N212" s="261"/>
      <c r="O212" s="261"/>
      <c r="P212" s="261"/>
      <c r="Q212" s="261"/>
      <c r="R212" s="261"/>
      <c r="S212" s="261"/>
      <c r="T212" s="26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3" t="s">
        <v>129</v>
      </c>
      <c r="AU212" s="263" t="s">
        <v>86</v>
      </c>
      <c r="AV212" s="13" t="s">
        <v>84</v>
      </c>
      <c r="AW212" s="13" t="s">
        <v>31</v>
      </c>
      <c r="AX212" s="13" t="s">
        <v>76</v>
      </c>
      <c r="AY212" s="263" t="s">
        <v>119</v>
      </c>
    </row>
    <row r="213" spans="1:51" s="13" customFormat="1" ht="12">
      <c r="A213" s="13"/>
      <c r="B213" s="254"/>
      <c r="C213" s="255"/>
      <c r="D213" s="250" t="s">
        <v>129</v>
      </c>
      <c r="E213" s="256" t="s">
        <v>1</v>
      </c>
      <c r="F213" s="257" t="s">
        <v>670</v>
      </c>
      <c r="G213" s="255"/>
      <c r="H213" s="256" t="s">
        <v>1</v>
      </c>
      <c r="I213" s="258"/>
      <c r="J213" s="255"/>
      <c r="K213" s="255"/>
      <c r="L213" s="259"/>
      <c r="M213" s="260"/>
      <c r="N213" s="261"/>
      <c r="O213" s="261"/>
      <c r="P213" s="261"/>
      <c r="Q213" s="261"/>
      <c r="R213" s="261"/>
      <c r="S213" s="261"/>
      <c r="T213" s="26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3" t="s">
        <v>129</v>
      </c>
      <c r="AU213" s="263" t="s">
        <v>86</v>
      </c>
      <c r="AV213" s="13" t="s">
        <v>84</v>
      </c>
      <c r="AW213" s="13" t="s">
        <v>31</v>
      </c>
      <c r="AX213" s="13" t="s">
        <v>76</v>
      </c>
      <c r="AY213" s="263" t="s">
        <v>119</v>
      </c>
    </row>
    <row r="214" spans="1:51" s="13" customFormat="1" ht="12">
      <c r="A214" s="13"/>
      <c r="B214" s="254"/>
      <c r="C214" s="255"/>
      <c r="D214" s="250" t="s">
        <v>129</v>
      </c>
      <c r="E214" s="256" t="s">
        <v>1</v>
      </c>
      <c r="F214" s="257" t="s">
        <v>696</v>
      </c>
      <c r="G214" s="255"/>
      <c r="H214" s="256" t="s">
        <v>1</v>
      </c>
      <c r="I214" s="258"/>
      <c r="J214" s="255"/>
      <c r="K214" s="255"/>
      <c r="L214" s="259"/>
      <c r="M214" s="260"/>
      <c r="N214" s="261"/>
      <c r="O214" s="261"/>
      <c r="P214" s="261"/>
      <c r="Q214" s="261"/>
      <c r="R214" s="261"/>
      <c r="S214" s="261"/>
      <c r="T214" s="26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3" t="s">
        <v>129</v>
      </c>
      <c r="AU214" s="263" t="s">
        <v>86</v>
      </c>
      <c r="AV214" s="13" t="s">
        <v>84</v>
      </c>
      <c r="AW214" s="13" t="s">
        <v>31</v>
      </c>
      <c r="AX214" s="13" t="s">
        <v>76</v>
      </c>
      <c r="AY214" s="263" t="s">
        <v>119</v>
      </c>
    </row>
    <row r="215" spans="1:51" s="13" customFormat="1" ht="12">
      <c r="A215" s="13"/>
      <c r="B215" s="254"/>
      <c r="C215" s="255"/>
      <c r="D215" s="250" t="s">
        <v>129</v>
      </c>
      <c r="E215" s="256" t="s">
        <v>1</v>
      </c>
      <c r="F215" s="257" t="s">
        <v>697</v>
      </c>
      <c r="G215" s="255"/>
      <c r="H215" s="256" t="s">
        <v>1</v>
      </c>
      <c r="I215" s="258"/>
      <c r="J215" s="255"/>
      <c r="K215" s="255"/>
      <c r="L215" s="259"/>
      <c r="M215" s="260"/>
      <c r="N215" s="261"/>
      <c r="O215" s="261"/>
      <c r="P215" s="261"/>
      <c r="Q215" s="261"/>
      <c r="R215" s="261"/>
      <c r="S215" s="261"/>
      <c r="T215" s="26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3" t="s">
        <v>129</v>
      </c>
      <c r="AU215" s="263" t="s">
        <v>86</v>
      </c>
      <c r="AV215" s="13" t="s">
        <v>84</v>
      </c>
      <c r="AW215" s="13" t="s">
        <v>31</v>
      </c>
      <c r="AX215" s="13" t="s">
        <v>76</v>
      </c>
      <c r="AY215" s="263" t="s">
        <v>119</v>
      </c>
    </row>
    <row r="216" spans="1:51" s="13" customFormat="1" ht="12">
      <c r="A216" s="13"/>
      <c r="B216" s="254"/>
      <c r="C216" s="255"/>
      <c r="D216" s="250" t="s">
        <v>129</v>
      </c>
      <c r="E216" s="256" t="s">
        <v>1</v>
      </c>
      <c r="F216" s="257" t="s">
        <v>698</v>
      </c>
      <c r="G216" s="255"/>
      <c r="H216" s="256" t="s">
        <v>1</v>
      </c>
      <c r="I216" s="258"/>
      <c r="J216" s="255"/>
      <c r="K216" s="255"/>
      <c r="L216" s="259"/>
      <c r="M216" s="260"/>
      <c r="N216" s="261"/>
      <c r="O216" s="261"/>
      <c r="P216" s="261"/>
      <c r="Q216" s="261"/>
      <c r="R216" s="261"/>
      <c r="S216" s="261"/>
      <c r="T216" s="26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3" t="s">
        <v>129</v>
      </c>
      <c r="AU216" s="263" t="s">
        <v>86</v>
      </c>
      <c r="AV216" s="13" t="s">
        <v>84</v>
      </c>
      <c r="AW216" s="13" t="s">
        <v>31</v>
      </c>
      <c r="AX216" s="13" t="s">
        <v>76</v>
      </c>
      <c r="AY216" s="263" t="s">
        <v>119</v>
      </c>
    </row>
    <row r="217" spans="1:51" s="13" customFormat="1" ht="12">
      <c r="A217" s="13"/>
      <c r="B217" s="254"/>
      <c r="C217" s="255"/>
      <c r="D217" s="250" t="s">
        <v>129</v>
      </c>
      <c r="E217" s="256" t="s">
        <v>1</v>
      </c>
      <c r="F217" s="257" t="s">
        <v>699</v>
      </c>
      <c r="G217" s="255"/>
      <c r="H217" s="256" t="s">
        <v>1</v>
      </c>
      <c r="I217" s="258"/>
      <c r="J217" s="255"/>
      <c r="K217" s="255"/>
      <c r="L217" s="259"/>
      <c r="M217" s="260"/>
      <c r="N217" s="261"/>
      <c r="O217" s="261"/>
      <c r="P217" s="261"/>
      <c r="Q217" s="261"/>
      <c r="R217" s="261"/>
      <c r="S217" s="261"/>
      <c r="T217" s="26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3" t="s">
        <v>129</v>
      </c>
      <c r="AU217" s="263" t="s">
        <v>86</v>
      </c>
      <c r="AV217" s="13" t="s">
        <v>84</v>
      </c>
      <c r="AW217" s="13" t="s">
        <v>31</v>
      </c>
      <c r="AX217" s="13" t="s">
        <v>76</v>
      </c>
      <c r="AY217" s="263" t="s">
        <v>119</v>
      </c>
    </row>
    <row r="218" spans="1:51" s="13" customFormat="1" ht="12">
      <c r="A218" s="13"/>
      <c r="B218" s="254"/>
      <c r="C218" s="255"/>
      <c r="D218" s="250" t="s">
        <v>129</v>
      </c>
      <c r="E218" s="256" t="s">
        <v>1</v>
      </c>
      <c r="F218" s="257" t="s">
        <v>700</v>
      </c>
      <c r="G218" s="255"/>
      <c r="H218" s="256" t="s">
        <v>1</v>
      </c>
      <c r="I218" s="258"/>
      <c r="J218" s="255"/>
      <c r="K218" s="255"/>
      <c r="L218" s="259"/>
      <c r="M218" s="260"/>
      <c r="N218" s="261"/>
      <c r="O218" s="261"/>
      <c r="P218" s="261"/>
      <c r="Q218" s="261"/>
      <c r="R218" s="261"/>
      <c r="S218" s="261"/>
      <c r="T218" s="26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3" t="s">
        <v>129</v>
      </c>
      <c r="AU218" s="263" t="s">
        <v>86</v>
      </c>
      <c r="AV218" s="13" t="s">
        <v>84</v>
      </c>
      <c r="AW218" s="13" t="s">
        <v>31</v>
      </c>
      <c r="AX218" s="13" t="s">
        <v>76</v>
      </c>
      <c r="AY218" s="263" t="s">
        <v>119</v>
      </c>
    </row>
    <row r="219" spans="1:51" s="13" customFormat="1" ht="12">
      <c r="A219" s="13"/>
      <c r="B219" s="254"/>
      <c r="C219" s="255"/>
      <c r="D219" s="250" t="s">
        <v>129</v>
      </c>
      <c r="E219" s="256" t="s">
        <v>1</v>
      </c>
      <c r="F219" s="257" t="s">
        <v>701</v>
      </c>
      <c r="G219" s="255"/>
      <c r="H219" s="256" t="s">
        <v>1</v>
      </c>
      <c r="I219" s="258"/>
      <c r="J219" s="255"/>
      <c r="K219" s="255"/>
      <c r="L219" s="259"/>
      <c r="M219" s="260"/>
      <c r="N219" s="261"/>
      <c r="O219" s="261"/>
      <c r="P219" s="261"/>
      <c r="Q219" s="261"/>
      <c r="R219" s="261"/>
      <c r="S219" s="261"/>
      <c r="T219" s="26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3" t="s">
        <v>129</v>
      </c>
      <c r="AU219" s="263" t="s">
        <v>86</v>
      </c>
      <c r="AV219" s="13" t="s">
        <v>84</v>
      </c>
      <c r="AW219" s="13" t="s">
        <v>31</v>
      </c>
      <c r="AX219" s="13" t="s">
        <v>76</v>
      </c>
      <c r="AY219" s="263" t="s">
        <v>119</v>
      </c>
    </row>
    <row r="220" spans="1:51" s="13" customFormat="1" ht="12">
      <c r="A220" s="13"/>
      <c r="B220" s="254"/>
      <c r="C220" s="255"/>
      <c r="D220" s="250" t="s">
        <v>129</v>
      </c>
      <c r="E220" s="256" t="s">
        <v>1</v>
      </c>
      <c r="F220" s="257" t="s">
        <v>702</v>
      </c>
      <c r="G220" s="255"/>
      <c r="H220" s="256" t="s">
        <v>1</v>
      </c>
      <c r="I220" s="258"/>
      <c r="J220" s="255"/>
      <c r="K220" s="255"/>
      <c r="L220" s="259"/>
      <c r="M220" s="260"/>
      <c r="N220" s="261"/>
      <c r="O220" s="261"/>
      <c r="P220" s="261"/>
      <c r="Q220" s="261"/>
      <c r="R220" s="261"/>
      <c r="S220" s="261"/>
      <c r="T220" s="26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3" t="s">
        <v>129</v>
      </c>
      <c r="AU220" s="263" t="s">
        <v>86</v>
      </c>
      <c r="AV220" s="13" t="s">
        <v>84</v>
      </c>
      <c r="AW220" s="13" t="s">
        <v>31</v>
      </c>
      <c r="AX220" s="13" t="s">
        <v>76</v>
      </c>
      <c r="AY220" s="263" t="s">
        <v>119</v>
      </c>
    </row>
    <row r="221" spans="1:51" s="13" customFormat="1" ht="12">
      <c r="A221" s="13"/>
      <c r="B221" s="254"/>
      <c r="C221" s="255"/>
      <c r="D221" s="250" t="s">
        <v>129</v>
      </c>
      <c r="E221" s="256" t="s">
        <v>1</v>
      </c>
      <c r="F221" s="257" t="s">
        <v>703</v>
      </c>
      <c r="G221" s="255"/>
      <c r="H221" s="256" t="s">
        <v>1</v>
      </c>
      <c r="I221" s="258"/>
      <c r="J221" s="255"/>
      <c r="K221" s="255"/>
      <c r="L221" s="259"/>
      <c r="M221" s="260"/>
      <c r="N221" s="261"/>
      <c r="O221" s="261"/>
      <c r="P221" s="261"/>
      <c r="Q221" s="261"/>
      <c r="R221" s="261"/>
      <c r="S221" s="261"/>
      <c r="T221" s="26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3" t="s">
        <v>129</v>
      </c>
      <c r="AU221" s="263" t="s">
        <v>86</v>
      </c>
      <c r="AV221" s="13" t="s">
        <v>84</v>
      </c>
      <c r="AW221" s="13" t="s">
        <v>31</v>
      </c>
      <c r="AX221" s="13" t="s">
        <v>76</v>
      </c>
      <c r="AY221" s="263" t="s">
        <v>119</v>
      </c>
    </row>
    <row r="222" spans="1:51" s="14" customFormat="1" ht="12">
      <c r="A222" s="14"/>
      <c r="B222" s="264"/>
      <c r="C222" s="265"/>
      <c r="D222" s="250" t="s">
        <v>129</v>
      </c>
      <c r="E222" s="266" t="s">
        <v>1</v>
      </c>
      <c r="F222" s="267" t="s">
        <v>461</v>
      </c>
      <c r="G222" s="265"/>
      <c r="H222" s="268">
        <v>1931</v>
      </c>
      <c r="I222" s="269"/>
      <c r="J222" s="265"/>
      <c r="K222" s="265"/>
      <c r="L222" s="270"/>
      <c r="M222" s="271"/>
      <c r="N222" s="272"/>
      <c r="O222" s="272"/>
      <c r="P222" s="272"/>
      <c r="Q222" s="272"/>
      <c r="R222" s="272"/>
      <c r="S222" s="272"/>
      <c r="T222" s="27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74" t="s">
        <v>129</v>
      </c>
      <c r="AU222" s="274" t="s">
        <v>86</v>
      </c>
      <c r="AV222" s="14" t="s">
        <v>86</v>
      </c>
      <c r="AW222" s="14" t="s">
        <v>31</v>
      </c>
      <c r="AX222" s="14" t="s">
        <v>76</v>
      </c>
      <c r="AY222" s="274" t="s">
        <v>119</v>
      </c>
    </row>
    <row r="223" spans="1:51" s="15" customFormat="1" ht="12">
      <c r="A223" s="15"/>
      <c r="B223" s="275"/>
      <c r="C223" s="276"/>
      <c r="D223" s="250" t="s">
        <v>129</v>
      </c>
      <c r="E223" s="277" t="s">
        <v>1</v>
      </c>
      <c r="F223" s="278" t="s">
        <v>132</v>
      </c>
      <c r="G223" s="276"/>
      <c r="H223" s="279">
        <v>1931</v>
      </c>
      <c r="I223" s="280"/>
      <c r="J223" s="276"/>
      <c r="K223" s="276"/>
      <c r="L223" s="281"/>
      <c r="M223" s="282"/>
      <c r="N223" s="283"/>
      <c r="O223" s="283"/>
      <c r="P223" s="283"/>
      <c r="Q223" s="283"/>
      <c r="R223" s="283"/>
      <c r="S223" s="283"/>
      <c r="T223" s="284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85" t="s">
        <v>129</v>
      </c>
      <c r="AU223" s="285" t="s">
        <v>86</v>
      </c>
      <c r="AV223" s="15" t="s">
        <v>125</v>
      </c>
      <c r="AW223" s="15" t="s">
        <v>31</v>
      </c>
      <c r="AX223" s="15" t="s">
        <v>84</v>
      </c>
      <c r="AY223" s="285" t="s">
        <v>119</v>
      </c>
    </row>
    <row r="224" spans="1:65" s="2" customFormat="1" ht="21.75" customHeight="1">
      <c r="A224" s="38"/>
      <c r="B224" s="39"/>
      <c r="C224" s="236" t="s">
        <v>183</v>
      </c>
      <c r="D224" s="236" t="s">
        <v>121</v>
      </c>
      <c r="E224" s="237" t="s">
        <v>704</v>
      </c>
      <c r="F224" s="238" t="s">
        <v>705</v>
      </c>
      <c r="G224" s="239" t="s">
        <v>135</v>
      </c>
      <c r="H224" s="240">
        <v>1</v>
      </c>
      <c r="I224" s="241"/>
      <c r="J224" s="242">
        <f>ROUND(I224*H224,2)</f>
        <v>0</v>
      </c>
      <c r="K224" s="243"/>
      <c r="L224" s="44"/>
      <c r="M224" s="244" t="s">
        <v>1</v>
      </c>
      <c r="N224" s="245" t="s">
        <v>41</v>
      </c>
      <c r="O224" s="91"/>
      <c r="P224" s="246">
        <f>O224*H224</f>
        <v>0</v>
      </c>
      <c r="Q224" s="246">
        <v>0</v>
      </c>
      <c r="R224" s="246">
        <f>Q224*H224</f>
        <v>0</v>
      </c>
      <c r="S224" s="246">
        <v>0</v>
      </c>
      <c r="T224" s="247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48" t="s">
        <v>125</v>
      </c>
      <c r="AT224" s="248" t="s">
        <v>121</v>
      </c>
      <c r="AU224" s="248" t="s">
        <v>86</v>
      </c>
      <c r="AY224" s="17" t="s">
        <v>119</v>
      </c>
      <c r="BE224" s="249">
        <f>IF(N224="základní",J224,0)</f>
        <v>0</v>
      </c>
      <c r="BF224" s="249">
        <f>IF(N224="snížená",J224,0)</f>
        <v>0</v>
      </c>
      <c r="BG224" s="249">
        <f>IF(N224="zákl. přenesená",J224,0)</f>
        <v>0</v>
      </c>
      <c r="BH224" s="249">
        <f>IF(N224="sníž. přenesená",J224,0)</f>
        <v>0</v>
      </c>
      <c r="BI224" s="249">
        <f>IF(N224="nulová",J224,0)</f>
        <v>0</v>
      </c>
      <c r="BJ224" s="17" t="s">
        <v>84</v>
      </c>
      <c r="BK224" s="249">
        <f>ROUND(I224*H224,2)</f>
        <v>0</v>
      </c>
      <c r="BL224" s="17" t="s">
        <v>125</v>
      </c>
      <c r="BM224" s="248" t="s">
        <v>722</v>
      </c>
    </row>
    <row r="225" spans="1:47" s="2" customFormat="1" ht="12">
      <c r="A225" s="38"/>
      <c r="B225" s="39"/>
      <c r="C225" s="40"/>
      <c r="D225" s="250" t="s">
        <v>127</v>
      </c>
      <c r="E225" s="40"/>
      <c r="F225" s="251" t="s">
        <v>707</v>
      </c>
      <c r="G225" s="40"/>
      <c r="H225" s="40"/>
      <c r="I225" s="144"/>
      <c r="J225" s="40"/>
      <c r="K225" s="40"/>
      <c r="L225" s="44"/>
      <c r="M225" s="252"/>
      <c r="N225" s="253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127</v>
      </c>
      <c r="AU225" s="17" t="s">
        <v>86</v>
      </c>
    </row>
    <row r="226" spans="1:51" s="14" customFormat="1" ht="12">
      <c r="A226" s="14"/>
      <c r="B226" s="264"/>
      <c r="C226" s="265"/>
      <c r="D226" s="250" t="s">
        <v>129</v>
      </c>
      <c r="E226" s="266" t="s">
        <v>1</v>
      </c>
      <c r="F226" s="267" t="s">
        <v>708</v>
      </c>
      <c r="G226" s="265"/>
      <c r="H226" s="268">
        <v>1</v>
      </c>
      <c r="I226" s="269"/>
      <c r="J226" s="265"/>
      <c r="K226" s="265"/>
      <c r="L226" s="270"/>
      <c r="M226" s="271"/>
      <c r="N226" s="272"/>
      <c r="O226" s="272"/>
      <c r="P226" s="272"/>
      <c r="Q226" s="272"/>
      <c r="R226" s="272"/>
      <c r="S226" s="272"/>
      <c r="T226" s="273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74" t="s">
        <v>129</v>
      </c>
      <c r="AU226" s="274" t="s">
        <v>86</v>
      </c>
      <c r="AV226" s="14" t="s">
        <v>86</v>
      </c>
      <c r="AW226" s="14" t="s">
        <v>31</v>
      </c>
      <c r="AX226" s="14" t="s">
        <v>76</v>
      </c>
      <c r="AY226" s="274" t="s">
        <v>119</v>
      </c>
    </row>
    <row r="227" spans="1:51" s="15" customFormat="1" ht="12">
      <c r="A227" s="15"/>
      <c r="B227" s="275"/>
      <c r="C227" s="276"/>
      <c r="D227" s="250" t="s">
        <v>129</v>
      </c>
      <c r="E227" s="277" t="s">
        <v>1</v>
      </c>
      <c r="F227" s="278" t="s">
        <v>132</v>
      </c>
      <c r="G227" s="276"/>
      <c r="H227" s="279">
        <v>1</v>
      </c>
      <c r="I227" s="280"/>
      <c r="J227" s="276"/>
      <c r="K227" s="276"/>
      <c r="L227" s="281"/>
      <c r="M227" s="282"/>
      <c r="N227" s="283"/>
      <c r="O227" s="283"/>
      <c r="P227" s="283"/>
      <c r="Q227" s="283"/>
      <c r="R227" s="283"/>
      <c r="S227" s="283"/>
      <c r="T227" s="284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85" t="s">
        <v>129</v>
      </c>
      <c r="AU227" s="285" t="s">
        <v>86</v>
      </c>
      <c r="AV227" s="15" t="s">
        <v>125</v>
      </c>
      <c r="AW227" s="15" t="s">
        <v>31</v>
      </c>
      <c r="AX227" s="15" t="s">
        <v>84</v>
      </c>
      <c r="AY227" s="285" t="s">
        <v>119</v>
      </c>
    </row>
    <row r="228" spans="1:63" s="12" customFormat="1" ht="22.8" customHeight="1">
      <c r="A228" s="12"/>
      <c r="B228" s="220"/>
      <c r="C228" s="221"/>
      <c r="D228" s="222" t="s">
        <v>75</v>
      </c>
      <c r="E228" s="234" t="s">
        <v>90</v>
      </c>
      <c r="F228" s="234" t="s">
        <v>723</v>
      </c>
      <c r="G228" s="221"/>
      <c r="H228" s="221"/>
      <c r="I228" s="224"/>
      <c r="J228" s="235">
        <f>BK228</f>
        <v>0</v>
      </c>
      <c r="K228" s="221"/>
      <c r="L228" s="226"/>
      <c r="M228" s="227"/>
      <c r="N228" s="228"/>
      <c r="O228" s="228"/>
      <c r="P228" s="229">
        <f>SUM(P229:P280)</f>
        <v>0</v>
      </c>
      <c r="Q228" s="228"/>
      <c r="R228" s="229">
        <f>SUM(R229:R280)</f>
        <v>0</v>
      </c>
      <c r="S228" s="228"/>
      <c r="T228" s="230">
        <f>SUM(T229:T280)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31" t="s">
        <v>84</v>
      </c>
      <c r="AT228" s="232" t="s">
        <v>75</v>
      </c>
      <c r="AU228" s="232" t="s">
        <v>84</v>
      </c>
      <c r="AY228" s="231" t="s">
        <v>119</v>
      </c>
      <c r="BK228" s="233">
        <f>SUM(BK229:BK280)</f>
        <v>0</v>
      </c>
    </row>
    <row r="229" spans="1:65" s="2" customFormat="1" ht="21.75" customHeight="1">
      <c r="A229" s="38"/>
      <c r="B229" s="39"/>
      <c r="C229" s="236" t="s">
        <v>189</v>
      </c>
      <c r="D229" s="236" t="s">
        <v>121</v>
      </c>
      <c r="E229" s="237" t="s">
        <v>724</v>
      </c>
      <c r="F229" s="238" t="s">
        <v>725</v>
      </c>
      <c r="G229" s="239" t="s">
        <v>135</v>
      </c>
      <c r="H229" s="240">
        <v>23</v>
      </c>
      <c r="I229" s="241"/>
      <c r="J229" s="242">
        <f>ROUND(I229*H229,2)</f>
        <v>0</v>
      </c>
      <c r="K229" s="243"/>
      <c r="L229" s="44"/>
      <c r="M229" s="244" t="s">
        <v>1</v>
      </c>
      <c r="N229" s="245" t="s">
        <v>41</v>
      </c>
      <c r="O229" s="91"/>
      <c r="P229" s="246">
        <f>O229*H229</f>
        <v>0</v>
      </c>
      <c r="Q229" s="246">
        <v>0</v>
      </c>
      <c r="R229" s="246">
        <f>Q229*H229</f>
        <v>0</v>
      </c>
      <c r="S229" s="246">
        <v>0</v>
      </c>
      <c r="T229" s="247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48" t="s">
        <v>125</v>
      </c>
      <c r="AT229" s="248" t="s">
        <v>121</v>
      </c>
      <c r="AU229" s="248" t="s">
        <v>86</v>
      </c>
      <c r="AY229" s="17" t="s">
        <v>119</v>
      </c>
      <c r="BE229" s="249">
        <f>IF(N229="základní",J229,0)</f>
        <v>0</v>
      </c>
      <c r="BF229" s="249">
        <f>IF(N229="snížená",J229,0)</f>
        <v>0</v>
      </c>
      <c r="BG229" s="249">
        <f>IF(N229="zákl. přenesená",J229,0)</f>
        <v>0</v>
      </c>
      <c r="BH229" s="249">
        <f>IF(N229="sníž. přenesená",J229,0)</f>
        <v>0</v>
      </c>
      <c r="BI229" s="249">
        <f>IF(N229="nulová",J229,0)</f>
        <v>0</v>
      </c>
      <c r="BJ229" s="17" t="s">
        <v>84</v>
      </c>
      <c r="BK229" s="249">
        <f>ROUND(I229*H229,2)</f>
        <v>0</v>
      </c>
      <c r="BL229" s="17" t="s">
        <v>125</v>
      </c>
      <c r="BM229" s="248" t="s">
        <v>726</v>
      </c>
    </row>
    <row r="230" spans="1:47" s="2" customFormat="1" ht="12">
      <c r="A230" s="38"/>
      <c r="B230" s="39"/>
      <c r="C230" s="40"/>
      <c r="D230" s="250" t="s">
        <v>127</v>
      </c>
      <c r="E230" s="40"/>
      <c r="F230" s="251" t="s">
        <v>668</v>
      </c>
      <c r="G230" s="40"/>
      <c r="H230" s="40"/>
      <c r="I230" s="144"/>
      <c r="J230" s="40"/>
      <c r="K230" s="40"/>
      <c r="L230" s="44"/>
      <c r="M230" s="252"/>
      <c r="N230" s="253"/>
      <c r="O230" s="91"/>
      <c r="P230" s="91"/>
      <c r="Q230" s="91"/>
      <c r="R230" s="91"/>
      <c r="S230" s="91"/>
      <c r="T230" s="92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127</v>
      </c>
      <c r="AU230" s="17" t="s">
        <v>86</v>
      </c>
    </row>
    <row r="231" spans="1:51" s="13" customFormat="1" ht="12">
      <c r="A231" s="13"/>
      <c r="B231" s="254"/>
      <c r="C231" s="255"/>
      <c r="D231" s="250" t="s">
        <v>129</v>
      </c>
      <c r="E231" s="256" t="s">
        <v>1</v>
      </c>
      <c r="F231" s="257" t="s">
        <v>669</v>
      </c>
      <c r="G231" s="255"/>
      <c r="H231" s="256" t="s">
        <v>1</v>
      </c>
      <c r="I231" s="258"/>
      <c r="J231" s="255"/>
      <c r="K231" s="255"/>
      <c r="L231" s="259"/>
      <c r="M231" s="260"/>
      <c r="N231" s="261"/>
      <c r="O231" s="261"/>
      <c r="P231" s="261"/>
      <c r="Q231" s="261"/>
      <c r="R231" s="261"/>
      <c r="S231" s="261"/>
      <c r="T231" s="26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3" t="s">
        <v>129</v>
      </c>
      <c r="AU231" s="263" t="s">
        <v>86</v>
      </c>
      <c r="AV231" s="13" t="s">
        <v>84</v>
      </c>
      <c r="AW231" s="13" t="s">
        <v>31</v>
      </c>
      <c r="AX231" s="13" t="s">
        <v>76</v>
      </c>
      <c r="AY231" s="263" t="s">
        <v>119</v>
      </c>
    </row>
    <row r="232" spans="1:51" s="13" customFormat="1" ht="12">
      <c r="A232" s="13"/>
      <c r="B232" s="254"/>
      <c r="C232" s="255"/>
      <c r="D232" s="250" t="s">
        <v>129</v>
      </c>
      <c r="E232" s="256" t="s">
        <v>1</v>
      </c>
      <c r="F232" s="257" t="s">
        <v>670</v>
      </c>
      <c r="G232" s="255"/>
      <c r="H232" s="256" t="s">
        <v>1</v>
      </c>
      <c r="I232" s="258"/>
      <c r="J232" s="255"/>
      <c r="K232" s="255"/>
      <c r="L232" s="259"/>
      <c r="M232" s="260"/>
      <c r="N232" s="261"/>
      <c r="O232" s="261"/>
      <c r="P232" s="261"/>
      <c r="Q232" s="261"/>
      <c r="R232" s="261"/>
      <c r="S232" s="261"/>
      <c r="T232" s="26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3" t="s">
        <v>129</v>
      </c>
      <c r="AU232" s="263" t="s">
        <v>86</v>
      </c>
      <c r="AV232" s="13" t="s">
        <v>84</v>
      </c>
      <c r="AW232" s="13" t="s">
        <v>31</v>
      </c>
      <c r="AX232" s="13" t="s">
        <v>76</v>
      </c>
      <c r="AY232" s="263" t="s">
        <v>119</v>
      </c>
    </row>
    <row r="233" spans="1:51" s="13" customFormat="1" ht="12">
      <c r="A233" s="13"/>
      <c r="B233" s="254"/>
      <c r="C233" s="255"/>
      <c r="D233" s="250" t="s">
        <v>129</v>
      </c>
      <c r="E233" s="256" t="s">
        <v>1</v>
      </c>
      <c r="F233" s="257" t="s">
        <v>671</v>
      </c>
      <c r="G233" s="255"/>
      <c r="H233" s="256" t="s">
        <v>1</v>
      </c>
      <c r="I233" s="258"/>
      <c r="J233" s="255"/>
      <c r="K233" s="255"/>
      <c r="L233" s="259"/>
      <c r="M233" s="260"/>
      <c r="N233" s="261"/>
      <c r="O233" s="261"/>
      <c r="P233" s="261"/>
      <c r="Q233" s="261"/>
      <c r="R233" s="261"/>
      <c r="S233" s="261"/>
      <c r="T233" s="26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3" t="s">
        <v>129</v>
      </c>
      <c r="AU233" s="263" t="s">
        <v>86</v>
      </c>
      <c r="AV233" s="13" t="s">
        <v>84</v>
      </c>
      <c r="AW233" s="13" t="s">
        <v>31</v>
      </c>
      <c r="AX233" s="13" t="s">
        <v>76</v>
      </c>
      <c r="AY233" s="263" t="s">
        <v>119</v>
      </c>
    </row>
    <row r="234" spans="1:51" s="13" customFormat="1" ht="12">
      <c r="A234" s="13"/>
      <c r="B234" s="254"/>
      <c r="C234" s="255"/>
      <c r="D234" s="250" t="s">
        <v>129</v>
      </c>
      <c r="E234" s="256" t="s">
        <v>1</v>
      </c>
      <c r="F234" s="257" t="s">
        <v>672</v>
      </c>
      <c r="G234" s="255"/>
      <c r="H234" s="256" t="s">
        <v>1</v>
      </c>
      <c r="I234" s="258"/>
      <c r="J234" s="255"/>
      <c r="K234" s="255"/>
      <c r="L234" s="259"/>
      <c r="M234" s="260"/>
      <c r="N234" s="261"/>
      <c r="O234" s="261"/>
      <c r="P234" s="261"/>
      <c r="Q234" s="261"/>
      <c r="R234" s="261"/>
      <c r="S234" s="261"/>
      <c r="T234" s="26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3" t="s">
        <v>129</v>
      </c>
      <c r="AU234" s="263" t="s">
        <v>86</v>
      </c>
      <c r="AV234" s="13" t="s">
        <v>84</v>
      </c>
      <c r="AW234" s="13" t="s">
        <v>31</v>
      </c>
      <c r="AX234" s="13" t="s">
        <v>76</v>
      </c>
      <c r="AY234" s="263" t="s">
        <v>119</v>
      </c>
    </row>
    <row r="235" spans="1:51" s="13" customFormat="1" ht="12">
      <c r="A235" s="13"/>
      <c r="B235" s="254"/>
      <c r="C235" s="255"/>
      <c r="D235" s="250" t="s">
        <v>129</v>
      </c>
      <c r="E235" s="256" t="s">
        <v>1</v>
      </c>
      <c r="F235" s="257" t="s">
        <v>673</v>
      </c>
      <c r="G235" s="255"/>
      <c r="H235" s="256" t="s">
        <v>1</v>
      </c>
      <c r="I235" s="258"/>
      <c r="J235" s="255"/>
      <c r="K235" s="255"/>
      <c r="L235" s="259"/>
      <c r="M235" s="260"/>
      <c r="N235" s="261"/>
      <c r="O235" s="261"/>
      <c r="P235" s="261"/>
      <c r="Q235" s="261"/>
      <c r="R235" s="261"/>
      <c r="S235" s="261"/>
      <c r="T235" s="26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3" t="s">
        <v>129</v>
      </c>
      <c r="AU235" s="263" t="s">
        <v>86</v>
      </c>
      <c r="AV235" s="13" t="s">
        <v>84</v>
      </c>
      <c r="AW235" s="13" t="s">
        <v>31</v>
      </c>
      <c r="AX235" s="13" t="s">
        <v>76</v>
      </c>
      <c r="AY235" s="263" t="s">
        <v>119</v>
      </c>
    </row>
    <row r="236" spans="1:51" s="13" customFormat="1" ht="12">
      <c r="A236" s="13"/>
      <c r="B236" s="254"/>
      <c r="C236" s="255"/>
      <c r="D236" s="250" t="s">
        <v>129</v>
      </c>
      <c r="E236" s="256" t="s">
        <v>1</v>
      </c>
      <c r="F236" s="257" t="s">
        <v>674</v>
      </c>
      <c r="G236" s="255"/>
      <c r="H236" s="256" t="s">
        <v>1</v>
      </c>
      <c r="I236" s="258"/>
      <c r="J236" s="255"/>
      <c r="K236" s="255"/>
      <c r="L236" s="259"/>
      <c r="M236" s="260"/>
      <c r="N236" s="261"/>
      <c r="O236" s="261"/>
      <c r="P236" s="261"/>
      <c r="Q236" s="261"/>
      <c r="R236" s="261"/>
      <c r="S236" s="261"/>
      <c r="T236" s="26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3" t="s">
        <v>129</v>
      </c>
      <c r="AU236" s="263" t="s">
        <v>86</v>
      </c>
      <c r="AV236" s="13" t="s">
        <v>84</v>
      </c>
      <c r="AW236" s="13" t="s">
        <v>31</v>
      </c>
      <c r="AX236" s="13" t="s">
        <v>76</v>
      </c>
      <c r="AY236" s="263" t="s">
        <v>119</v>
      </c>
    </row>
    <row r="237" spans="1:51" s="13" customFormat="1" ht="12">
      <c r="A237" s="13"/>
      <c r="B237" s="254"/>
      <c r="C237" s="255"/>
      <c r="D237" s="250" t="s">
        <v>129</v>
      </c>
      <c r="E237" s="256" t="s">
        <v>1</v>
      </c>
      <c r="F237" s="257" t="s">
        <v>675</v>
      </c>
      <c r="G237" s="255"/>
      <c r="H237" s="256" t="s">
        <v>1</v>
      </c>
      <c r="I237" s="258"/>
      <c r="J237" s="255"/>
      <c r="K237" s="255"/>
      <c r="L237" s="259"/>
      <c r="M237" s="260"/>
      <c r="N237" s="261"/>
      <c r="O237" s="261"/>
      <c r="P237" s="261"/>
      <c r="Q237" s="261"/>
      <c r="R237" s="261"/>
      <c r="S237" s="261"/>
      <c r="T237" s="26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3" t="s">
        <v>129</v>
      </c>
      <c r="AU237" s="263" t="s">
        <v>86</v>
      </c>
      <c r="AV237" s="13" t="s">
        <v>84</v>
      </c>
      <c r="AW237" s="13" t="s">
        <v>31</v>
      </c>
      <c r="AX237" s="13" t="s">
        <v>76</v>
      </c>
      <c r="AY237" s="263" t="s">
        <v>119</v>
      </c>
    </row>
    <row r="238" spans="1:51" s="13" customFormat="1" ht="12">
      <c r="A238" s="13"/>
      <c r="B238" s="254"/>
      <c r="C238" s="255"/>
      <c r="D238" s="250" t="s">
        <v>129</v>
      </c>
      <c r="E238" s="256" t="s">
        <v>1</v>
      </c>
      <c r="F238" s="257" t="s">
        <v>676</v>
      </c>
      <c r="G238" s="255"/>
      <c r="H238" s="256" t="s">
        <v>1</v>
      </c>
      <c r="I238" s="258"/>
      <c r="J238" s="255"/>
      <c r="K238" s="255"/>
      <c r="L238" s="259"/>
      <c r="M238" s="260"/>
      <c r="N238" s="261"/>
      <c r="O238" s="261"/>
      <c r="P238" s="261"/>
      <c r="Q238" s="261"/>
      <c r="R238" s="261"/>
      <c r="S238" s="261"/>
      <c r="T238" s="26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3" t="s">
        <v>129</v>
      </c>
      <c r="AU238" s="263" t="s">
        <v>86</v>
      </c>
      <c r="AV238" s="13" t="s">
        <v>84</v>
      </c>
      <c r="AW238" s="13" t="s">
        <v>31</v>
      </c>
      <c r="AX238" s="13" t="s">
        <v>76</v>
      </c>
      <c r="AY238" s="263" t="s">
        <v>119</v>
      </c>
    </row>
    <row r="239" spans="1:51" s="13" customFormat="1" ht="12">
      <c r="A239" s="13"/>
      <c r="B239" s="254"/>
      <c r="C239" s="255"/>
      <c r="D239" s="250" t="s">
        <v>129</v>
      </c>
      <c r="E239" s="256" t="s">
        <v>1</v>
      </c>
      <c r="F239" s="257" t="s">
        <v>677</v>
      </c>
      <c r="G239" s="255"/>
      <c r="H239" s="256" t="s">
        <v>1</v>
      </c>
      <c r="I239" s="258"/>
      <c r="J239" s="255"/>
      <c r="K239" s="255"/>
      <c r="L239" s="259"/>
      <c r="M239" s="260"/>
      <c r="N239" s="261"/>
      <c r="O239" s="261"/>
      <c r="P239" s="261"/>
      <c r="Q239" s="261"/>
      <c r="R239" s="261"/>
      <c r="S239" s="261"/>
      <c r="T239" s="26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3" t="s">
        <v>129</v>
      </c>
      <c r="AU239" s="263" t="s">
        <v>86</v>
      </c>
      <c r="AV239" s="13" t="s">
        <v>84</v>
      </c>
      <c r="AW239" s="13" t="s">
        <v>31</v>
      </c>
      <c r="AX239" s="13" t="s">
        <v>76</v>
      </c>
      <c r="AY239" s="263" t="s">
        <v>119</v>
      </c>
    </row>
    <row r="240" spans="1:51" s="14" customFormat="1" ht="12">
      <c r="A240" s="14"/>
      <c r="B240" s="264"/>
      <c r="C240" s="265"/>
      <c r="D240" s="250" t="s">
        <v>129</v>
      </c>
      <c r="E240" s="266" t="s">
        <v>1</v>
      </c>
      <c r="F240" s="267" t="s">
        <v>428</v>
      </c>
      <c r="G240" s="265"/>
      <c r="H240" s="268">
        <v>19</v>
      </c>
      <c r="I240" s="269"/>
      <c r="J240" s="265"/>
      <c r="K240" s="265"/>
      <c r="L240" s="270"/>
      <c r="M240" s="271"/>
      <c r="N240" s="272"/>
      <c r="O240" s="272"/>
      <c r="P240" s="272"/>
      <c r="Q240" s="272"/>
      <c r="R240" s="272"/>
      <c r="S240" s="272"/>
      <c r="T240" s="273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74" t="s">
        <v>129</v>
      </c>
      <c r="AU240" s="274" t="s">
        <v>86</v>
      </c>
      <c r="AV240" s="14" t="s">
        <v>86</v>
      </c>
      <c r="AW240" s="14" t="s">
        <v>31</v>
      </c>
      <c r="AX240" s="14" t="s">
        <v>76</v>
      </c>
      <c r="AY240" s="274" t="s">
        <v>119</v>
      </c>
    </row>
    <row r="241" spans="1:51" s="14" customFormat="1" ht="12">
      <c r="A241" s="14"/>
      <c r="B241" s="264"/>
      <c r="C241" s="265"/>
      <c r="D241" s="250" t="s">
        <v>129</v>
      </c>
      <c r="E241" s="266" t="s">
        <v>1</v>
      </c>
      <c r="F241" s="267" t="s">
        <v>376</v>
      </c>
      <c r="G241" s="265"/>
      <c r="H241" s="268">
        <v>4</v>
      </c>
      <c r="I241" s="269"/>
      <c r="J241" s="265"/>
      <c r="K241" s="265"/>
      <c r="L241" s="270"/>
      <c r="M241" s="271"/>
      <c r="N241" s="272"/>
      <c r="O241" s="272"/>
      <c r="P241" s="272"/>
      <c r="Q241" s="272"/>
      <c r="R241" s="272"/>
      <c r="S241" s="272"/>
      <c r="T241" s="273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74" t="s">
        <v>129</v>
      </c>
      <c r="AU241" s="274" t="s">
        <v>86</v>
      </c>
      <c r="AV241" s="14" t="s">
        <v>86</v>
      </c>
      <c r="AW241" s="14" t="s">
        <v>31</v>
      </c>
      <c r="AX241" s="14" t="s">
        <v>76</v>
      </c>
      <c r="AY241" s="274" t="s">
        <v>119</v>
      </c>
    </row>
    <row r="242" spans="1:51" s="15" customFormat="1" ht="12">
      <c r="A242" s="15"/>
      <c r="B242" s="275"/>
      <c r="C242" s="276"/>
      <c r="D242" s="250" t="s">
        <v>129</v>
      </c>
      <c r="E242" s="277" t="s">
        <v>1</v>
      </c>
      <c r="F242" s="278" t="s">
        <v>132</v>
      </c>
      <c r="G242" s="276"/>
      <c r="H242" s="279">
        <v>23</v>
      </c>
      <c r="I242" s="280"/>
      <c r="J242" s="276"/>
      <c r="K242" s="276"/>
      <c r="L242" s="281"/>
      <c r="M242" s="282"/>
      <c r="N242" s="283"/>
      <c r="O242" s="283"/>
      <c r="P242" s="283"/>
      <c r="Q242" s="283"/>
      <c r="R242" s="283"/>
      <c r="S242" s="283"/>
      <c r="T242" s="284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85" t="s">
        <v>129</v>
      </c>
      <c r="AU242" s="285" t="s">
        <v>86</v>
      </c>
      <c r="AV242" s="15" t="s">
        <v>125</v>
      </c>
      <c r="AW242" s="15" t="s">
        <v>31</v>
      </c>
      <c r="AX242" s="15" t="s">
        <v>84</v>
      </c>
      <c r="AY242" s="285" t="s">
        <v>119</v>
      </c>
    </row>
    <row r="243" spans="1:65" s="2" customFormat="1" ht="21.75" customHeight="1">
      <c r="A243" s="38"/>
      <c r="B243" s="39"/>
      <c r="C243" s="236" t="s">
        <v>195</v>
      </c>
      <c r="D243" s="236" t="s">
        <v>121</v>
      </c>
      <c r="E243" s="237" t="s">
        <v>727</v>
      </c>
      <c r="F243" s="238" t="s">
        <v>728</v>
      </c>
      <c r="G243" s="239" t="s">
        <v>537</v>
      </c>
      <c r="H243" s="240">
        <v>1053</v>
      </c>
      <c r="I243" s="241"/>
      <c r="J243" s="242">
        <f>ROUND(I243*H243,2)</f>
        <v>0</v>
      </c>
      <c r="K243" s="243"/>
      <c r="L243" s="44"/>
      <c r="M243" s="244" t="s">
        <v>1</v>
      </c>
      <c r="N243" s="245" t="s">
        <v>41</v>
      </c>
      <c r="O243" s="91"/>
      <c r="P243" s="246">
        <f>O243*H243</f>
        <v>0</v>
      </c>
      <c r="Q243" s="246">
        <v>0</v>
      </c>
      <c r="R243" s="246">
        <f>Q243*H243</f>
        <v>0</v>
      </c>
      <c r="S243" s="246">
        <v>0</v>
      </c>
      <c r="T243" s="247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48" t="s">
        <v>125</v>
      </c>
      <c r="AT243" s="248" t="s">
        <v>121</v>
      </c>
      <c r="AU243" s="248" t="s">
        <v>86</v>
      </c>
      <c r="AY243" s="17" t="s">
        <v>119</v>
      </c>
      <c r="BE243" s="249">
        <f>IF(N243="základní",J243,0)</f>
        <v>0</v>
      </c>
      <c r="BF243" s="249">
        <f>IF(N243="snížená",J243,0)</f>
        <v>0</v>
      </c>
      <c r="BG243" s="249">
        <f>IF(N243="zákl. přenesená",J243,0)</f>
        <v>0</v>
      </c>
      <c r="BH243" s="249">
        <f>IF(N243="sníž. přenesená",J243,0)</f>
        <v>0</v>
      </c>
      <c r="BI243" s="249">
        <f>IF(N243="nulová",J243,0)</f>
        <v>0</v>
      </c>
      <c r="BJ243" s="17" t="s">
        <v>84</v>
      </c>
      <c r="BK243" s="249">
        <f>ROUND(I243*H243,2)</f>
        <v>0</v>
      </c>
      <c r="BL243" s="17" t="s">
        <v>125</v>
      </c>
      <c r="BM243" s="248" t="s">
        <v>729</v>
      </c>
    </row>
    <row r="244" spans="1:47" s="2" customFormat="1" ht="12">
      <c r="A244" s="38"/>
      <c r="B244" s="39"/>
      <c r="C244" s="40"/>
      <c r="D244" s="250" t="s">
        <v>127</v>
      </c>
      <c r="E244" s="40"/>
      <c r="F244" s="251" t="s">
        <v>681</v>
      </c>
      <c r="G244" s="40"/>
      <c r="H244" s="40"/>
      <c r="I244" s="144"/>
      <c r="J244" s="40"/>
      <c r="K244" s="40"/>
      <c r="L244" s="44"/>
      <c r="M244" s="252"/>
      <c r="N244" s="253"/>
      <c r="O244" s="91"/>
      <c r="P244" s="91"/>
      <c r="Q244" s="91"/>
      <c r="R244" s="91"/>
      <c r="S244" s="91"/>
      <c r="T244" s="92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127</v>
      </c>
      <c r="AU244" s="17" t="s">
        <v>86</v>
      </c>
    </row>
    <row r="245" spans="1:51" s="13" customFormat="1" ht="12">
      <c r="A245" s="13"/>
      <c r="B245" s="254"/>
      <c r="C245" s="255"/>
      <c r="D245" s="250" t="s">
        <v>129</v>
      </c>
      <c r="E245" s="256" t="s">
        <v>1</v>
      </c>
      <c r="F245" s="257" t="s">
        <v>669</v>
      </c>
      <c r="G245" s="255"/>
      <c r="H245" s="256" t="s">
        <v>1</v>
      </c>
      <c r="I245" s="258"/>
      <c r="J245" s="255"/>
      <c r="K245" s="255"/>
      <c r="L245" s="259"/>
      <c r="M245" s="260"/>
      <c r="N245" s="261"/>
      <c r="O245" s="261"/>
      <c r="P245" s="261"/>
      <c r="Q245" s="261"/>
      <c r="R245" s="261"/>
      <c r="S245" s="261"/>
      <c r="T245" s="26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3" t="s">
        <v>129</v>
      </c>
      <c r="AU245" s="263" t="s">
        <v>86</v>
      </c>
      <c r="AV245" s="13" t="s">
        <v>84</v>
      </c>
      <c r="AW245" s="13" t="s">
        <v>31</v>
      </c>
      <c r="AX245" s="13" t="s">
        <v>76</v>
      </c>
      <c r="AY245" s="263" t="s">
        <v>119</v>
      </c>
    </row>
    <row r="246" spans="1:51" s="13" customFormat="1" ht="12">
      <c r="A246" s="13"/>
      <c r="B246" s="254"/>
      <c r="C246" s="255"/>
      <c r="D246" s="250" t="s">
        <v>129</v>
      </c>
      <c r="E246" s="256" t="s">
        <v>1</v>
      </c>
      <c r="F246" s="257" t="s">
        <v>670</v>
      </c>
      <c r="G246" s="255"/>
      <c r="H246" s="256" t="s">
        <v>1</v>
      </c>
      <c r="I246" s="258"/>
      <c r="J246" s="255"/>
      <c r="K246" s="255"/>
      <c r="L246" s="259"/>
      <c r="M246" s="260"/>
      <c r="N246" s="261"/>
      <c r="O246" s="261"/>
      <c r="P246" s="261"/>
      <c r="Q246" s="261"/>
      <c r="R246" s="261"/>
      <c r="S246" s="261"/>
      <c r="T246" s="26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3" t="s">
        <v>129</v>
      </c>
      <c r="AU246" s="263" t="s">
        <v>86</v>
      </c>
      <c r="AV246" s="13" t="s">
        <v>84</v>
      </c>
      <c r="AW246" s="13" t="s">
        <v>31</v>
      </c>
      <c r="AX246" s="13" t="s">
        <v>76</v>
      </c>
      <c r="AY246" s="263" t="s">
        <v>119</v>
      </c>
    </row>
    <row r="247" spans="1:51" s="13" customFormat="1" ht="12">
      <c r="A247" s="13"/>
      <c r="B247" s="254"/>
      <c r="C247" s="255"/>
      <c r="D247" s="250" t="s">
        <v>129</v>
      </c>
      <c r="E247" s="256" t="s">
        <v>1</v>
      </c>
      <c r="F247" s="257" t="s">
        <v>682</v>
      </c>
      <c r="G247" s="255"/>
      <c r="H247" s="256" t="s">
        <v>1</v>
      </c>
      <c r="I247" s="258"/>
      <c r="J247" s="255"/>
      <c r="K247" s="255"/>
      <c r="L247" s="259"/>
      <c r="M247" s="260"/>
      <c r="N247" s="261"/>
      <c r="O247" s="261"/>
      <c r="P247" s="261"/>
      <c r="Q247" s="261"/>
      <c r="R247" s="261"/>
      <c r="S247" s="261"/>
      <c r="T247" s="26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3" t="s">
        <v>129</v>
      </c>
      <c r="AU247" s="263" t="s">
        <v>86</v>
      </c>
      <c r="AV247" s="13" t="s">
        <v>84</v>
      </c>
      <c r="AW247" s="13" t="s">
        <v>31</v>
      </c>
      <c r="AX247" s="13" t="s">
        <v>76</v>
      </c>
      <c r="AY247" s="263" t="s">
        <v>119</v>
      </c>
    </row>
    <row r="248" spans="1:51" s="13" customFormat="1" ht="12">
      <c r="A248" s="13"/>
      <c r="B248" s="254"/>
      <c r="C248" s="255"/>
      <c r="D248" s="250" t="s">
        <v>129</v>
      </c>
      <c r="E248" s="256" t="s">
        <v>1</v>
      </c>
      <c r="F248" s="257" t="s">
        <v>683</v>
      </c>
      <c r="G248" s="255"/>
      <c r="H248" s="256" t="s">
        <v>1</v>
      </c>
      <c r="I248" s="258"/>
      <c r="J248" s="255"/>
      <c r="K248" s="255"/>
      <c r="L248" s="259"/>
      <c r="M248" s="260"/>
      <c r="N248" s="261"/>
      <c r="O248" s="261"/>
      <c r="P248" s="261"/>
      <c r="Q248" s="261"/>
      <c r="R248" s="261"/>
      <c r="S248" s="261"/>
      <c r="T248" s="26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3" t="s">
        <v>129</v>
      </c>
      <c r="AU248" s="263" t="s">
        <v>86</v>
      </c>
      <c r="AV248" s="13" t="s">
        <v>84</v>
      </c>
      <c r="AW248" s="13" t="s">
        <v>31</v>
      </c>
      <c r="AX248" s="13" t="s">
        <v>76</v>
      </c>
      <c r="AY248" s="263" t="s">
        <v>119</v>
      </c>
    </row>
    <row r="249" spans="1:51" s="13" customFormat="1" ht="12">
      <c r="A249" s="13"/>
      <c r="B249" s="254"/>
      <c r="C249" s="255"/>
      <c r="D249" s="250" t="s">
        <v>129</v>
      </c>
      <c r="E249" s="256" t="s">
        <v>1</v>
      </c>
      <c r="F249" s="257" t="s">
        <v>684</v>
      </c>
      <c r="G249" s="255"/>
      <c r="H249" s="256" t="s">
        <v>1</v>
      </c>
      <c r="I249" s="258"/>
      <c r="J249" s="255"/>
      <c r="K249" s="255"/>
      <c r="L249" s="259"/>
      <c r="M249" s="260"/>
      <c r="N249" s="261"/>
      <c r="O249" s="261"/>
      <c r="P249" s="261"/>
      <c r="Q249" s="261"/>
      <c r="R249" s="261"/>
      <c r="S249" s="261"/>
      <c r="T249" s="26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3" t="s">
        <v>129</v>
      </c>
      <c r="AU249" s="263" t="s">
        <v>86</v>
      </c>
      <c r="AV249" s="13" t="s">
        <v>84</v>
      </c>
      <c r="AW249" s="13" t="s">
        <v>31</v>
      </c>
      <c r="AX249" s="13" t="s">
        <v>76</v>
      </c>
      <c r="AY249" s="263" t="s">
        <v>119</v>
      </c>
    </row>
    <row r="250" spans="1:51" s="13" customFormat="1" ht="12">
      <c r="A250" s="13"/>
      <c r="B250" s="254"/>
      <c r="C250" s="255"/>
      <c r="D250" s="250" t="s">
        <v>129</v>
      </c>
      <c r="E250" s="256" t="s">
        <v>1</v>
      </c>
      <c r="F250" s="257" t="s">
        <v>685</v>
      </c>
      <c r="G250" s="255"/>
      <c r="H250" s="256" t="s">
        <v>1</v>
      </c>
      <c r="I250" s="258"/>
      <c r="J250" s="255"/>
      <c r="K250" s="255"/>
      <c r="L250" s="259"/>
      <c r="M250" s="260"/>
      <c r="N250" s="261"/>
      <c r="O250" s="261"/>
      <c r="P250" s="261"/>
      <c r="Q250" s="261"/>
      <c r="R250" s="261"/>
      <c r="S250" s="261"/>
      <c r="T250" s="26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3" t="s">
        <v>129</v>
      </c>
      <c r="AU250" s="263" t="s">
        <v>86</v>
      </c>
      <c r="AV250" s="13" t="s">
        <v>84</v>
      </c>
      <c r="AW250" s="13" t="s">
        <v>31</v>
      </c>
      <c r="AX250" s="13" t="s">
        <v>76</v>
      </c>
      <c r="AY250" s="263" t="s">
        <v>119</v>
      </c>
    </row>
    <row r="251" spans="1:51" s="13" customFormat="1" ht="12">
      <c r="A251" s="13"/>
      <c r="B251" s="254"/>
      <c r="C251" s="255"/>
      <c r="D251" s="250" t="s">
        <v>129</v>
      </c>
      <c r="E251" s="256" t="s">
        <v>1</v>
      </c>
      <c r="F251" s="257" t="s">
        <v>686</v>
      </c>
      <c r="G251" s="255"/>
      <c r="H251" s="256" t="s">
        <v>1</v>
      </c>
      <c r="I251" s="258"/>
      <c r="J251" s="255"/>
      <c r="K251" s="255"/>
      <c r="L251" s="259"/>
      <c r="M251" s="260"/>
      <c r="N251" s="261"/>
      <c r="O251" s="261"/>
      <c r="P251" s="261"/>
      <c r="Q251" s="261"/>
      <c r="R251" s="261"/>
      <c r="S251" s="261"/>
      <c r="T251" s="26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3" t="s">
        <v>129</v>
      </c>
      <c r="AU251" s="263" t="s">
        <v>86</v>
      </c>
      <c r="AV251" s="13" t="s">
        <v>84</v>
      </c>
      <c r="AW251" s="13" t="s">
        <v>31</v>
      </c>
      <c r="AX251" s="13" t="s">
        <v>76</v>
      </c>
      <c r="AY251" s="263" t="s">
        <v>119</v>
      </c>
    </row>
    <row r="252" spans="1:51" s="14" customFormat="1" ht="12">
      <c r="A252" s="14"/>
      <c r="B252" s="264"/>
      <c r="C252" s="265"/>
      <c r="D252" s="250" t="s">
        <v>129</v>
      </c>
      <c r="E252" s="266" t="s">
        <v>1</v>
      </c>
      <c r="F252" s="267" t="s">
        <v>687</v>
      </c>
      <c r="G252" s="265"/>
      <c r="H252" s="268">
        <v>1053</v>
      </c>
      <c r="I252" s="269"/>
      <c r="J252" s="265"/>
      <c r="K252" s="265"/>
      <c r="L252" s="270"/>
      <c r="M252" s="271"/>
      <c r="N252" s="272"/>
      <c r="O252" s="272"/>
      <c r="P252" s="272"/>
      <c r="Q252" s="272"/>
      <c r="R252" s="272"/>
      <c r="S252" s="272"/>
      <c r="T252" s="273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74" t="s">
        <v>129</v>
      </c>
      <c r="AU252" s="274" t="s">
        <v>86</v>
      </c>
      <c r="AV252" s="14" t="s">
        <v>86</v>
      </c>
      <c r="AW252" s="14" t="s">
        <v>31</v>
      </c>
      <c r="AX252" s="14" t="s">
        <v>76</v>
      </c>
      <c r="AY252" s="274" t="s">
        <v>119</v>
      </c>
    </row>
    <row r="253" spans="1:51" s="15" customFormat="1" ht="12">
      <c r="A253" s="15"/>
      <c r="B253" s="275"/>
      <c r="C253" s="276"/>
      <c r="D253" s="250" t="s">
        <v>129</v>
      </c>
      <c r="E253" s="277" t="s">
        <v>1</v>
      </c>
      <c r="F253" s="278" t="s">
        <v>132</v>
      </c>
      <c r="G253" s="276"/>
      <c r="H253" s="279">
        <v>1053</v>
      </c>
      <c r="I253" s="280"/>
      <c r="J253" s="276"/>
      <c r="K253" s="276"/>
      <c r="L253" s="281"/>
      <c r="M253" s="282"/>
      <c r="N253" s="283"/>
      <c r="O253" s="283"/>
      <c r="P253" s="283"/>
      <c r="Q253" s="283"/>
      <c r="R253" s="283"/>
      <c r="S253" s="283"/>
      <c r="T253" s="284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85" t="s">
        <v>129</v>
      </c>
      <c r="AU253" s="285" t="s">
        <v>86</v>
      </c>
      <c r="AV253" s="15" t="s">
        <v>125</v>
      </c>
      <c r="AW253" s="15" t="s">
        <v>31</v>
      </c>
      <c r="AX253" s="15" t="s">
        <v>84</v>
      </c>
      <c r="AY253" s="285" t="s">
        <v>119</v>
      </c>
    </row>
    <row r="254" spans="1:65" s="2" customFormat="1" ht="21.75" customHeight="1">
      <c r="A254" s="38"/>
      <c r="B254" s="39"/>
      <c r="C254" s="236" t="s">
        <v>201</v>
      </c>
      <c r="D254" s="236" t="s">
        <v>121</v>
      </c>
      <c r="E254" s="237" t="s">
        <v>730</v>
      </c>
      <c r="F254" s="238" t="s">
        <v>731</v>
      </c>
      <c r="G254" s="239" t="s">
        <v>537</v>
      </c>
      <c r="H254" s="240">
        <v>550</v>
      </c>
      <c r="I254" s="241"/>
      <c r="J254" s="242">
        <f>ROUND(I254*H254,2)</f>
        <v>0</v>
      </c>
      <c r="K254" s="243"/>
      <c r="L254" s="44"/>
      <c r="M254" s="244" t="s">
        <v>1</v>
      </c>
      <c r="N254" s="245" t="s">
        <v>41</v>
      </c>
      <c r="O254" s="91"/>
      <c r="P254" s="246">
        <f>O254*H254</f>
        <v>0</v>
      </c>
      <c r="Q254" s="246">
        <v>0</v>
      </c>
      <c r="R254" s="246">
        <f>Q254*H254</f>
        <v>0</v>
      </c>
      <c r="S254" s="246">
        <v>0</v>
      </c>
      <c r="T254" s="247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48" t="s">
        <v>125</v>
      </c>
      <c r="AT254" s="248" t="s">
        <v>121</v>
      </c>
      <c r="AU254" s="248" t="s">
        <v>86</v>
      </c>
      <c r="AY254" s="17" t="s">
        <v>119</v>
      </c>
      <c r="BE254" s="249">
        <f>IF(N254="základní",J254,0)</f>
        <v>0</v>
      </c>
      <c r="BF254" s="249">
        <f>IF(N254="snížená",J254,0)</f>
        <v>0</v>
      </c>
      <c r="BG254" s="249">
        <f>IF(N254="zákl. přenesená",J254,0)</f>
        <v>0</v>
      </c>
      <c r="BH254" s="249">
        <f>IF(N254="sníž. přenesená",J254,0)</f>
        <v>0</v>
      </c>
      <c r="BI254" s="249">
        <f>IF(N254="nulová",J254,0)</f>
        <v>0</v>
      </c>
      <c r="BJ254" s="17" t="s">
        <v>84</v>
      </c>
      <c r="BK254" s="249">
        <f>ROUND(I254*H254,2)</f>
        <v>0</v>
      </c>
      <c r="BL254" s="17" t="s">
        <v>125</v>
      </c>
      <c r="BM254" s="248" t="s">
        <v>732</v>
      </c>
    </row>
    <row r="255" spans="1:47" s="2" customFormat="1" ht="12">
      <c r="A255" s="38"/>
      <c r="B255" s="39"/>
      <c r="C255" s="40"/>
      <c r="D255" s="250" t="s">
        <v>127</v>
      </c>
      <c r="E255" s="40"/>
      <c r="F255" s="251" t="s">
        <v>681</v>
      </c>
      <c r="G255" s="40"/>
      <c r="H255" s="40"/>
      <c r="I255" s="144"/>
      <c r="J255" s="40"/>
      <c r="K255" s="40"/>
      <c r="L255" s="44"/>
      <c r="M255" s="252"/>
      <c r="N255" s="253"/>
      <c r="O255" s="91"/>
      <c r="P255" s="91"/>
      <c r="Q255" s="91"/>
      <c r="R255" s="91"/>
      <c r="S255" s="91"/>
      <c r="T255" s="92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127</v>
      </c>
      <c r="AU255" s="17" t="s">
        <v>86</v>
      </c>
    </row>
    <row r="256" spans="1:51" s="13" customFormat="1" ht="12">
      <c r="A256" s="13"/>
      <c r="B256" s="254"/>
      <c r="C256" s="255"/>
      <c r="D256" s="250" t="s">
        <v>129</v>
      </c>
      <c r="E256" s="256" t="s">
        <v>1</v>
      </c>
      <c r="F256" s="257" t="s">
        <v>670</v>
      </c>
      <c r="G256" s="255"/>
      <c r="H256" s="256" t="s">
        <v>1</v>
      </c>
      <c r="I256" s="258"/>
      <c r="J256" s="255"/>
      <c r="K256" s="255"/>
      <c r="L256" s="259"/>
      <c r="M256" s="260"/>
      <c r="N256" s="261"/>
      <c r="O256" s="261"/>
      <c r="P256" s="261"/>
      <c r="Q256" s="261"/>
      <c r="R256" s="261"/>
      <c r="S256" s="261"/>
      <c r="T256" s="26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3" t="s">
        <v>129</v>
      </c>
      <c r="AU256" s="263" t="s">
        <v>86</v>
      </c>
      <c r="AV256" s="13" t="s">
        <v>84</v>
      </c>
      <c r="AW256" s="13" t="s">
        <v>31</v>
      </c>
      <c r="AX256" s="13" t="s">
        <v>76</v>
      </c>
      <c r="AY256" s="263" t="s">
        <v>119</v>
      </c>
    </row>
    <row r="257" spans="1:51" s="13" customFormat="1" ht="12">
      <c r="A257" s="13"/>
      <c r="B257" s="254"/>
      <c r="C257" s="255"/>
      <c r="D257" s="250" t="s">
        <v>129</v>
      </c>
      <c r="E257" s="256" t="s">
        <v>1</v>
      </c>
      <c r="F257" s="257" t="s">
        <v>683</v>
      </c>
      <c r="G257" s="255"/>
      <c r="H257" s="256" t="s">
        <v>1</v>
      </c>
      <c r="I257" s="258"/>
      <c r="J257" s="255"/>
      <c r="K257" s="255"/>
      <c r="L257" s="259"/>
      <c r="M257" s="260"/>
      <c r="N257" s="261"/>
      <c r="O257" s="261"/>
      <c r="P257" s="261"/>
      <c r="Q257" s="261"/>
      <c r="R257" s="261"/>
      <c r="S257" s="261"/>
      <c r="T257" s="26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3" t="s">
        <v>129</v>
      </c>
      <c r="AU257" s="263" t="s">
        <v>86</v>
      </c>
      <c r="AV257" s="13" t="s">
        <v>84</v>
      </c>
      <c r="AW257" s="13" t="s">
        <v>31</v>
      </c>
      <c r="AX257" s="13" t="s">
        <v>76</v>
      </c>
      <c r="AY257" s="263" t="s">
        <v>119</v>
      </c>
    </row>
    <row r="258" spans="1:51" s="13" customFormat="1" ht="12">
      <c r="A258" s="13"/>
      <c r="B258" s="254"/>
      <c r="C258" s="255"/>
      <c r="D258" s="250" t="s">
        <v>129</v>
      </c>
      <c r="E258" s="256" t="s">
        <v>1</v>
      </c>
      <c r="F258" s="257" t="s">
        <v>684</v>
      </c>
      <c r="G258" s="255"/>
      <c r="H258" s="256" t="s">
        <v>1</v>
      </c>
      <c r="I258" s="258"/>
      <c r="J258" s="255"/>
      <c r="K258" s="255"/>
      <c r="L258" s="259"/>
      <c r="M258" s="260"/>
      <c r="N258" s="261"/>
      <c r="O258" s="261"/>
      <c r="P258" s="261"/>
      <c r="Q258" s="261"/>
      <c r="R258" s="261"/>
      <c r="S258" s="261"/>
      <c r="T258" s="26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3" t="s">
        <v>129</v>
      </c>
      <c r="AU258" s="263" t="s">
        <v>86</v>
      </c>
      <c r="AV258" s="13" t="s">
        <v>84</v>
      </c>
      <c r="AW258" s="13" t="s">
        <v>31</v>
      </c>
      <c r="AX258" s="13" t="s">
        <v>76</v>
      </c>
      <c r="AY258" s="263" t="s">
        <v>119</v>
      </c>
    </row>
    <row r="259" spans="1:51" s="13" customFormat="1" ht="12">
      <c r="A259" s="13"/>
      <c r="B259" s="254"/>
      <c r="C259" s="255"/>
      <c r="D259" s="250" t="s">
        <v>129</v>
      </c>
      <c r="E259" s="256" t="s">
        <v>1</v>
      </c>
      <c r="F259" s="257" t="s">
        <v>685</v>
      </c>
      <c r="G259" s="255"/>
      <c r="H259" s="256" t="s">
        <v>1</v>
      </c>
      <c r="I259" s="258"/>
      <c r="J259" s="255"/>
      <c r="K259" s="255"/>
      <c r="L259" s="259"/>
      <c r="M259" s="260"/>
      <c r="N259" s="261"/>
      <c r="O259" s="261"/>
      <c r="P259" s="261"/>
      <c r="Q259" s="261"/>
      <c r="R259" s="261"/>
      <c r="S259" s="261"/>
      <c r="T259" s="26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3" t="s">
        <v>129</v>
      </c>
      <c r="AU259" s="263" t="s">
        <v>86</v>
      </c>
      <c r="AV259" s="13" t="s">
        <v>84</v>
      </c>
      <c r="AW259" s="13" t="s">
        <v>31</v>
      </c>
      <c r="AX259" s="13" t="s">
        <v>76</v>
      </c>
      <c r="AY259" s="263" t="s">
        <v>119</v>
      </c>
    </row>
    <row r="260" spans="1:51" s="13" customFormat="1" ht="12">
      <c r="A260" s="13"/>
      <c r="B260" s="254"/>
      <c r="C260" s="255"/>
      <c r="D260" s="250" t="s">
        <v>129</v>
      </c>
      <c r="E260" s="256" t="s">
        <v>1</v>
      </c>
      <c r="F260" s="257" t="s">
        <v>686</v>
      </c>
      <c r="G260" s="255"/>
      <c r="H260" s="256" t="s">
        <v>1</v>
      </c>
      <c r="I260" s="258"/>
      <c r="J260" s="255"/>
      <c r="K260" s="255"/>
      <c r="L260" s="259"/>
      <c r="M260" s="260"/>
      <c r="N260" s="261"/>
      <c r="O260" s="261"/>
      <c r="P260" s="261"/>
      <c r="Q260" s="261"/>
      <c r="R260" s="261"/>
      <c r="S260" s="261"/>
      <c r="T260" s="26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3" t="s">
        <v>129</v>
      </c>
      <c r="AU260" s="263" t="s">
        <v>86</v>
      </c>
      <c r="AV260" s="13" t="s">
        <v>84</v>
      </c>
      <c r="AW260" s="13" t="s">
        <v>31</v>
      </c>
      <c r="AX260" s="13" t="s">
        <v>76</v>
      </c>
      <c r="AY260" s="263" t="s">
        <v>119</v>
      </c>
    </row>
    <row r="261" spans="1:51" s="14" customFormat="1" ht="12">
      <c r="A261" s="14"/>
      <c r="B261" s="264"/>
      <c r="C261" s="265"/>
      <c r="D261" s="250" t="s">
        <v>129</v>
      </c>
      <c r="E261" s="266" t="s">
        <v>1</v>
      </c>
      <c r="F261" s="267" t="s">
        <v>733</v>
      </c>
      <c r="G261" s="265"/>
      <c r="H261" s="268">
        <v>550</v>
      </c>
      <c r="I261" s="269"/>
      <c r="J261" s="265"/>
      <c r="K261" s="265"/>
      <c r="L261" s="270"/>
      <c r="M261" s="271"/>
      <c r="N261" s="272"/>
      <c r="O261" s="272"/>
      <c r="P261" s="272"/>
      <c r="Q261" s="272"/>
      <c r="R261" s="272"/>
      <c r="S261" s="272"/>
      <c r="T261" s="27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74" t="s">
        <v>129</v>
      </c>
      <c r="AU261" s="274" t="s">
        <v>86</v>
      </c>
      <c r="AV261" s="14" t="s">
        <v>86</v>
      </c>
      <c r="AW261" s="14" t="s">
        <v>31</v>
      </c>
      <c r="AX261" s="14" t="s">
        <v>76</v>
      </c>
      <c r="AY261" s="274" t="s">
        <v>119</v>
      </c>
    </row>
    <row r="262" spans="1:51" s="15" customFormat="1" ht="12">
      <c r="A262" s="15"/>
      <c r="B262" s="275"/>
      <c r="C262" s="276"/>
      <c r="D262" s="250" t="s">
        <v>129</v>
      </c>
      <c r="E262" s="277" t="s">
        <v>1</v>
      </c>
      <c r="F262" s="278" t="s">
        <v>132</v>
      </c>
      <c r="G262" s="276"/>
      <c r="H262" s="279">
        <v>550</v>
      </c>
      <c r="I262" s="280"/>
      <c r="J262" s="276"/>
      <c r="K262" s="276"/>
      <c r="L262" s="281"/>
      <c r="M262" s="282"/>
      <c r="N262" s="283"/>
      <c r="O262" s="283"/>
      <c r="P262" s="283"/>
      <c r="Q262" s="283"/>
      <c r="R262" s="283"/>
      <c r="S262" s="283"/>
      <c r="T262" s="284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85" t="s">
        <v>129</v>
      </c>
      <c r="AU262" s="285" t="s">
        <v>86</v>
      </c>
      <c r="AV262" s="15" t="s">
        <v>125</v>
      </c>
      <c r="AW262" s="15" t="s">
        <v>31</v>
      </c>
      <c r="AX262" s="15" t="s">
        <v>84</v>
      </c>
      <c r="AY262" s="285" t="s">
        <v>119</v>
      </c>
    </row>
    <row r="263" spans="1:65" s="2" customFormat="1" ht="21.75" customHeight="1">
      <c r="A263" s="38"/>
      <c r="B263" s="39"/>
      <c r="C263" s="236" t="s">
        <v>207</v>
      </c>
      <c r="D263" s="236" t="s">
        <v>121</v>
      </c>
      <c r="E263" s="237" t="s">
        <v>734</v>
      </c>
      <c r="F263" s="238" t="s">
        <v>735</v>
      </c>
      <c r="G263" s="239" t="s">
        <v>124</v>
      </c>
      <c r="H263" s="240">
        <v>1931</v>
      </c>
      <c r="I263" s="241"/>
      <c r="J263" s="242">
        <f>ROUND(I263*H263,2)</f>
        <v>0</v>
      </c>
      <c r="K263" s="243"/>
      <c r="L263" s="44"/>
      <c r="M263" s="244" t="s">
        <v>1</v>
      </c>
      <c r="N263" s="245" t="s">
        <v>41</v>
      </c>
      <c r="O263" s="91"/>
      <c r="P263" s="246">
        <f>O263*H263</f>
        <v>0</v>
      </c>
      <c r="Q263" s="246">
        <v>0</v>
      </c>
      <c r="R263" s="246">
        <f>Q263*H263</f>
        <v>0</v>
      </c>
      <c r="S263" s="246">
        <v>0</v>
      </c>
      <c r="T263" s="247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48" t="s">
        <v>125</v>
      </c>
      <c r="AT263" s="248" t="s">
        <v>121</v>
      </c>
      <c r="AU263" s="248" t="s">
        <v>86</v>
      </c>
      <c r="AY263" s="17" t="s">
        <v>119</v>
      </c>
      <c r="BE263" s="249">
        <f>IF(N263="základní",J263,0)</f>
        <v>0</v>
      </c>
      <c r="BF263" s="249">
        <f>IF(N263="snížená",J263,0)</f>
        <v>0</v>
      </c>
      <c r="BG263" s="249">
        <f>IF(N263="zákl. přenesená",J263,0)</f>
        <v>0</v>
      </c>
      <c r="BH263" s="249">
        <f>IF(N263="sníž. přenesená",J263,0)</f>
        <v>0</v>
      </c>
      <c r="BI263" s="249">
        <f>IF(N263="nulová",J263,0)</f>
        <v>0</v>
      </c>
      <c r="BJ263" s="17" t="s">
        <v>84</v>
      </c>
      <c r="BK263" s="249">
        <f>ROUND(I263*H263,2)</f>
        <v>0</v>
      </c>
      <c r="BL263" s="17" t="s">
        <v>125</v>
      </c>
      <c r="BM263" s="248" t="s">
        <v>736</v>
      </c>
    </row>
    <row r="264" spans="1:47" s="2" customFormat="1" ht="12">
      <c r="A264" s="38"/>
      <c r="B264" s="39"/>
      <c r="C264" s="40"/>
      <c r="D264" s="250" t="s">
        <v>127</v>
      </c>
      <c r="E264" s="40"/>
      <c r="F264" s="251" t="s">
        <v>694</v>
      </c>
      <c r="G264" s="40"/>
      <c r="H264" s="40"/>
      <c r="I264" s="144"/>
      <c r="J264" s="40"/>
      <c r="K264" s="40"/>
      <c r="L264" s="44"/>
      <c r="M264" s="252"/>
      <c r="N264" s="253"/>
      <c r="O264" s="91"/>
      <c r="P264" s="91"/>
      <c r="Q264" s="91"/>
      <c r="R264" s="91"/>
      <c r="S264" s="91"/>
      <c r="T264" s="92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127</v>
      </c>
      <c r="AU264" s="17" t="s">
        <v>86</v>
      </c>
    </row>
    <row r="265" spans="1:51" s="13" customFormat="1" ht="12">
      <c r="A265" s="13"/>
      <c r="B265" s="254"/>
      <c r="C265" s="255"/>
      <c r="D265" s="250" t="s">
        <v>129</v>
      </c>
      <c r="E265" s="256" t="s">
        <v>1</v>
      </c>
      <c r="F265" s="257" t="s">
        <v>695</v>
      </c>
      <c r="G265" s="255"/>
      <c r="H265" s="256" t="s">
        <v>1</v>
      </c>
      <c r="I265" s="258"/>
      <c r="J265" s="255"/>
      <c r="K265" s="255"/>
      <c r="L265" s="259"/>
      <c r="M265" s="260"/>
      <c r="N265" s="261"/>
      <c r="O265" s="261"/>
      <c r="P265" s="261"/>
      <c r="Q265" s="261"/>
      <c r="R265" s="261"/>
      <c r="S265" s="261"/>
      <c r="T265" s="26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3" t="s">
        <v>129</v>
      </c>
      <c r="AU265" s="263" t="s">
        <v>86</v>
      </c>
      <c r="AV265" s="13" t="s">
        <v>84</v>
      </c>
      <c r="AW265" s="13" t="s">
        <v>31</v>
      </c>
      <c r="AX265" s="13" t="s">
        <v>76</v>
      </c>
      <c r="AY265" s="263" t="s">
        <v>119</v>
      </c>
    </row>
    <row r="266" spans="1:51" s="13" customFormat="1" ht="12">
      <c r="A266" s="13"/>
      <c r="B266" s="254"/>
      <c r="C266" s="255"/>
      <c r="D266" s="250" t="s">
        <v>129</v>
      </c>
      <c r="E266" s="256" t="s">
        <v>1</v>
      </c>
      <c r="F266" s="257" t="s">
        <v>670</v>
      </c>
      <c r="G266" s="255"/>
      <c r="H266" s="256" t="s">
        <v>1</v>
      </c>
      <c r="I266" s="258"/>
      <c r="J266" s="255"/>
      <c r="K266" s="255"/>
      <c r="L266" s="259"/>
      <c r="M266" s="260"/>
      <c r="N266" s="261"/>
      <c r="O266" s="261"/>
      <c r="P266" s="261"/>
      <c r="Q266" s="261"/>
      <c r="R266" s="261"/>
      <c r="S266" s="261"/>
      <c r="T266" s="26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3" t="s">
        <v>129</v>
      </c>
      <c r="AU266" s="263" t="s">
        <v>86</v>
      </c>
      <c r="AV266" s="13" t="s">
        <v>84</v>
      </c>
      <c r="AW266" s="13" t="s">
        <v>31</v>
      </c>
      <c r="AX266" s="13" t="s">
        <v>76</v>
      </c>
      <c r="AY266" s="263" t="s">
        <v>119</v>
      </c>
    </row>
    <row r="267" spans="1:51" s="13" customFormat="1" ht="12">
      <c r="A267" s="13"/>
      <c r="B267" s="254"/>
      <c r="C267" s="255"/>
      <c r="D267" s="250" t="s">
        <v>129</v>
      </c>
      <c r="E267" s="256" t="s">
        <v>1</v>
      </c>
      <c r="F267" s="257" t="s">
        <v>696</v>
      </c>
      <c r="G267" s="255"/>
      <c r="H267" s="256" t="s">
        <v>1</v>
      </c>
      <c r="I267" s="258"/>
      <c r="J267" s="255"/>
      <c r="K267" s="255"/>
      <c r="L267" s="259"/>
      <c r="M267" s="260"/>
      <c r="N267" s="261"/>
      <c r="O267" s="261"/>
      <c r="P267" s="261"/>
      <c r="Q267" s="261"/>
      <c r="R267" s="261"/>
      <c r="S267" s="261"/>
      <c r="T267" s="26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3" t="s">
        <v>129</v>
      </c>
      <c r="AU267" s="263" t="s">
        <v>86</v>
      </c>
      <c r="AV267" s="13" t="s">
        <v>84</v>
      </c>
      <c r="AW267" s="13" t="s">
        <v>31</v>
      </c>
      <c r="AX267" s="13" t="s">
        <v>76</v>
      </c>
      <c r="AY267" s="263" t="s">
        <v>119</v>
      </c>
    </row>
    <row r="268" spans="1:51" s="13" customFormat="1" ht="12">
      <c r="A268" s="13"/>
      <c r="B268" s="254"/>
      <c r="C268" s="255"/>
      <c r="D268" s="250" t="s">
        <v>129</v>
      </c>
      <c r="E268" s="256" t="s">
        <v>1</v>
      </c>
      <c r="F268" s="257" t="s">
        <v>697</v>
      </c>
      <c r="G268" s="255"/>
      <c r="H268" s="256" t="s">
        <v>1</v>
      </c>
      <c r="I268" s="258"/>
      <c r="J268" s="255"/>
      <c r="K268" s="255"/>
      <c r="L268" s="259"/>
      <c r="M268" s="260"/>
      <c r="N268" s="261"/>
      <c r="O268" s="261"/>
      <c r="P268" s="261"/>
      <c r="Q268" s="261"/>
      <c r="R268" s="261"/>
      <c r="S268" s="261"/>
      <c r="T268" s="26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3" t="s">
        <v>129</v>
      </c>
      <c r="AU268" s="263" t="s">
        <v>86</v>
      </c>
      <c r="AV268" s="13" t="s">
        <v>84</v>
      </c>
      <c r="AW268" s="13" t="s">
        <v>31</v>
      </c>
      <c r="AX268" s="13" t="s">
        <v>76</v>
      </c>
      <c r="AY268" s="263" t="s">
        <v>119</v>
      </c>
    </row>
    <row r="269" spans="1:51" s="13" customFormat="1" ht="12">
      <c r="A269" s="13"/>
      <c r="B269" s="254"/>
      <c r="C269" s="255"/>
      <c r="D269" s="250" t="s">
        <v>129</v>
      </c>
      <c r="E269" s="256" t="s">
        <v>1</v>
      </c>
      <c r="F269" s="257" t="s">
        <v>698</v>
      </c>
      <c r="G269" s="255"/>
      <c r="H269" s="256" t="s">
        <v>1</v>
      </c>
      <c r="I269" s="258"/>
      <c r="J269" s="255"/>
      <c r="K269" s="255"/>
      <c r="L269" s="259"/>
      <c r="M269" s="260"/>
      <c r="N269" s="261"/>
      <c r="O269" s="261"/>
      <c r="P269" s="261"/>
      <c r="Q269" s="261"/>
      <c r="R269" s="261"/>
      <c r="S269" s="261"/>
      <c r="T269" s="26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3" t="s">
        <v>129</v>
      </c>
      <c r="AU269" s="263" t="s">
        <v>86</v>
      </c>
      <c r="AV269" s="13" t="s">
        <v>84</v>
      </c>
      <c r="AW269" s="13" t="s">
        <v>31</v>
      </c>
      <c r="AX269" s="13" t="s">
        <v>76</v>
      </c>
      <c r="AY269" s="263" t="s">
        <v>119</v>
      </c>
    </row>
    <row r="270" spans="1:51" s="13" customFormat="1" ht="12">
      <c r="A270" s="13"/>
      <c r="B270" s="254"/>
      <c r="C270" s="255"/>
      <c r="D270" s="250" t="s">
        <v>129</v>
      </c>
      <c r="E270" s="256" t="s">
        <v>1</v>
      </c>
      <c r="F270" s="257" t="s">
        <v>699</v>
      </c>
      <c r="G270" s="255"/>
      <c r="H270" s="256" t="s">
        <v>1</v>
      </c>
      <c r="I270" s="258"/>
      <c r="J270" s="255"/>
      <c r="K270" s="255"/>
      <c r="L270" s="259"/>
      <c r="M270" s="260"/>
      <c r="N270" s="261"/>
      <c r="O270" s="261"/>
      <c r="P270" s="261"/>
      <c r="Q270" s="261"/>
      <c r="R270" s="261"/>
      <c r="S270" s="261"/>
      <c r="T270" s="26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3" t="s">
        <v>129</v>
      </c>
      <c r="AU270" s="263" t="s">
        <v>86</v>
      </c>
      <c r="AV270" s="13" t="s">
        <v>84</v>
      </c>
      <c r="AW270" s="13" t="s">
        <v>31</v>
      </c>
      <c r="AX270" s="13" t="s">
        <v>76</v>
      </c>
      <c r="AY270" s="263" t="s">
        <v>119</v>
      </c>
    </row>
    <row r="271" spans="1:51" s="13" customFormat="1" ht="12">
      <c r="A271" s="13"/>
      <c r="B271" s="254"/>
      <c r="C271" s="255"/>
      <c r="D271" s="250" t="s">
        <v>129</v>
      </c>
      <c r="E271" s="256" t="s">
        <v>1</v>
      </c>
      <c r="F271" s="257" t="s">
        <v>700</v>
      </c>
      <c r="G271" s="255"/>
      <c r="H271" s="256" t="s">
        <v>1</v>
      </c>
      <c r="I271" s="258"/>
      <c r="J271" s="255"/>
      <c r="K271" s="255"/>
      <c r="L271" s="259"/>
      <c r="M271" s="260"/>
      <c r="N271" s="261"/>
      <c r="O271" s="261"/>
      <c r="P271" s="261"/>
      <c r="Q271" s="261"/>
      <c r="R271" s="261"/>
      <c r="S271" s="261"/>
      <c r="T271" s="26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3" t="s">
        <v>129</v>
      </c>
      <c r="AU271" s="263" t="s">
        <v>86</v>
      </c>
      <c r="AV271" s="13" t="s">
        <v>84</v>
      </c>
      <c r="AW271" s="13" t="s">
        <v>31</v>
      </c>
      <c r="AX271" s="13" t="s">
        <v>76</v>
      </c>
      <c r="AY271" s="263" t="s">
        <v>119</v>
      </c>
    </row>
    <row r="272" spans="1:51" s="13" customFormat="1" ht="12">
      <c r="A272" s="13"/>
      <c r="B272" s="254"/>
      <c r="C272" s="255"/>
      <c r="D272" s="250" t="s">
        <v>129</v>
      </c>
      <c r="E272" s="256" t="s">
        <v>1</v>
      </c>
      <c r="F272" s="257" t="s">
        <v>701</v>
      </c>
      <c r="G272" s="255"/>
      <c r="H272" s="256" t="s">
        <v>1</v>
      </c>
      <c r="I272" s="258"/>
      <c r="J272" s="255"/>
      <c r="K272" s="255"/>
      <c r="L272" s="259"/>
      <c r="M272" s="260"/>
      <c r="N272" s="261"/>
      <c r="O272" s="261"/>
      <c r="P272" s="261"/>
      <c r="Q272" s="261"/>
      <c r="R272" s="261"/>
      <c r="S272" s="261"/>
      <c r="T272" s="26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3" t="s">
        <v>129</v>
      </c>
      <c r="AU272" s="263" t="s">
        <v>86</v>
      </c>
      <c r="AV272" s="13" t="s">
        <v>84</v>
      </c>
      <c r="AW272" s="13" t="s">
        <v>31</v>
      </c>
      <c r="AX272" s="13" t="s">
        <v>76</v>
      </c>
      <c r="AY272" s="263" t="s">
        <v>119</v>
      </c>
    </row>
    <row r="273" spans="1:51" s="13" customFormat="1" ht="12">
      <c r="A273" s="13"/>
      <c r="B273" s="254"/>
      <c r="C273" s="255"/>
      <c r="D273" s="250" t="s">
        <v>129</v>
      </c>
      <c r="E273" s="256" t="s">
        <v>1</v>
      </c>
      <c r="F273" s="257" t="s">
        <v>702</v>
      </c>
      <c r="G273" s="255"/>
      <c r="H273" s="256" t="s">
        <v>1</v>
      </c>
      <c r="I273" s="258"/>
      <c r="J273" s="255"/>
      <c r="K273" s="255"/>
      <c r="L273" s="259"/>
      <c r="M273" s="260"/>
      <c r="N273" s="261"/>
      <c r="O273" s="261"/>
      <c r="P273" s="261"/>
      <c r="Q273" s="261"/>
      <c r="R273" s="261"/>
      <c r="S273" s="261"/>
      <c r="T273" s="26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3" t="s">
        <v>129</v>
      </c>
      <c r="AU273" s="263" t="s">
        <v>86</v>
      </c>
      <c r="AV273" s="13" t="s">
        <v>84</v>
      </c>
      <c r="AW273" s="13" t="s">
        <v>31</v>
      </c>
      <c r="AX273" s="13" t="s">
        <v>76</v>
      </c>
      <c r="AY273" s="263" t="s">
        <v>119</v>
      </c>
    </row>
    <row r="274" spans="1:51" s="13" customFormat="1" ht="12">
      <c r="A274" s="13"/>
      <c r="B274" s="254"/>
      <c r="C274" s="255"/>
      <c r="D274" s="250" t="s">
        <v>129</v>
      </c>
      <c r="E274" s="256" t="s">
        <v>1</v>
      </c>
      <c r="F274" s="257" t="s">
        <v>703</v>
      </c>
      <c r="G274" s="255"/>
      <c r="H274" s="256" t="s">
        <v>1</v>
      </c>
      <c r="I274" s="258"/>
      <c r="J274" s="255"/>
      <c r="K274" s="255"/>
      <c r="L274" s="259"/>
      <c r="M274" s="260"/>
      <c r="N274" s="261"/>
      <c r="O274" s="261"/>
      <c r="P274" s="261"/>
      <c r="Q274" s="261"/>
      <c r="R274" s="261"/>
      <c r="S274" s="261"/>
      <c r="T274" s="26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3" t="s">
        <v>129</v>
      </c>
      <c r="AU274" s="263" t="s">
        <v>86</v>
      </c>
      <c r="AV274" s="13" t="s">
        <v>84</v>
      </c>
      <c r="AW274" s="13" t="s">
        <v>31</v>
      </c>
      <c r="AX274" s="13" t="s">
        <v>76</v>
      </c>
      <c r="AY274" s="263" t="s">
        <v>119</v>
      </c>
    </row>
    <row r="275" spans="1:51" s="14" customFormat="1" ht="12">
      <c r="A275" s="14"/>
      <c r="B275" s="264"/>
      <c r="C275" s="265"/>
      <c r="D275" s="250" t="s">
        <v>129</v>
      </c>
      <c r="E275" s="266" t="s">
        <v>1</v>
      </c>
      <c r="F275" s="267" t="s">
        <v>461</v>
      </c>
      <c r="G275" s="265"/>
      <c r="H275" s="268">
        <v>1931</v>
      </c>
      <c r="I275" s="269"/>
      <c r="J275" s="265"/>
      <c r="K275" s="265"/>
      <c r="L275" s="270"/>
      <c r="M275" s="271"/>
      <c r="N275" s="272"/>
      <c r="O275" s="272"/>
      <c r="P275" s="272"/>
      <c r="Q275" s="272"/>
      <c r="R275" s="272"/>
      <c r="S275" s="272"/>
      <c r="T275" s="273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74" t="s">
        <v>129</v>
      </c>
      <c r="AU275" s="274" t="s">
        <v>86</v>
      </c>
      <c r="AV275" s="14" t="s">
        <v>86</v>
      </c>
      <c r="AW275" s="14" t="s">
        <v>31</v>
      </c>
      <c r="AX275" s="14" t="s">
        <v>76</v>
      </c>
      <c r="AY275" s="274" t="s">
        <v>119</v>
      </c>
    </row>
    <row r="276" spans="1:51" s="15" customFormat="1" ht="12">
      <c r="A276" s="15"/>
      <c r="B276" s="275"/>
      <c r="C276" s="276"/>
      <c r="D276" s="250" t="s">
        <v>129</v>
      </c>
      <c r="E276" s="277" t="s">
        <v>1</v>
      </c>
      <c r="F276" s="278" t="s">
        <v>132</v>
      </c>
      <c r="G276" s="276"/>
      <c r="H276" s="279">
        <v>1931</v>
      </c>
      <c r="I276" s="280"/>
      <c r="J276" s="276"/>
      <c r="K276" s="276"/>
      <c r="L276" s="281"/>
      <c r="M276" s="282"/>
      <c r="N276" s="283"/>
      <c r="O276" s="283"/>
      <c r="P276" s="283"/>
      <c r="Q276" s="283"/>
      <c r="R276" s="283"/>
      <c r="S276" s="283"/>
      <c r="T276" s="284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85" t="s">
        <v>129</v>
      </c>
      <c r="AU276" s="285" t="s">
        <v>86</v>
      </c>
      <c r="AV276" s="15" t="s">
        <v>125</v>
      </c>
      <c r="AW276" s="15" t="s">
        <v>31</v>
      </c>
      <c r="AX276" s="15" t="s">
        <v>84</v>
      </c>
      <c r="AY276" s="285" t="s">
        <v>119</v>
      </c>
    </row>
    <row r="277" spans="1:65" s="2" customFormat="1" ht="21.75" customHeight="1">
      <c r="A277" s="38"/>
      <c r="B277" s="39"/>
      <c r="C277" s="236" t="s">
        <v>8</v>
      </c>
      <c r="D277" s="236" t="s">
        <v>121</v>
      </c>
      <c r="E277" s="237" t="s">
        <v>704</v>
      </c>
      <c r="F277" s="238" t="s">
        <v>705</v>
      </c>
      <c r="G277" s="239" t="s">
        <v>135</v>
      </c>
      <c r="H277" s="240">
        <v>1</v>
      </c>
      <c r="I277" s="241"/>
      <c r="J277" s="242">
        <f>ROUND(I277*H277,2)</f>
        <v>0</v>
      </c>
      <c r="K277" s="243"/>
      <c r="L277" s="44"/>
      <c r="M277" s="244" t="s">
        <v>1</v>
      </c>
      <c r="N277" s="245" t="s">
        <v>41</v>
      </c>
      <c r="O277" s="91"/>
      <c r="P277" s="246">
        <f>O277*H277</f>
        <v>0</v>
      </c>
      <c r="Q277" s="246">
        <v>0</v>
      </c>
      <c r="R277" s="246">
        <f>Q277*H277</f>
        <v>0</v>
      </c>
      <c r="S277" s="246">
        <v>0</v>
      </c>
      <c r="T277" s="247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48" t="s">
        <v>125</v>
      </c>
      <c r="AT277" s="248" t="s">
        <v>121</v>
      </c>
      <c r="AU277" s="248" t="s">
        <v>86</v>
      </c>
      <c r="AY277" s="17" t="s">
        <v>119</v>
      </c>
      <c r="BE277" s="249">
        <f>IF(N277="základní",J277,0)</f>
        <v>0</v>
      </c>
      <c r="BF277" s="249">
        <f>IF(N277="snížená",J277,0)</f>
        <v>0</v>
      </c>
      <c r="BG277" s="249">
        <f>IF(N277="zákl. přenesená",J277,0)</f>
        <v>0</v>
      </c>
      <c r="BH277" s="249">
        <f>IF(N277="sníž. přenesená",J277,0)</f>
        <v>0</v>
      </c>
      <c r="BI277" s="249">
        <f>IF(N277="nulová",J277,0)</f>
        <v>0</v>
      </c>
      <c r="BJ277" s="17" t="s">
        <v>84</v>
      </c>
      <c r="BK277" s="249">
        <f>ROUND(I277*H277,2)</f>
        <v>0</v>
      </c>
      <c r="BL277" s="17" t="s">
        <v>125</v>
      </c>
      <c r="BM277" s="248" t="s">
        <v>737</v>
      </c>
    </row>
    <row r="278" spans="1:47" s="2" customFormat="1" ht="12">
      <c r="A278" s="38"/>
      <c r="B278" s="39"/>
      <c r="C278" s="40"/>
      <c r="D278" s="250" t="s">
        <v>127</v>
      </c>
      <c r="E278" s="40"/>
      <c r="F278" s="251" t="s">
        <v>707</v>
      </c>
      <c r="G278" s="40"/>
      <c r="H278" s="40"/>
      <c r="I278" s="144"/>
      <c r="J278" s="40"/>
      <c r="K278" s="40"/>
      <c r="L278" s="44"/>
      <c r="M278" s="252"/>
      <c r="N278" s="253"/>
      <c r="O278" s="91"/>
      <c r="P278" s="91"/>
      <c r="Q278" s="91"/>
      <c r="R278" s="91"/>
      <c r="S278" s="91"/>
      <c r="T278" s="92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127</v>
      </c>
      <c r="AU278" s="17" t="s">
        <v>86</v>
      </c>
    </row>
    <row r="279" spans="1:51" s="14" customFormat="1" ht="12">
      <c r="A279" s="14"/>
      <c r="B279" s="264"/>
      <c r="C279" s="265"/>
      <c r="D279" s="250" t="s">
        <v>129</v>
      </c>
      <c r="E279" s="266" t="s">
        <v>1</v>
      </c>
      <c r="F279" s="267" t="s">
        <v>708</v>
      </c>
      <c r="G279" s="265"/>
      <c r="H279" s="268">
        <v>1</v>
      </c>
      <c r="I279" s="269"/>
      <c r="J279" s="265"/>
      <c r="K279" s="265"/>
      <c r="L279" s="270"/>
      <c r="M279" s="271"/>
      <c r="N279" s="272"/>
      <c r="O279" s="272"/>
      <c r="P279" s="272"/>
      <c r="Q279" s="272"/>
      <c r="R279" s="272"/>
      <c r="S279" s="272"/>
      <c r="T279" s="273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74" t="s">
        <v>129</v>
      </c>
      <c r="AU279" s="274" t="s">
        <v>86</v>
      </c>
      <c r="AV279" s="14" t="s">
        <v>86</v>
      </c>
      <c r="AW279" s="14" t="s">
        <v>31</v>
      </c>
      <c r="AX279" s="14" t="s">
        <v>76</v>
      </c>
      <c r="AY279" s="274" t="s">
        <v>119</v>
      </c>
    </row>
    <row r="280" spans="1:51" s="15" customFormat="1" ht="12">
      <c r="A280" s="15"/>
      <c r="B280" s="275"/>
      <c r="C280" s="276"/>
      <c r="D280" s="250" t="s">
        <v>129</v>
      </c>
      <c r="E280" s="277" t="s">
        <v>1</v>
      </c>
      <c r="F280" s="278" t="s">
        <v>132</v>
      </c>
      <c r="G280" s="276"/>
      <c r="H280" s="279">
        <v>1</v>
      </c>
      <c r="I280" s="280"/>
      <c r="J280" s="276"/>
      <c r="K280" s="276"/>
      <c r="L280" s="281"/>
      <c r="M280" s="301"/>
      <c r="N280" s="302"/>
      <c r="O280" s="302"/>
      <c r="P280" s="302"/>
      <c r="Q280" s="302"/>
      <c r="R280" s="302"/>
      <c r="S280" s="302"/>
      <c r="T280" s="303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85" t="s">
        <v>129</v>
      </c>
      <c r="AU280" s="285" t="s">
        <v>86</v>
      </c>
      <c r="AV280" s="15" t="s">
        <v>125</v>
      </c>
      <c r="AW280" s="15" t="s">
        <v>31</v>
      </c>
      <c r="AX280" s="15" t="s">
        <v>84</v>
      </c>
      <c r="AY280" s="285" t="s">
        <v>119</v>
      </c>
    </row>
    <row r="281" spans="1:31" s="2" customFormat="1" ht="6.95" customHeight="1">
      <c r="A281" s="38"/>
      <c r="B281" s="66"/>
      <c r="C281" s="67"/>
      <c r="D281" s="67"/>
      <c r="E281" s="67"/>
      <c r="F281" s="67"/>
      <c r="G281" s="67"/>
      <c r="H281" s="67"/>
      <c r="I281" s="183"/>
      <c r="J281" s="67"/>
      <c r="K281" s="67"/>
      <c r="L281" s="44"/>
      <c r="M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</row>
  </sheetData>
  <sheetProtection password="CC35" sheet="1" objects="1" scenarios="1" formatColumns="0" formatRows="0" autoFilter="0"/>
  <autoFilter ref="C119:K280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Magda-PC\Magda</dc:creator>
  <cp:keywords/>
  <dc:description/>
  <cp:lastModifiedBy>Magda-PC\Magda</cp:lastModifiedBy>
  <dcterms:created xsi:type="dcterms:W3CDTF">2020-08-13T06:41:27Z</dcterms:created>
  <dcterms:modified xsi:type="dcterms:W3CDTF">2020-08-13T06:41:32Z</dcterms:modified>
  <cp:category/>
  <cp:version/>
  <cp:contentType/>
  <cp:contentStatus/>
</cp:coreProperties>
</file>