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1"/>
  </bookViews>
  <sheets>
    <sheet name="KrycíList" sheetId="1" r:id="rId1"/>
    <sheet name="Rozpočet" sheetId="2" r:id="rId2"/>
  </sheets>
  <definedNames>
    <definedName name="__MAIN__">'Rozpočet'!$A$2:$AB$13</definedName>
    <definedName name="__MAIN1__">'KrycíList'!$A$1:$O$50</definedName>
    <definedName name="__MvymF__">'Rozpočet'!#REF!</definedName>
    <definedName name="__OobjF__">'Rozpočet'!$A$8:$AB$13</definedName>
    <definedName name="__OoddF__">'Rozpočet'!$A$10:$AB$13</definedName>
    <definedName name="__OradF__">'Rozpočet'!$A$12:$AB$12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<sst xmlns="http://schemas.openxmlformats.org/spreadsheetml/2006/main" count="214" uniqueCount="146">
  <si>
    <t>Krycí list zadání</t>
  </si>
  <si>
    <t>Zakázka :</t>
  </si>
  <si>
    <t>Regenerace sídliště Školská Čtvrť ve Frenštátu pod Radhoštěm - I. etapa</t>
  </si>
  <si>
    <t>Část :</t>
  </si>
  <si>
    <t>Souhrnný rozpočet</t>
  </si>
  <si>
    <t>Faktura :</t>
  </si>
  <si>
    <t>Zakázka číslo :</t>
  </si>
  <si>
    <t>MOJ19100</t>
  </si>
  <si>
    <t>Umístění :</t>
  </si>
  <si>
    <t>Frenštát pod Radhoštěm</t>
  </si>
  <si>
    <t>Stavební objekt číslo :</t>
  </si>
  <si>
    <t>Investor :</t>
  </si>
  <si>
    <t>Město Frenštát pod Radhoštěm</t>
  </si>
  <si>
    <t>Rozpočet číslo :</t>
  </si>
  <si>
    <t>c:\RozpNz\LocalData\Data;MOJ19100;Regenerace sídliště Školská Čtvrť ve Frenštátu pod Radhoštěm - I. etapa</t>
  </si>
  <si>
    <t>Objednal :</t>
  </si>
  <si>
    <t>Dodatek číslo :</t>
  </si>
  <si>
    <t>Projektant :</t>
  </si>
  <si>
    <t>Ateliér Genius loci s.r.o.</t>
  </si>
  <si>
    <t>Archivní číslo :</t>
  </si>
  <si>
    <t>Zpracoval :</t>
  </si>
  <si>
    <t>Ing. Václav Mojžíšek</t>
  </si>
  <si>
    <t>Datum :</t>
  </si>
  <si>
    <t>06/12/2019</t>
  </si>
  <si>
    <t>Soubor :</t>
  </si>
  <si>
    <t xml:space="preserve"> 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</si>
  <si>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</si>
  <si>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</si>
  <si>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</si>
  <si>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</si>
  <si>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</si>
  <si>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</si>
  <si>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</si>
  <si>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</si>
  <si>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</si>
  <si>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</si>
  <si>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</si>
  <si>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</si>
  <si>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</si>
  <si>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</si>
  <si>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</si>
  <si>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</si>
  <si>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</si>
  <si>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</si>
  <si>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</si>
  <si>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</si>
  <si>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</si>
  <si>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</si>
  <si>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</si>
  <si>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</si>
  <si>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</si>
  <si>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</si>
  <si>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</si>
  <si>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</si>
  <si>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</si>
  <si>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</si>
  <si>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</si>
  <si>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</si>
  <si>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</si>
  <si>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</si>
  <si>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.Hdr</t>
  </si>
  <si>
    <t>Objekt</t>
  </si>
  <si>
    <t>Oddíl</t>
  </si>
  <si>
    <t>Druh</t>
  </si>
  <si>
    <t>Řádek</t>
  </si>
  <si>
    <t>Číslo(SKP)</t>
  </si>
  <si>
    <t>Název</t>
  </si>
  <si>
    <t>Množství [Mj]</t>
  </si>
  <si>
    <t>Mj</t>
  </si>
  <si>
    <t>Sazba [Kč]</t>
  </si>
  <si>
    <t>Cena celkem</t>
  </si>
  <si>
    <t>Hmoty1[t] za Mj</t>
  </si>
  <si>
    <t>Hmoty2[t] za Mj</t>
  </si>
  <si>
    <t>Normohodiny</t>
  </si>
  <si>
    <t>Dph</t>
  </si>
  <si>
    <t>Soupis prací</t>
  </si>
  <si>
    <t>.</t>
  </si>
  <si>
    <t>Ř</t>
  </si>
  <si>
    <t>Popis řádku</t>
  </si>
  <si>
    <t>Množství Mj</t>
  </si>
  <si>
    <t>Sazba</t>
  </si>
  <si>
    <t>Cena
celkem</t>
  </si>
  <si>
    <t>Hm1[t]/Mj</t>
  </si>
  <si>
    <t>Hm2[t]/Mj</t>
  </si>
  <si>
    <t>Nhod/Mj</t>
  </si>
  <si>
    <t>% Dph</t>
  </si>
  <si>
    <t>Cena vč. DPH</t>
  </si>
  <si>
    <t>001</t>
  </si>
  <si>
    <t>B</t>
  </si>
  <si>
    <t>SO 01 - Komunikace a parkovací stání, chodníky ( uznatelné )</t>
  </si>
  <si>
    <t>101</t>
  </si>
  <si>
    <t>O</t>
  </si>
  <si>
    <t>SO 01 - Komunikace a parkovací stání, chodníky</t>
  </si>
  <si>
    <t>Seznam položek pro oddíl :</t>
  </si>
  <si>
    <t>P</t>
  </si>
  <si>
    <t>01</t>
  </si>
  <si>
    <t>Komunikace a parkovací stání, chodníky ( uznatelné )</t>
  </si>
  <si>
    <t>kpl</t>
  </si>
  <si>
    <t>011</t>
  </si>
  <si>
    <t>Komunikace a parkovací stání ( neuznatelné )</t>
  </si>
  <si>
    <t>002</t>
  </si>
  <si>
    <t>SO 02 - Přeložka vodovodního řádu ( neuznatelné )</t>
  </si>
  <si>
    <t>102</t>
  </si>
  <si>
    <t>SO 02 - Přeložka vodovodního řádu</t>
  </si>
  <si>
    <t>02</t>
  </si>
  <si>
    <t>Přeložka vodovodního řádu</t>
  </si>
  <si>
    <t>003</t>
  </si>
  <si>
    <t>SO 04- Veřejné osvětlení</t>
  </si>
  <si>
    <t>103</t>
  </si>
  <si>
    <t>SO 04 - Veřejné osvětlení</t>
  </si>
  <si>
    <t>03</t>
  </si>
  <si>
    <t>Veřejné osvětlení ( uznatelné )</t>
  </si>
  <si>
    <t>031</t>
  </si>
  <si>
    <t>Veřejné osvětlení ( neuznatelné )</t>
  </si>
  <si>
    <t>004</t>
  </si>
  <si>
    <t>SO 05 - Sadové úpravy</t>
  </si>
  <si>
    <t>104</t>
  </si>
  <si>
    <t>04</t>
  </si>
  <si>
    <t>Sanační a pěstební zásahy na zeleni ( uznatelné )</t>
  </si>
  <si>
    <t>05</t>
  </si>
  <si>
    <t>Sadové úpravy ( uznatelné )</t>
  </si>
  <si>
    <t>06</t>
  </si>
  <si>
    <t>Následná péče 3 roky ( neuznatelné )</t>
  </si>
  <si>
    <t>024</t>
  </si>
  <si>
    <t>VRN + ostatní náklady ( neuznatelné )</t>
  </si>
  <si>
    <t>998</t>
  </si>
  <si>
    <t>ostatní náklady</t>
  </si>
  <si>
    <t>002R01</t>
  </si>
  <si>
    <t>Dokumentace skutečného provedení stavby vč. zákresu do KM</t>
  </si>
  <si>
    <t>002R02</t>
  </si>
  <si>
    <t>Inženýrská činnost zhotovitele-</t>
  </si>
  <si>
    <t>002R03</t>
  </si>
  <si>
    <t>Geodetické práce před výstavbou</t>
  </si>
  <si>
    <t>002R04</t>
  </si>
  <si>
    <t>Čištění komunikací ( průběžné )</t>
  </si>
  <si>
    <t>002R05</t>
  </si>
  <si>
    <t>Inženýrská činnost</t>
  </si>
  <si>
    <t>002R06</t>
  </si>
  <si>
    <t>Geometrický plán pro zápis do KN vč. zaměření skutečného provedení</t>
  </si>
  <si>
    <t>002R07</t>
  </si>
  <si>
    <t>Geodetické zaměření</t>
  </si>
  <si>
    <t>999</t>
  </si>
  <si>
    <t>přirážky</t>
  </si>
  <si>
    <t>999R01</t>
  </si>
  <si>
    <t>VRN - zařízení staveniště</t>
  </si>
  <si>
    <t>- 1x mobilní WC
- 2 kusy staveništní buń´ky
- provizorní oplocení staveniště 
- staveništní přípojky el. energie a vody
- bezpečnostní, zákazové, výstražné a informační tabule staveniště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</si>
</sst>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0"/>
    <numFmt numFmtId="170" formatCode="#,##0.00&quot; Kč&quot;;[Red]\-#,##0.00&quot; Kč&quot;"/>
    <numFmt numFmtId="171" formatCode="#,##0.00;\-#,##0.00;&quot;&quot;"/>
    <numFmt numFmtId="172" formatCode="#,##0.000;\-#,##0.000;&quot;&quot;"/>
    <numFmt numFmtId="173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Arial"/>
      <family val="2"/>
    </font>
    <font>
      <i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168" fontId="19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8" fontId="6" fillId="33" borderId="0" xfId="0" applyNumberFormat="1" applyFont="1" applyFill="1" applyBorder="1" applyAlignment="1">
      <alignment/>
    </xf>
    <xf numFmtId="170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/>
    </xf>
    <xf numFmtId="4" fontId="22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8" fontId="9" fillId="34" borderId="15" xfId="0" applyNumberFormat="1" applyFont="1" applyFill="1" applyBorder="1" applyAlignment="1">
      <alignment horizontal="center"/>
    </xf>
    <xf numFmtId="168" fontId="23" fillId="34" borderId="15" xfId="0" applyNumberFormat="1" applyFont="1" applyFill="1" applyBorder="1" applyAlignment="1">
      <alignment horizontal="left"/>
    </xf>
    <xf numFmtId="0" fontId="24" fillId="34" borderId="15" xfId="0" applyFont="1" applyFill="1" applyBorder="1" applyAlignment="1">
      <alignment horizontal="center"/>
    </xf>
    <xf numFmtId="170" fontId="25" fillId="34" borderId="15" xfId="0" applyNumberFormat="1" applyFont="1" applyFill="1" applyBorder="1" applyAlignment="1">
      <alignment horizontal="center"/>
    </xf>
    <xf numFmtId="4" fontId="25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8" fontId="13" fillId="33" borderId="17" xfId="0" applyNumberFormat="1" applyFont="1" applyFill="1" applyBorder="1" applyAlignment="1">
      <alignment horizontal="center"/>
    </xf>
    <xf numFmtId="168" fontId="26" fillId="33" borderId="17" xfId="0" applyNumberFormat="1" applyFont="1" applyFill="1" applyBorder="1" applyAlignment="1">
      <alignment/>
    </xf>
    <xf numFmtId="0" fontId="24" fillId="33" borderId="17" xfId="0" applyFont="1" applyFill="1" applyBorder="1" applyAlignment="1">
      <alignment/>
    </xf>
    <xf numFmtId="170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/>
    </xf>
    <xf numFmtId="4" fontId="13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3" fillId="36" borderId="17" xfId="0" applyFont="1" applyFill="1" applyBorder="1" applyAlignment="1">
      <alignment horizontal="right" vertical="top"/>
    </xf>
    <xf numFmtId="0" fontId="27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horizontal="center" vertical="top"/>
    </xf>
    <xf numFmtId="0" fontId="13" fillId="36" borderId="17" xfId="0" applyFont="1" applyFill="1" applyBorder="1" applyAlignment="1">
      <alignment vertical="top"/>
    </xf>
    <xf numFmtId="0" fontId="13" fillId="36" borderId="17" xfId="0" applyFont="1" applyFill="1" applyBorder="1" applyAlignment="1">
      <alignment vertical="top" wrapText="1"/>
    </xf>
    <xf numFmtId="170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vertical="top"/>
    </xf>
    <xf numFmtId="169" fontId="13" fillId="36" borderId="17" xfId="0" applyNumberFormat="1" applyFont="1" applyFill="1" applyBorder="1" applyAlignment="1">
      <alignment vertical="top"/>
    </xf>
    <xf numFmtId="4" fontId="13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0" fontId="13" fillId="37" borderId="17" xfId="0" applyFont="1" applyFill="1" applyBorder="1" applyAlignment="1">
      <alignment horizontal="right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vertical="top"/>
    </xf>
    <xf numFmtId="0" fontId="13" fillId="37" borderId="17" xfId="0" applyFont="1" applyFill="1" applyBorder="1" applyAlignment="1">
      <alignment vertical="top" wrapText="1"/>
    </xf>
    <xf numFmtId="164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vertical="top"/>
    </xf>
    <xf numFmtId="169" fontId="13" fillId="37" borderId="17" xfId="0" applyNumberFormat="1" applyFont="1" applyFill="1" applyBorder="1" applyAlignment="1">
      <alignment vertical="top"/>
    </xf>
    <xf numFmtId="4" fontId="13" fillId="37" borderId="17" xfId="0" applyNumberFormat="1" applyFont="1" applyFill="1" applyBorder="1" applyAlignment="1">
      <alignment horizontal="right"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69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69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71" fontId="9" fillId="33" borderId="15" xfId="0" applyNumberFormat="1" applyFont="1" applyFill="1" applyBorder="1" applyAlignment="1">
      <alignment vertical="top"/>
    </xf>
    <xf numFmtId="171" fontId="0" fillId="33" borderId="15" xfId="0" applyNumberFormat="1" applyFont="1" applyFill="1" applyBorder="1" applyAlignment="1">
      <alignment vertical="top"/>
    </xf>
    <xf numFmtId="172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71" fontId="9" fillId="33" borderId="15" xfId="0" applyNumberFormat="1" applyFont="1" applyFill="1" applyBorder="1" applyAlignment="1">
      <alignment horizontal="right" vertical="top"/>
    </xf>
    <xf numFmtId="173" fontId="0" fillId="33" borderId="0" xfId="0" applyNumberFormat="1" applyFont="1" applyFill="1" applyBorder="1" applyAlignment="1">
      <alignment horizontal="right" vertical="top"/>
    </xf>
    <xf numFmtId="0" fontId="16" fillId="33" borderId="0" xfId="0" applyFont="1" applyFill="1" applyBorder="1" applyAlignment="1">
      <alignment vertical="top"/>
    </xf>
    <xf numFmtId="0" fontId="29" fillId="33" borderId="0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horizontal="center" vertical="top"/>
    </xf>
    <xf numFmtId="4" fontId="16" fillId="33" borderId="0" xfId="0" applyNumberFormat="1" applyFont="1" applyFill="1" applyBorder="1" applyAlignment="1">
      <alignment vertical="top"/>
    </xf>
    <xf numFmtId="169" fontId="16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167" fontId="13" fillId="33" borderId="23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7" fontId="6" fillId="35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167" fontId="9" fillId="33" borderId="15" xfId="0" applyNumberFormat="1" applyFont="1" applyFill="1" applyBorder="1" applyAlignment="1">
      <alignment horizontal="center"/>
    </xf>
    <xf numFmtId="167" fontId="0" fillId="33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3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/>
    </xf>
    <xf numFmtId="167" fontId="15" fillId="35" borderId="11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/>
    </xf>
    <xf numFmtId="168" fontId="19" fillId="33" borderId="0" xfId="0" applyNumberFormat="1" applyFont="1" applyFill="1" applyBorder="1" applyAlignment="1">
      <alignment horizontal="center"/>
    </xf>
    <xf numFmtId="168" fontId="21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 horizontal="center"/>
    </xf>
    <xf numFmtId="168" fontId="0" fillId="33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10" sqref="D10:E10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7"/>
    </row>
    <row r="3" spans="1:15" ht="27" customHeight="1">
      <c r="A3" s="6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7"/>
    </row>
    <row r="4" spans="1:15" ht="24" customHeight="1">
      <c r="A4" s="6"/>
      <c r="B4" s="8" t="s">
        <v>1</v>
      </c>
      <c r="C4" s="134" t="s">
        <v>2</v>
      </c>
      <c r="D4" s="134"/>
      <c r="E4" s="134"/>
      <c r="F4" s="134"/>
      <c r="G4" s="134"/>
      <c r="H4" s="134"/>
      <c r="I4" s="9" t="s">
        <v>3</v>
      </c>
      <c r="J4" s="135" t="s">
        <v>4</v>
      </c>
      <c r="K4" s="135"/>
      <c r="L4" s="135"/>
      <c r="M4" s="135"/>
      <c r="N4" s="135"/>
      <c r="O4" s="10"/>
    </row>
    <row r="5" spans="1:15" ht="23.25" customHeight="1">
      <c r="A5" s="6"/>
      <c r="B5" s="11" t="s">
        <v>5</v>
      </c>
      <c r="C5" s="12"/>
      <c r="D5" s="136"/>
      <c r="E5" s="136"/>
      <c r="F5" s="13"/>
      <c r="G5" s="137"/>
      <c r="H5" s="137"/>
      <c r="I5" s="137"/>
      <c r="J5" s="137"/>
      <c r="K5" s="137"/>
      <c r="L5" s="137"/>
      <c r="M5" s="137"/>
      <c r="N5" s="137"/>
      <c r="O5" s="14"/>
    </row>
    <row r="6" spans="1:15" ht="15" customHeight="1">
      <c r="A6" s="6"/>
      <c r="B6" s="138" t="s">
        <v>6</v>
      </c>
      <c r="C6" s="138"/>
      <c r="D6" s="139" t="s">
        <v>7</v>
      </c>
      <c r="E6" s="139"/>
      <c r="F6" s="15" t="s">
        <v>8</v>
      </c>
      <c r="G6" s="138" t="s">
        <v>9</v>
      </c>
      <c r="H6" s="138"/>
      <c r="I6" s="138"/>
      <c r="J6" s="138"/>
      <c r="K6" s="138"/>
      <c r="L6" s="138"/>
      <c r="M6" s="138"/>
      <c r="N6" s="138"/>
      <c r="O6" s="14"/>
    </row>
    <row r="7" spans="1:15" ht="15" customHeight="1">
      <c r="A7" s="6"/>
      <c r="B7" s="138" t="s">
        <v>10</v>
      </c>
      <c r="C7" s="138"/>
      <c r="D7" s="139"/>
      <c r="E7" s="139"/>
      <c r="F7" s="15" t="s">
        <v>11</v>
      </c>
      <c r="G7" s="138" t="s">
        <v>12</v>
      </c>
      <c r="H7" s="138"/>
      <c r="I7" s="138"/>
      <c r="J7" s="138"/>
      <c r="K7" s="138"/>
      <c r="L7" s="138"/>
      <c r="M7" s="138"/>
      <c r="N7" s="138"/>
      <c r="O7" s="14"/>
    </row>
    <row r="8" spans="1:15" ht="15" customHeight="1">
      <c r="A8" s="6"/>
      <c r="B8" s="138" t="s">
        <v>13</v>
      </c>
      <c r="C8" s="138"/>
      <c r="D8" s="139" t="s">
        <v>14</v>
      </c>
      <c r="E8" s="139"/>
      <c r="F8" s="15" t="s">
        <v>15</v>
      </c>
      <c r="G8" s="140"/>
      <c r="H8" s="140"/>
      <c r="I8" s="140"/>
      <c r="J8" s="140"/>
      <c r="K8" s="140"/>
      <c r="L8" s="140"/>
      <c r="M8" s="140"/>
      <c r="N8" s="140"/>
      <c r="O8" s="14"/>
    </row>
    <row r="9" spans="1:15" ht="15" customHeight="1">
      <c r="A9" s="6"/>
      <c r="B9" s="138" t="s">
        <v>16</v>
      </c>
      <c r="C9" s="138"/>
      <c r="D9" s="139"/>
      <c r="E9" s="139"/>
      <c r="F9" s="15" t="s">
        <v>17</v>
      </c>
      <c r="G9" s="140" t="s">
        <v>18</v>
      </c>
      <c r="H9" s="140"/>
      <c r="I9" s="140"/>
      <c r="J9" s="140"/>
      <c r="K9" s="140"/>
      <c r="L9" s="140"/>
      <c r="M9" s="140"/>
      <c r="N9" s="140"/>
      <c r="O9" s="14"/>
    </row>
    <row r="10" spans="1:15" ht="15" customHeight="1">
      <c r="A10" s="6"/>
      <c r="B10" s="138" t="s">
        <v>19</v>
      </c>
      <c r="C10" s="138"/>
      <c r="D10" s="138"/>
      <c r="E10" s="138"/>
      <c r="F10" s="15" t="s">
        <v>20</v>
      </c>
      <c r="G10" s="140" t="s">
        <v>21</v>
      </c>
      <c r="H10" s="140"/>
      <c r="I10" s="140"/>
      <c r="J10" s="140"/>
      <c r="K10" s="140"/>
      <c r="L10" s="140"/>
      <c r="M10" s="140"/>
      <c r="N10" s="140"/>
      <c r="O10" s="14"/>
    </row>
    <row r="11" spans="1:15" ht="15" customHeight="1">
      <c r="A11" s="6"/>
      <c r="B11" s="138" t="s">
        <v>22</v>
      </c>
      <c r="C11" s="138"/>
      <c r="D11" s="141" t="s">
        <v>23</v>
      </c>
      <c r="E11" s="141"/>
      <c r="F11" s="15"/>
      <c r="G11" s="138"/>
      <c r="H11" s="138"/>
      <c r="I11" s="138"/>
      <c r="J11" s="138"/>
      <c r="K11" s="138"/>
      <c r="L11" s="138"/>
      <c r="M11" s="138"/>
      <c r="N11" s="138"/>
      <c r="O11" s="14"/>
    </row>
    <row r="12" spans="1:15" ht="15" customHeight="1">
      <c r="A12" s="6"/>
      <c r="B12" s="142"/>
      <c r="C12" s="142"/>
      <c r="D12" s="142"/>
      <c r="E12" s="142"/>
      <c r="F12" s="15" t="s">
        <v>24</v>
      </c>
      <c r="G12" s="138" t="s">
        <v>25</v>
      </c>
      <c r="H12" s="138"/>
      <c r="I12" s="138"/>
      <c r="J12" s="138"/>
      <c r="K12" s="138"/>
      <c r="L12" s="138"/>
      <c r="M12" s="138"/>
      <c r="N12" s="138"/>
      <c r="O12" s="14"/>
    </row>
    <row r="13" spans="1:15" ht="15" customHeight="1">
      <c r="A13" s="6"/>
      <c r="B13" s="143" t="s">
        <v>26</v>
      </c>
      <c r="C13" s="143"/>
      <c r="D13" s="143"/>
      <c r="E13" s="143"/>
      <c r="F13" s="143"/>
      <c r="G13" s="144" t="s">
        <v>27</v>
      </c>
      <c r="H13" s="144"/>
      <c r="I13" s="144"/>
      <c r="J13" s="144"/>
      <c r="K13" s="144"/>
      <c r="L13" s="145" t="s">
        <v>28</v>
      </c>
      <c r="M13" s="145"/>
      <c r="N13" s="145"/>
      <c r="O13" s="14"/>
    </row>
    <row r="14" spans="1:15" ht="15" customHeight="1">
      <c r="A14" s="6"/>
      <c r="B14" s="16" t="s">
        <v>29</v>
      </c>
      <c r="C14" s="17" t="s">
        <v>30</v>
      </c>
      <c r="D14" s="17" t="s">
        <v>31</v>
      </c>
      <c r="E14" s="18" t="s">
        <v>32</v>
      </c>
      <c r="F14" s="19" t="s">
        <v>33</v>
      </c>
      <c r="G14" s="146" t="s">
        <v>34</v>
      </c>
      <c r="H14" s="146"/>
      <c r="I14" s="146"/>
      <c r="J14" s="21" t="s">
        <v>35</v>
      </c>
      <c r="K14" s="22" t="s">
        <v>36</v>
      </c>
      <c r="L14" s="14"/>
      <c r="M14" s="3"/>
      <c r="N14" s="3"/>
      <c r="O14" s="14"/>
    </row>
    <row r="15" spans="1:15" ht="15" customHeight="1">
      <c r="A15" s="6"/>
      <c r="B15" s="23" t="s">
        <v>37</v>
      </c>
      <c r="C15" s="24">
        <f>SUMIF(Rozpočet!F9:F47,B15,Rozpočet!L9:L47)</f>
        <v>0</v>
      </c>
      <c r="D15" s="24">
        <f>SUMIF(Rozpočet!F9:F47,B15,Rozpočet!M9:M47)</f>
        <v>0</v>
      </c>
      <c r="E15" s="25">
        <f>SUMIF(Rozpočet!F9:F47,B15,Rozpočet!N9:N47)</f>
        <v>0</v>
      </c>
      <c r="F15" s="26">
        <f>SUMIF(Rozpočet!F9:F47,B15,Rozpočet!O9:O47)</f>
        <v>0</v>
      </c>
      <c r="G15" s="147"/>
      <c r="H15" s="147"/>
      <c r="I15" s="14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38</v>
      </c>
      <c r="C16" s="24">
        <f>SUMIF(Rozpočet!F9:F47,B16,Rozpočet!L9:L47)</f>
        <v>0</v>
      </c>
      <c r="D16" s="24">
        <f>SUMIF(Rozpočet!F9:F47,B16,Rozpočet!M9:M47)</f>
        <v>0</v>
      </c>
      <c r="E16" s="25">
        <f>SUMIF(Rozpočet!F9:F47,B16,Rozpočet!N9:N47)</f>
        <v>0</v>
      </c>
      <c r="F16" s="26">
        <f>SUMIF(Rozpočet!F9:F47,B16,Rozpočet!O9:O47)</f>
        <v>0</v>
      </c>
      <c r="G16" s="147"/>
      <c r="H16" s="147"/>
      <c r="I16" s="14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39</v>
      </c>
      <c r="C17" s="24">
        <f>SUMIF(Rozpočet!F9:F47,B17,Rozpočet!L9:L47)</f>
        <v>0</v>
      </c>
      <c r="D17" s="24">
        <f>SUMIF(Rozpočet!F9:F47,B17,Rozpočet!M9:M47)</f>
        <v>0</v>
      </c>
      <c r="E17" s="25">
        <f>SUMIF(Rozpočet!F9:F47,B17,Rozpočet!N9:N47)</f>
        <v>0</v>
      </c>
      <c r="F17" s="26">
        <f>SUMIF(Rozpočet!F9:F47,B17,Rozpočet!O9:O47)</f>
        <v>0</v>
      </c>
      <c r="G17" s="147"/>
      <c r="H17" s="147"/>
      <c r="I17" s="14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40</v>
      </c>
      <c r="C18" s="24">
        <f>SUMIF(Rozpočet!F9:F47,B18,Rozpočet!L9:L47)</f>
        <v>0</v>
      </c>
      <c r="D18" s="24">
        <f>SUMIF(Rozpočet!F9:F47,B18,Rozpočet!M9:M47)</f>
        <v>0</v>
      </c>
      <c r="E18" s="25">
        <f>SUMIF(Rozpočet!F9:F47,B18,Rozpočet!N9:N47)</f>
        <v>0</v>
      </c>
      <c r="F18" s="26">
        <f>SUMIF(Rozpočet!F9:F47,B18,Rozpočet!O9:O47)</f>
        <v>0</v>
      </c>
      <c r="G18" s="147"/>
      <c r="H18" s="147"/>
      <c r="I18" s="14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41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47"/>
      <c r="H19" s="147"/>
      <c r="I19" s="147"/>
      <c r="J19" s="27"/>
      <c r="K19" s="28"/>
      <c r="L19" s="29" t="s">
        <v>42</v>
      </c>
      <c r="M19" s="3"/>
      <c r="N19" s="3"/>
      <c r="O19" s="14"/>
    </row>
    <row r="20" spans="1:15" ht="15" customHeight="1">
      <c r="A20" s="6"/>
      <c r="B20" s="30" t="s">
        <v>43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47"/>
      <c r="H20" s="147"/>
      <c r="I20" s="147"/>
      <c r="J20" s="27"/>
      <c r="K20" s="28"/>
      <c r="L20" s="14"/>
      <c r="M20" s="34"/>
      <c r="N20" s="34"/>
      <c r="O20" s="14"/>
    </row>
    <row r="21" spans="1:15" ht="15" customHeight="1">
      <c r="A21" s="6"/>
      <c r="B21" s="148" t="s">
        <v>44</v>
      </c>
      <c r="C21" s="148"/>
      <c r="D21" s="148"/>
      <c r="E21" s="149">
        <f>SUM(C20:E20)</f>
        <v>0</v>
      </c>
      <c r="F21" s="149"/>
      <c r="G21" s="147"/>
      <c r="H21" s="147"/>
      <c r="I21" s="147"/>
      <c r="J21" s="27"/>
      <c r="K21" s="28"/>
      <c r="L21" s="145" t="s">
        <v>45</v>
      </c>
      <c r="M21" s="145"/>
      <c r="N21" s="145"/>
      <c r="O21" s="14"/>
    </row>
    <row r="22" spans="1:15" ht="15" customHeight="1">
      <c r="A22" s="6"/>
      <c r="B22" s="150" t="s">
        <v>33</v>
      </c>
      <c r="C22" s="150"/>
      <c r="D22" s="150"/>
      <c r="E22" s="151">
        <f>F20</f>
        <v>0</v>
      </c>
      <c r="F22" s="151"/>
      <c r="G22" s="147"/>
      <c r="H22" s="147"/>
      <c r="I22" s="147"/>
      <c r="J22" s="27"/>
      <c r="K22" s="28"/>
      <c r="L22" s="35"/>
      <c r="M22" s="3"/>
      <c r="N22" s="3"/>
      <c r="O22" s="14"/>
    </row>
    <row r="23" spans="1:15" ht="15" customHeight="1">
      <c r="A23" s="6"/>
      <c r="B23" s="152" t="s">
        <v>46</v>
      </c>
      <c r="C23" s="152"/>
      <c r="D23" s="152"/>
      <c r="E23" s="153">
        <f>E21+E22</f>
        <v>0</v>
      </c>
      <c r="F23" s="153"/>
      <c r="G23" s="154" t="s">
        <v>47</v>
      </c>
      <c r="H23" s="154"/>
      <c r="I23" s="154"/>
      <c r="J23" s="155">
        <f>SUM(J15:J22)</f>
        <v>0</v>
      </c>
      <c r="K23" s="155"/>
      <c r="L23" s="14"/>
      <c r="M23" s="3"/>
      <c r="N23" s="3"/>
      <c r="O23" s="14"/>
    </row>
    <row r="24" spans="1:15" ht="15" customHeight="1">
      <c r="A24" s="6"/>
      <c r="B24" s="152"/>
      <c r="C24" s="152"/>
      <c r="D24" s="152"/>
      <c r="E24" s="153"/>
      <c r="F24" s="153"/>
      <c r="G24" s="154"/>
      <c r="H24" s="154"/>
      <c r="I24" s="154"/>
      <c r="J24" s="155"/>
      <c r="K24" s="155"/>
      <c r="L24" s="14"/>
      <c r="M24" s="3"/>
      <c r="N24" s="3"/>
      <c r="O24" s="14"/>
    </row>
    <row r="25" spans="1:15" ht="15" customHeight="1">
      <c r="A25" s="6"/>
      <c r="B25" s="145" t="s">
        <v>48</v>
      </c>
      <c r="C25" s="145"/>
      <c r="D25" s="145"/>
      <c r="E25" s="145"/>
      <c r="F25" s="145"/>
      <c r="G25" s="156" t="s">
        <v>49</v>
      </c>
      <c r="H25" s="156"/>
      <c r="I25" s="156"/>
      <c r="J25" s="156"/>
      <c r="K25" s="156"/>
      <c r="L25" s="14"/>
      <c r="M25" s="3"/>
      <c r="N25" s="3"/>
      <c r="O25" s="14"/>
    </row>
    <row r="26" spans="1:15" ht="15" customHeight="1">
      <c r="A26" s="6"/>
      <c r="B26" s="30" t="s">
        <v>50</v>
      </c>
      <c r="C26" s="157" t="s">
        <v>51</v>
      </c>
      <c r="D26" s="157"/>
      <c r="E26" s="158" t="s">
        <v>52</v>
      </c>
      <c r="F26" s="158"/>
      <c r="G26" s="20"/>
      <c r="H26" s="146" t="s">
        <v>53</v>
      </c>
      <c r="I26" s="146"/>
      <c r="J26" s="159" t="s">
        <v>52</v>
      </c>
      <c r="K26" s="159"/>
      <c r="L26" s="14"/>
      <c r="M26" s="3"/>
      <c r="N26" s="3"/>
      <c r="O26" s="14"/>
    </row>
    <row r="27" spans="1:15" ht="15" customHeight="1">
      <c r="A27" s="6"/>
      <c r="B27" s="36">
        <v>21</v>
      </c>
      <c r="C27" s="160">
        <f>SUMIF(Rozpočet!S9:S47,B27,Rozpočet!K9:K47)+H27</f>
        <v>0</v>
      </c>
      <c r="D27" s="160"/>
      <c r="E27" s="161">
        <f>C27/100*B27</f>
        <v>0</v>
      </c>
      <c r="F27" s="161"/>
      <c r="G27" s="37"/>
      <c r="H27" s="162">
        <f>SUMIF(K15:K22,B27,J15:J22)</f>
        <v>0</v>
      </c>
      <c r="I27" s="162"/>
      <c r="J27" s="163">
        <f>H27*B27/100</f>
        <v>0</v>
      </c>
      <c r="K27" s="163"/>
      <c r="L27" s="29" t="s">
        <v>42</v>
      </c>
      <c r="M27" s="3"/>
      <c r="N27" s="3"/>
      <c r="O27" s="14"/>
    </row>
    <row r="28" spans="1:15" ht="15" customHeight="1">
      <c r="A28" s="6"/>
      <c r="B28" s="36">
        <v>15</v>
      </c>
      <c r="C28" s="160">
        <f>SUMIF(Rozpočet!S9:S47,B28,Rozpočet!K9:K47)+H28</f>
        <v>0</v>
      </c>
      <c r="D28" s="160"/>
      <c r="E28" s="161">
        <f>C28/100*B28</f>
        <v>0</v>
      </c>
      <c r="F28" s="161"/>
      <c r="G28" s="37"/>
      <c r="H28" s="163">
        <f>SUMIF(K15:K22,B28,J15:J22)</f>
        <v>0</v>
      </c>
      <c r="I28" s="163"/>
      <c r="J28" s="163">
        <f>H28*B28/100</f>
        <v>0</v>
      </c>
      <c r="K28" s="163"/>
      <c r="L28" s="14"/>
      <c r="M28" s="3"/>
      <c r="N28" s="3"/>
      <c r="O28" s="14"/>
    </row>
    <row r="29" spans="1:15" ht="15" customHeight="1">
      <c r="A29" s="6"/>
      <c r="B29" s="36">
        <v>0</v>
      </c>
      <c r="C29" s="160">
        <f>(E23+J23)-(C27+C28)</f>
        <v>0</v>
      </c>
      <c r="D29" s="160"/>
      <c r="E29" s="161">
        <f>C29/100*B29</f>
        <v>0</v>
      </c>
      <c r="F29" s="161"/>
      <c r="G29" s="37"/>
      <c r="H29" s="163">
        <f>J23-(H27+H28)</f>
        <v>0</v>
      </c>
      <c r="I29" s="163"/>
      <c r="J29" s="163">
        <f>H29*B29/100</f>
        <v>0</v>
      </c>
      <c r="K29" s="163"/>
      <c r="L29" s="145" t="s">
        <v>54</v>
      </c>
      <c r="M29" s="145"/>
      <c r="N29" s="145"/>
      <c r="O29" s="14"/>
    </row>
    <row r="30" spans="1:15" ht="15" customHeight="1">
      <c r="A30" s="6"/>
      <c r="B30" s="164"/>
      <c r="C30" s="165">
        <f>ROUNDUP(C27+C28+C29,1)</f>
        <v>0</v>
      </c>
      <c r="D30" s="165"/>
      <c r="E30" s="166">
        <f>ROUNDUP(E27+E28+E29,1)</f>
        <v>0</v>
      </c>
      <c r="F30" s="166"/>
      <c r="G30" s="167"/>
      <c r="H30" s="167"/>
      <c r="I30" s="167"/>
      <c r="J30" s="168">
        <f>J27+J28+J29</f>
        <v>0</v>
      </c>
      <c r="K30" s="168"/>
      <c r="L30" s="14"/>
      <c r="M30" s="3"/>
      <c r="N30" s="3"/>
      <c r="O30" s="14"/>
    </row>
    <row r="31" spans="1:15" ht="15" customHeight="1">
      <c r="A31" s="6"/>
      <c r="B31" s="164"/>
      <c r="C31" s="165"/>
      <c r="D31" s="165"/>
      <c r="E31" s="166"/>
      <c r="F31" s="166"/>
      <c r="G31" s="167"/>
      <c r="H31" s="167"/>
      <c r="I31" s="167"/>
      <c r="J31" s="168"/>
      <c r="K31" s="168"/>
      <c r="L31" s="14"/>
      <c r="M31" s="3"/>
      <c r="N31" s="3"/>
      <c r="O31" s="14"/>
    </row>
    <row r="32" spans="1:15" ht="15" customHeight="1">
      <c r="A32" s="6"/>
      <c r="B32" s="169" t="s">
        <v>55</v>
      </c>
      <c r="C32" s="169"/>
      <c r="D32" s="169"/>
      <c r="E32" s="169"/>
      <c r="F32" s="169"/>
      <c r="G32" s="170" t="s">
        <v>56</v>
      </c>
      <c r="H32" s="170"/>
      <c r="I32" s="170"/>
      <c r="J32" s="170"/>
      <c r="K32" s="170"/>
      <c r="L32" s="3"/>
      <c r="M32" s="3"/>
      <c r="N32" s="3"/>
      <c r="O32" s="14"/>
    </row>
    <row r="33" spans="1:15" ht="15" customHeight="1">
      <c r="A33" s="6"/>
      <c r="B33" s="171">
        <f>C30+E30</f>
        <v>0</v>
      </c>
      <c r="C33" s="171"/>
      <c r="D33" s="171"/>
      <c r="E33" s="171"/>
      <c r="F33" s="171"/>
      <c r="G33" s="172" t="s">
        <v>57</v>
      </c>
      <c r="H33" s="172"/>
      <c r="I33" s="172"/>
      <c r="J33" s="17" t="s">
        <v>58</v>
      </c>
      <c r="K33" s="38" t="s">
        <v>59</v>
      </c>
      <c r="L33" s="3"/>
      <c r="M33" s="3"/>
      <c r="N33" s="3"/>
      <c r="O33" s="14"/>
    </row>
    <row r="34" spans="1:15" ht="15" customHeight="1">
      <c r="A34" s="6"/>
      <c r="B34" s="171"/>
      <c r="C34" s="171"/>
      <c r="D34" s="171"/>
      <c r="E34" s="171"/>
      <c r="F34" s="171"/>
      <c r="G34" s="141"/>
      <c r="H34" s="141"/>
      <c r="I34" s="141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71"/>
      <c r="C35" s="171"/>
      <c r="D35" s="171"/>
      <c r="E35" s="171"/>
      <c r="F35" s="171"/>
      <c r="G35" s="141"/>
      <c r="H35" s="141"/>
      <c r="I35" s="141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71"/>
      <c r="C36" s="171"/>
      <c r="D36" s="171"/>
      <c r="E36" s="171"/>
      <c r="F36" s="171"/>
      <c r="G36" s="141"/>
      <c r="H36" s="141"/>
      <c r="I36" s="141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12.75">
      <c r="A38" s="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3"/>
    </row>
  </sheetData>
  <sheetProtection selectLockedCells="1" selectUnlockedCells="1"/>
  <mergeCells count="79">
    <mergeCell ref="B38:N38"/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G17:I17"/>
    <mergeCell ref="G18:I18"/>
    <mergeCell ref="G19:I19"/>
    <mergeCell ref="G20:I20"/>
    <mergeCell ref="B21:D21"/>
    <mergeCell ref="E21:F21"/>
    <mergeCell ref="G21:I21"/>
    <mergeCell ref="B13:F13"/>
    <mergeCell ref="G13:K13"/>
    <mergeCell ref="L13:N13"/>
    <mergeCell ref="G14:I14"/>
    <mergeCell ref="G15:I15"/>
    <mergeCell ref="G16:I16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D5:E5"/>
    <mergeCell ref="G5:N5"/>
    <mergeCell ref="B6:C6"/>
    <mergeCell ref="D6:E6"/>
    <mergeCell ref="G6:N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pane xSplit="6" ySplit="8" topLeftCell="G1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K46" sqref="K46"/>
    </sheetView>
  </sheetViews>
  <sheetFormatPr defaultColWidth="11.57421875" defaultRowHeight="12.75" outlineLevelRow="2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8" width="0" style="2" hidden="1" customWidth="1"/>
    <col min="19" max="19" width="11.7109375" style="45" customWidth="1"/>
    <col min="20" max="20" width="0" style="45" hidden="1" customWidth="1"/>
    <col min="21" max="21" width="1.7109375" style="2" customWidth="1"/>
    <col min="22" max="242" width="11.57421875" style="2" customWidth="1"/>
  </cols>
  <sheetData>
    <row r="1" spans="1:256" s="50" customFormat="1" ht="12.75" customHeight="1" hidden="1">
      <c r="A1" s="46" t="s">
        <v>60</v>
      </c>
      <c r="B1" s="47" t="s">
        <v>61</v>
      </c>
      <c r="C1" s="47" t="s">
        <v>62</v>
      </c>
      <c r="D1" s="47" t="s">
        <v>63</v>
      </c>
      <c r="E1" s="47" t="s">
        <v>64</v>
      </c>
      <c r="F1" s="47" t="s">
        <v>65</v>
      </c>
      <c r="G1" s="47" t="s">
        <v>66</v>
      </c>
      <c r="H1" s="47" t="s">
        <v>67</v>
      </c>
      <c r="I1" s="47" t="s">
        <v>68</v>
      </c>
      <c r="J1" s="47" t="s">
        <v>69</v>
      </c>
      <c r="K1" s="47" t="s">
        <v>70</v>
      </c>
      <c r="L1" s="48" t="s">
        <v>30</v>
      </c>
      <c r="M1" s="48" t="s">
        <v>31</v>
      </c>
      <c r="N1" s="48" t="s">
        <v>32</v>
      </c>
      <c r="O1" s="48" t="s">
        <v>33</v>
      </c>
      <c r="P1" s="49" t="s">
        <v>71</v>
      </c>
      <c r="Q1" s="47" t="s">
        <v>72</v>
      </c>
      <c r="R1" s="47" t="s">
        <v>73</v>
      </c>
      <c r="S1" s="47" t="s">
        <v>74</v>
      </c>
      <c r="T1" s="47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" ht="29.25" customHeight="1">
      <c r="A2" s="51"/>
      <c r="B2" s="3"/>
      <c r="C2" s="3"/>
      <c r="D2" s="3"/>
      <c r="E2" s="3"/>
      <c r="F2" s="3"/>
      <c r="G2" s="174" t="s">
        <v>75</v>
      </c>
      <c r="H2" s="174"/>
      <c r="I2" s="174"/>
      <c r="J2" s="174"/>
      <c r="K2" s="174"/>
      <c r="L2" s="52"/>
      <c r="M2" s="52"/>
      <c r="N2" s="52"/>
      <c r="O2" s="52"/>
      <c r="P2" s="52"/>
      <c r="Q2" s="52"/>
      <c r="R2" s="52"/>
      <c r="S2" s="53"/>
      <c r="T2" s="53"/>
      <c r="U2" s="3"/>
    </row>
    <row r="3" spans="1:21" ht="18.75" customHeight="1">
      <c r="A3" s="3"/>
      <c r="B3" s="54" t="s">
        <v>1</v>
      </c>
      <c r="C3" s="55"/>
      <c r="D3" s="175" t="str">
        <f>KrycíList!D6</f>
        <v>MOJ19100</v>
      </c>
      <c r="E3" s="175"/>
      <c r="F3" s="175"/>
      <c r="G3" s="56" t="str">
        <f>KrycíList!C4</f>
        <v>Regenerace sídliště Školská Čtvrť ve Frenštátu pod Radhoštěm - I. etapa</v>
      </c>
      <c r="H3" s="176" t="str">
        <f>KrycíList!J4</f>
        <v>Souhrnný rozpočet</v>
      </c>
      <c r="I3" s="176"/>
      <c r="J3" s="57"/>
      <c r="K3" s="57"/>
      <c r="L3" s="57"/>
      <c r="M3" s="57"/>
      <c r="N3" s="57"/>
      <c r="O3" s="58"/>
      <c r="P3" s="58"/>
      <c r="Q3" s="58"/>
      <c r="R3" s="58"/>
      <c r="S3" s="58"/>
      <c r="T3" s="58"/>
      <c r="U3" s="55"/>
    </row>
    <row r="4" spans="1:21" ht="14.25" customHeight="1">
      <c r="A4" s="3"/>
      <c r="B4" s="3"/>
      <c r="C4" s="3"/>
      <c r="D4" s="177">
        <f>KrycíList!C5</f>
        <v>0</v>
      </c>
      <c r="E4" s="177"/>
      <c r="F4" s="177"/>
      <c r="G4" s="59">
        <f>KrycíList!G5</f>
        <v>0</v>
      </c>
      <c r="H4" s="178">
        <f>KrycíList!D5</f>
        <v>0</v>
      </c>
      <c r="I4" s="178"/>
      <c r="J4" s="55"/>
      <c r="K4" s="60"/>
      <c r="L4" s="61"/>
      <c r="M4" s="61"/>
      <c r="N4" s="61"/>
      <c r="O4" s="61"/>
      <c r="P4" s="61"/>
      <c r="Q4" s="61"/>
      <c r="R4" s="61"/>
      <c r="S4" s="62"/>
      <c r="T4" s="62"/>
      <c r="U4" s="3"/>
    </row>
    <row r="5" spans="1:21" ht="11.25" customHeight="1">
      <c r="A5" s="3"/>
      <c r="B5" s="63"/>
      <c r="C5" s="63"/>
      <c r="D5" s="64"/>
      <c r="E5" s="64"/>
      <c r="F5" s="64"/>
      <c r="G5" s="65" t="str">
        <f>KrycíList!G12</f>
        <v> 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3" t="s">
        <v>76</v>
      </c>
    </row>
    <row r="6" spans="1:256" s="74" customFormat="1" ht="21.75" customHeight="1">
      <c r="A6" s="69"/>
      <c r="B6" s="70" t="s">
        <v>61</v>
      </c>
      <c r="C6" s="70" t="s">
        <v>62</v>
      </c>
      <c r="D6" s="71" t="s">
        <v>63</v>
      </c>
      <c r="E6" s="70" t="s">
        <v>77</v>
      </c>
      <c r="F6" s="70" t="s">
        <v>65</v>
      </c>
      <c r="G6" s="70" t="s">
        <v>78</v>
      </c>
      <c r="H6" s="70" t="s">
        <v>79</v>
      </c>
      <c r="I6" s="70" t="s">
        <v>68</v>
      </c>
      <c r="J6" s="70" t="s">
        <v>80</v>
      </c>
      <c r="K6" s="72" t="s">
        <v>81</v>
      </c>
      <c r="L6" s="73" t="s">
        <v>30</v>
      </c>
      <c r="M6" s="73" t="s">
        <v>31</v>
      </c>
      <c r="N6" s="73" t="s">
        <v>32</v>
      </c>
      <c r="O6" s="73" t="s">
        <v>33</v>
      </c>
      <c r="P6" s="73" t="s">
        <v>82</v>
      </c>
      <c r="Q6" s="73" t="s">
        <v>83</v>
      </c>
      <c r="R6" s="73" t="s">
        <v>84</v>
      </c>
      <c r="S6" s="73" t="s">
        <v>85</v>
      </c>
      <c r="T6" s="73" t="s">
        <v>86</v>
      </c>
      <c r="U6" s="69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R7">SUMIF($D9:$D48,"B",K9:K48)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Q7" s="80">
        <f t="shared" si="0"/>
        <v>0</v>
      </c>
      <c r="R7" s="80">
        <f t="shared" si="0"/>
        <v>0</v>
      </c>
      <c r="S7" s="81">
        <f>ROUNDUP(SUMIF($D9:$D48,"B",S9:S48),1)</f>
        <v>0</v>
      </c>
      <c r="T7" s="81">
        <f>ROUNDUP(K7+S7,1)</f>
        <v>0</v>
      </c>
      <c r="U7" s="3"/>
    </row>
    <row r="8" spans="1:21" ht="8.25" customHeight="1">
      <c r="A8" s="3"/>
      <c r="B8" s="3"/>
      <c r="C8" s="3"/>
      <c r="D8" s="3"/>
      <c r="E8" s="3"/>
      <c r="F8" s="3"/>
      <c r="G8" s="3"/>
      <c r="H8" s="3"/>
      <c r="I8" s="82"/>
      <c r="J8" s="3"/>
      <c r="K8" s="3"/>
      <c r="L8" s="52"/>
      <c r="M8" s="52"/>
      <c r="N8" s="52"/>
      <c r="O8" s="52"/>
      <c r="P8" s="52"/>
      <c r="Q8" s="52"/>
      <c r="R8" s="52"/>
      <c r="S8" s="53"/>
      <c r="T8" s="53"/>
      <c r="U8" s="3"/>
    </row>
    <row r="9" spans="1:21" ht="15">
      <c r="A9" s="3"/>
      <c r="B9" s="83" t="s">
        <v>87</v>
      </c>
      <c r="C9" s="84"/>
      <c r="D9" s="85" t="s">
        <v>88</v>
      </c>
      <c r="E9" s="84"/>
      <c r="F9" s="86"/>
      <c r="G9" s="87" t="s">
        <v>89</v>
      </c>
      <c r="H9" s="84"/>
      <c r="I9" s="85"/>
      <c r="J9" s="84"/>
      <c r="K9" s="88">
        <f aca="true" t="shared" si="1" ref="K9:S9">SUMIF($D10:$D13,"O",K10:K13)</f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90">
        <f t="shared" si="1"/>
        <v>0</v>
      </c>
      <c r="Q9" s="90">
        <f t="shared" si="1"/>
        <v>0</v>
      </c>
      <c r="R9" s="90">
        <f t="shared" si="1"/>
        <v>0</v>
      </c>
      <c r="S9" s="91">
        <f t="shared" si="1"/>
        <v>0</v>
      </c>
      <c r="T9" s="91">
        <f>K9+S9</f>
        <v>0</v>
      </c>
      <c r="U9" s="92"/>
    </row>
    <row r="10" spans="1:21" ht="12.75" outlineLevel="1">
      <c r="A10" s="3"/>
      <c r="B10" s="93"/>
      <c r="C10" s="94" t="s">
        <v>90</v>
      </c>
      <c r="D10" s="95" t="s">
        <v>91</v>
      </c>
      <c r="E10" s="96"/>
      <c r="F10" s="96" t="s">
        <v>37</v>
      </c>
      <c r="G10" s="97" t="s">
        <v>92</v>
      </c>
      <c r="H10" s="96"/>
      <c r="I10" s="95"/>
      <c r="J10" s="96"/>
      <c r="K10" s="98">
        <f>SUBTOTAL(9,K11:K13)</f>
        <v>0</v>
      </c>
      <c r="L10" s="99">
        <f>SUBTOTAL(9,L11:L13)</f>
        <v>0</v>
      </c>
      <c r="M10" s="99">
        <f>SUBTOTAL(9,M11:M13)</f>
        <v>0</v>
      </c>
      <c r="N10" s="99">
        <f>SUBTOTAL(9,N11:N13)</f>
        <v>0</v>
      </c>
      <c r="O10" s="99">
        <f>SUBTOTAL(9,O11:O13)</f>
        <v>0</v>
      </c>
      <c r="P10" s="100">
        <f>SUMPRODUCT(P11:P13,H11:H13)</f>
        <v>0</v>
      </c>
      <c r="Q10" s="100">
        <f>SUMPRODUCT(Q11:Q13,H11:H13)</f>
        <v>0</v>
      </c>
      <c r="R10" s="100">
        <f>SUMPRODUCT(R11:R13,H11:H13)</f>
        <v>0</v>
      </c>
      <c r="S10" s="101">
        <f>SUMPRODUCT(S11:S13,K11:K13)/100</f>
        <v>0</v>
      </c>
      <c r="T10" s="101">
        <f>K10+S10</f>
        <v>0</v>
      </c>
      <c r="U10" s="92"/>
    </row>
    <row r="11" spans="1:21" ht="12.75" outlineLevel="2">
      <c r="A11" s="3"/>
      <c r="B11" s="102"/>
      <c r="C11" s="103"/>
      <c r="D11" s="104"/>
      <c r="E11" s="105" t="s">
        <v>93</v>
      </c>
      <c r="F11" s="106"/>
      <c r="G11" s="107"/>
      <c r="H11" s="106"/>
      <c r="I11" s="104"/>
      <c r="J11" s="106"/>
      <c r="K11" s="108"/>
      <c r="L11" s="109"/>
      <c r="M11" s="109"/>
      <c r="N11" s="109"/>
      <c r="O11" s="109"/>
      <c r="P11" s="110"/>
      <c r="Q11" s="110"/>
      <c r="R11" s="110"/>
      <c r="S11" s="111"/>
      <c r="T11" s="111"/>
      <c r="U11" s="92"/>
    </row>
    <row r="12" spans="1:21" ht="12.75" outlineLevel="2">
      <c r="A12" s="3"/>
      <c r="B12" s="92"/>
      <c r="C12" s="92"/>
      <c r="D12" s="112" t="s">
        <v>94</v>
      </c>
      <c r="E12" s="113">
        <v>1</v>
      </c>
      <c r="F12" s="114" t="s">
        <v>95</v>
      </c>
      <c r="G12" s="115" t="s">
        <v>96</v>
      </c>
      <c r="H12" s="116">
        <v>1</v>
      </c>
      <c r="I12" s="117" t="s">
        <v>97</v>
      </c>
      <c r="J12" s="118"/>
      <c r="K12" s="119">
        <f>H12*J12</f>
        <v>0</v>
      </c>
      <c r="L12" s="120">
        <f>IF(D12="S",K12,"")</f>
      </c>
      <c r="M12" s="121">
        <f>IF(OR(D12="P",D12="U"),K12,"")</f>
        <v>0</v>
      </c>
      <c r="N12" s="121">
        <f>IF(D12="H",K12,"")</f>
      </c>
      <c r="O12" s="121">
        <f>IF(D12="V",K12,"")</f>
      </c>
      <c r="P12" s="122">
        <v>0</v>
      </c>
      <c r="Q12" s="122">
        <v>0</v>
      </c>
      <c r="R12" s="122">
        <v>0</v>
      </c>
      <c r="S12" s="123">
        <v>21</v>
      </c>
      <c r="T12" s="124">
        <f>K12*(S12+100)/100</f>
        <v>0</v>
      </c>
      <c r="U12" s="125"/>
    </row>
    <row r="13" spans="1:21" ht="12.75" outlineLevel="2">
      <c r="A13" s="3"/>
      <c r="B13" s="92"/>
      <c r="C13" s="92"/>
      <c r="D13" s="112" t="s">
        <v>94</v>
      </c>
      <c r="E13" s="113">
        <v>2</v>
      </c>
      <c r="F13" s="114" t="s">
        <v>98</v>
      </c>
      <c r="G13" s="115" t="s">
        <v>99</v>
      </c>
      <c r="H13" s="116">
        <v>1</v>
      </c>
      <c r="I13" s="117" t="s">
        <v>97</v>
      </c>
      <c r="J13" s="118"/>
      <c r="K13" s="119">
        <f>H13*J13</f>
        <v>0</v>
      </c>
      <c r="L13" s="120">
        <f>IF(D13="S",K13,"")</f>
      </c>
      <c r="M13" s="121">
        <f>IF(OR(D13="P",D13="U"),K13,"")</f>
        <v>0</v>
      </c>
      <c r="N13" s="121">
        <f>IF(D13="H",K13,"")</f>
      </c>
      <c r="O13" s="121">
        <f>IF(D13="V",K13,"")</f>
      </c>
      <c r="P13" s="122">
        <v>0</v>
      </c>
      <c r="Q13" s="122">
        <v>0</v>
      </c>
      <c r="R13" s="122">
        <v>0</v>
      </c>
      <c r="S13" s="123">
        <v>21</v>
      </c>
      <c r="T13" s="124">
        <f>K13*(S13+100)/100</f>
        <v>0</v>
      </c>
      <c r="U13" s="125"/>
    </row>
    <row r="14" spans="1:21" ht="8.25" customHeight="1">
      <c r="A14" s="3"/>
      <c r="B14" s="3"/>
      <c r="C14" s="3"/>
      <c r="D14" s="3"/>
      <c r="E14" s="3"/>
      <c r="F14" s="3"/>
      <c r="G14" s="3"/>
      <c r="H14" s="3"/>
      <c r="I14" s="82"/>
      <c r="J14" s="3"/>
      <c r="K14" s="3"/>
      <c r="L14" s="52"/>
      <c r="M14" s="52"/>
      <c r="N14" s="52"/>
      <c r="O14" s="52"/>
      <c r="P14" s="52"/>
      <c r="Q14" s="52"/>
      <c r="R14" s="52"/>
      <c r="S14" s="53"/>
      <c r="T14" s="53"/>
      <c r="U14" s="3"/>
    </row>
    <row r="15" spans="1:21" ht="15">
      <c r="A15" s="3"/>
      <c r="B15" s="83" t="s">
        <v>100</v>
      </c>
      <c r="C15" s="84"/>
      <c r="D15" s="85" t="s">
        <v>88</v>
      </c>
      <c r="E15" s="84"/>
      <c r="F15" s="86"/>
      <c r="G15" s="87" t="s">
        <v>101</v>
      </c>
      <c r="H15" s="84"/>
      <c r="I15" s="85"/>
      <c r="J15" s="84"/>
      <c r="K15" s="88">
        <f aca="true" t="shared" si="2" ref="K15:S15">SUMIF($D16:$D18,"O",K16:K18)</f>
        <v>0</v>
      </c>
      <c r="L15" s="89">
        <f t="shared" si="2"/>
        <v>0</v>
      </c>
      <c r="M15" s="89">
        <f t="shared" si="2"/>
        <v>0</v>
      </c>
      <c r="N15" s="89">
        <f t="shared" si="2"/>
        <v>0</v>
      </c>
      <c r="O15" s="89">
        <f t="shared" si="2"/>
        <v>0</v>
      </c>
      <c r="P15" s="90">
        <f t="shared" si="2"/>
        <v>0</v>
      </c>
      <c r="Q15" s="90">
        <f t="shared" si="2"/>
        <v>0</v>
      </c>
      <c r="R15" s="90">
        <f t="shared" si="2"/>
        <v>0</v>
      </c>
      <c r="S15" s="91">
        <f t="shared" si="2"/>
        <v>0</v>
      </c>
      <c r="T15" s="91">
        <f>K15+S15</f>
        <v>0</v>
      </c>
      <c r="U15" s="92"/>
    </row>
    <row r="16" spans="1:21" ht="12.75" outlineLevel="1">
      <c r="A16" s="3"/>
      <c r="B16" s="93"/>
      <c r="C16" s="94" t="s">
        <v>102</v>
      </c>
      <c r="D16" s="95" t="s">
        <v>91</v>
      </c>
      <c r="E16" s="96"/>
      <c r="F16" s="96" t="s">
        <v>37</v>
      </c>
      <c r="G16" s="97" t="s">
        <v>103</v>
      </c>
      <c r="H16" s="96"/>
      <c r="I16" s="95"/>
      <c r="J16" s="96"/>
      <c r="K16" s="98">
        <f>SUBTOTAL(9,K17:K18)</f>
        <v>0</v>
      </c>
      <c r="L16" s="99">
        <f>SUBTOTAL(9,L17:L18)</f>
        <v>0</v>
      </c>
      <c r="M16" s="99">
        <f>SUBTOTAL(9,M17:M18)</f>
        <v>0</v>
      </c>
      <c r="N16" s="99">
        <f>SUBTOTAL(9,N17:N18)</f>
        <v>0</v>
      </c>
      <c r="O16" s="99">
        <f>SUBTOTAL(9,O17:O18)</f>
        <v>0</v>
      </c>
      <c r="P16" s="100">
        <f>SUMPRODUCT(P17:P18,H17:H18)</f>
        <v>0</v>
      </c>
      <c r="Q16" s="100">
        <f>SUMPRODUCT(Q17:Q18,H17:H18)</f>
        <v>0</v>
      </c>
      <c r="R16" s="100">
        <f>SUMPRODUCT(R17:R18,H17:H18)</f>
        <v>0</v>
      </c>
      <c r="S16" s="101">
        <f>SUMPRODUCT(S17:S18,K17:K18)/100</f>
        <v>0</v>
      </c>
      <c r="T16" s="101">
        <f>K16+S16</f>
        <v>0</v>
      </c>
      <c r="U16" s="92"/>
    </row>
    <row r="17" spans="1:21" ht="12.75" outlineLevel="2">
      <c r="A17" s="3"/>
      <c r="B17" s="102"/>
      <c r="C17" s="103"/>
      <c r="D17" s="104"/>
      <c r="E17" s="105" t="s">
        <v>93</v>
      </c>
      <c r="F17" s="106"/>
      <c r="G17" s="107"/>
      <c r="H17" s="106"/>
      <c r="I17" s="104"/>
      <c r="J17" s="106"/>
      <c r="K17" s="108"/>
      <c r="L17" s="109"/>
      <c r="M17" s="109"/>
      <c r="N17" s="109"/>
      <c r="O17" s="109"/>
      <c r="P17" s="110"/>
      <c r="Q17" s="110"/>
      <c r="R17" s="110"/>
      <c r="S17" s="111"/>
      <c r="T17" s="111"/>
      <c r="U17" s="92"/>
    </row>
    <row r="18" spans="1:21" ht="12.75" outlineLevel="2">
      <c r="A18" s="3"/>
      <c r="B18" s="92"/>
      <c r="C18" s="92"/>
      <c r="D18" s="112" t="s">
        <v>94</v>
      </c>
      <c r="E18" s="113">
        <v>1</v>
      </c>
      <c r="F18" s="114" t="s">
        <v>104</v>
      </c>
      <c r="G18" s="115" t="s">
        <v>105</v>
      </c>
      <c r="H18" s="116">
        <v>1</v>
      </c>
      <c r="I18" s="117" t="s">
        <v>97</v>
      </c>
      <c r="J18" s="118"/>
      <c r="K18" s="119">
        <f>H18*J18</f>
        <v>0</v>
      </c>
      <c r="L18" s="120">
        <f>IF(D18="S",K18,"")</f>
      </c>
      <c r="M18" s="121">
        <f>IF(OR(D18="P",D18="U"),K18,"")</f>
        <v>0</v>
      </c>
      <c r="N18" s="121">
        <f>IF(D18="H",K18,"")</f>
      </c>
      <c r="O18" s="121">
        <f>IF(D18="V",K18,"")</f>
      </c>
      <c r="P18" s="122">
        <v>0</v>
      </c>
      <c r="Q18" s="122">
        <v>0</v>
      </c>
      <c r="R18" s="122">
        <v>0</v>
      </c>
      <c r="S18" s="123">
        <v>21</v>
      </c>
      <c r="T18" s="124">
        <f>K18*(S18+100)/100</f>
        <v>0</v>
      </c>
      <c r="U18" s="125"/>
    </row>
    <row r="19" spans="1:21" ht="8.25" customHeight="1">
      <c r="A19" s="3"/>
      <c r="B19" s="3"/>
      <c r="C19" s="3"/>
      <c r="D19" s="3"/>
      <c r="E19" s="3"/>
      <c r="F19" s="3"/>
      <c r="G19" s="3"/>
      <c r="H19" s="3"/>
      <c r="I19" s="82"/>
      <c r="J19" s="3"/>
      <c r="K19" s="3"/>
      <c r="L19" s="52"/>
      <c r="M19" s="52"/>
      <c r="N19" s="52"/>
      <c r="O19" s="52"/>
      <c r="P19" s="52"/>
      <c r="Q19" s="52"/>
      <c r="R19" s="52"/>
      <c r="S19" s="53"/>
      <c r="T19" s="53"/>
      <c r="U19" s="3"/>
    </row>
    <row r="20" spans="1:21" ht="15">
      <c r="A20" s="3"/>
      <c r="B20" s="83" t="s">
        <v>106</v>
      </c>
      <c r="C20" s="84"/>
      <c r="D20" s="85" t="s">
        <v>88</v>
      </c>
      <c r="E20" s="84"/>
      <c r="F20" s="86"/>
      <c r="G20" s="87" t="s">
        <v>107</v>
      </c>
      <c r="H20" s="84"/>
      <c r="I20" s="85"/>
      <c r="J20" s="84"/>
      <c r="K20" s="88">
        <f aca="true" t="shared" si="3" ref="K20:S20">SUMIF($D21:$D24,"O",K21:K24)</f>
        <v>0</v>
      </c>
      <c r="L20" s="89">
        <f t="shared" si="3"/>
        <v>0</v>
      </c>
      <c r="M20" s="89">
        <f t="shared" si="3"/>
        <v>0</v>
      </c>
      <c r="N20" s="89">
        <f t="shared" si="3"/>
        <v>0</v>
      </c>
      <c r="O20" s="89">
        <f t="shared" si="3"/>
        <v>0</v>
      </c>
      <c r="P20" s="90">
        <f t="shared" si="3"/>
        <v>0</v>
      </c>
      <c r="Q20" s="90">
        <f t="shared" si="3"/>
        <v>0</v>
      </c>
      <c r="R20" s="90">
        <f t="shared" si="3"/>
        <v>0</v>
      </c>
      <c r="S20" s="91">
        <f t="shared" si="3"/>
        <v>0</v>
      </c>
      <c r="T20" s="91">
        <f>K20+S20</f>
        <v>0</v>
      </c>
      <c r="U20" s="92"/>
    </row>
    <row r="21" spans="1:21" ht="12.75" outlineLevel="1">
      <c r="A21" s="3"/>
      <c r="B21" s="93"/>
      <c r="C21" s="94" t="s">
        <v>108</v>
      </c>
      <c r="D21" s="95" t="s">
        <v>91</v>
      </c>
      <c r="E21" s="96"/>
      <c r="F21" s="96" t="s">
        <v>37</v>
      </c>
      <c r="G21" s="97" t="s">
        <v>109</v>
      </c>
      <c r="H21" s="96"/>
      <c r="I21" s="95"/>
      <c r="J21" s="96"/>
      <c r="K21" s="98">
        <f>SUBTOTAL(9,K22:K24)</f>
        <v>0</v>
      </c>
      <c r="L21" s="99">
        <f>SUBTOTAL(9,L22:L24)</f>
        <v>0</v>
      </c>
      <c r="M21" s="99">
        <f>SUBTOTAL(9,M22:M24)</f>
        <v>0</v>
      </c>
      <c r="N21" s="99">
        <f>SUBTOTAL(9,N22:N24)</f>
        <v>0</v>
      </c>
      <c r="O21" s="99">
        <f>SUBTOTAL(9,O22:O24)</f>
        <v>0</v>
      </c>
      <c r="P21" s="100">
        <f>SUMPRODUCT(P22:P24,H22:H24)</f>
        <v>0</v>
      </c>
      <c r="Q21" s="100">
        <f>SUMPRODUCT(Q22:Q24,H22:H24)</f>
        <v>0</v>
      </c>
      <c r="R21" s="100">
        <f>SUMPRODUCT(R22:R24,H22:H24)</f>
        <v>0</v>
      </c>
      <c r="S21" s="101">
        <f>SUMPRODUCT(S22:S24,K22:K24)/100</f>
        <v>0</v>
      </c>
      <c r="T21" s="101">
        <f>K21+S21</f>
        <v>0</v>
      </c>
      <c r="U21" s="92"/>
    </row>
    <row r="22" spans="1:21" ht="12.75" outlineLevel="2">
      <c r="A22" s="3"/>
      <c r="B22" s="102"/>
      <c r="C22" s="103"/>
      <c r="D22" s="104"/>
      <c r="E22" s="105" t="s">
        <v>93</v>
      </c>
      <c r="F22" s="106"/>
      <c r="G22" s="107"/>
      <c r="H22" s="106"/>
      <c r="I22" s="104"/>
      <c r="J22" s="106"/>
      <c r="K22" s="108"/>
      <c r="L22" s="109"/>
      <c r="M22" s="109"/>
      <c r="N22" s="109"/>
      <c r="O22" s="109"/>
      <c r="P22" s="110"/>
      <c r="Q22" s="110"/>
      <c r="R22" s="110"/>
      <c r="S22" s="111"/>
      <c r="T22" s="111"/>
      <c r="U22" s="92"/>
    </row>
    <row r="23" spans="1:21" ht="12.75" outlineLevel="2">
      <c r="A23" s="3"/>
      <c r="B23" s="92"/>
      <c r="C23" s="92"/>
      <c r="D23" s="112" t="s">
        <v>94</v>
      </c>
      <c r="E23" s="113">
        <v>1</v>
      </c>
      <c r="F23" s="114" t="s">
        <v>110</v>
      </c>
      <c r="G23" s="115" t="s">
        <v>111</v>
      </c>
      <c r="H23" s="116">
        <v>1</v>
      </c>
      <c r="I23" s="117" t="s">
        <v>97</v>
      </c>
      <c r="J23" s="118"/>
      <c r="K23" s="119">
        <f>H23*J23</f>
        <v>0</v>
      </c>
      <c r="L23" s="120">
        <f>IF(D23="S",K23,"")</f>
      </c>
      <c r="M23" s="121">
        <f>IF(OR(D23="P",D23="U"),K23,"")</f>
        <v>0</v>
      </c>
      <c r="N23" s="121">
        <f>IF(D23="H",K23,"")</f>
      </c>
      <c r="O23" s="121">
        <f>IF(D23="V",K23,"")</f>
      </c>
      <c r="P23" s="122">
        <v>0</v>
      </c>
      <c r="Q23" s="122">
        <v>0</v>
      </c>
      <c r="R23" s="122">
        <v>0</v>
      </c>
      <c r="S23" s="123">
        <v>21</v>
      </c>
      <c r="T23" s="124">
        <f>K23*(S23+100)/100</f>
        <v>0</v>
      </c>
      <c r="U23" s="125"/>
    </row>
    <row r="24" spans="1:21" ht="12.75" outlineLevel="2">
      <c r="A24" s="3"/>
      <c r="B24" s="92"/>
      <c r="C24" s="92"/>
      <c r="D24" s="112" t="s">
        <v>94</v>
      </c>
      <c r="E24" s="113">
        <v>2</v>
      </c>
      <c r="F24" s="114" t="s">
        <v>112</v>
      </c>
      <c r="G24" s="115" t="s">
        <v>113</v>
      </c>
      <c r="H24" s="116">
        <v>1</v>
      </c>
      <c r="I24" s="117" t="s">
        <v>97</v>
      </c>
      <c r="J24" s="118"/>
      <c r="K24" s="119">
        <f>H24*J24</f>
        <v>0</v>
      </c>
      <c r="L24" s="120">
        <f>IF(D24="S",K24,"")</f>
      </c>
      <c r="M24" s="121">
        <f>IF(OR(D24="P",D24="U"),K24,"")</f>
        <v>0</v>
      </c>
      <c r="N24" s="121">
        <f>IF(D24="H",K24,"")</f>
      </c>
      <c r="O24" s="121">
        <f>IF(D24="V",K24,"")</f>
      </c>
      <c r="P24" s="122">
        <v>0</v>
      </c>
      <c r="Q24" s="122">
        <v>0</v>
      </c>
      <c r="R24" s="122">
        <v>0</v>
      </c>
      <c r="S24" s="123">
        <v>21</v>
      </c>
      <c r="T24" s="124">
        <f>K24*(S24+100)/100</f>
        <v>0</v>
      </c>
      <c r="U24" s="125"/>
    </row>
    <row r="25" spans="1:21" ht="8.25" customHeight="1">
      <c r="A25" s="3"/>
      <c r="B25" s="3"/>
      <c r="C25" s="3"/>
      <c r="D25" s="3"/>
      <c r="E25" s="3"/>
      <c r="F25" s="3"/>
      <c r="G25" s="3"/>
      <c r="H25" s="3"/>
      <c r="I25" s="82"/>
      <c r="J25" s="3"/>
      <c r="K25" s="3"/>
      <c r="L25" s="52"/>
      <c r="M25" s="52"/>
      <c r="N25" s="52"/>
      <c r="O25" s="52"/>
      <c r="P25" s="52"/>
      <c r="Q25" s="52"/>
      <c r="R25" s="52"/>
      <c r="S25" s="53"/>
      <c r="T25" s="53"/>
      <c r="U25" s="3"/>
    </row>
    <row r="26" spans="1:21" ht="15">
      <c r="A26" s="3"/>
      <c r="B26" s="83" t="s">
        <v>114</v>
      </c>
      <c r="C26" s="84"/>
      <c r="D26" s="85" t="s">
        <v>88</v>
      </c>
      <c r="E26" s="84"/>
      <c r="F26" s="86"/>
      <c r="G26" s="87" t="s">
        <v>115</v>
      </c>
      <c r="H26" s="84"/>
      <c r="I26" s="85"/>
      <c r="J26" s="84"/>
      <c r="K26" s="88">
        <f aca="true" t="shared" si="4" ref="K26:S26">SUMIF($D27:$D31,"O",K27:K31)</f>
        <v>0</v>
      </c>
      <c r="L26" s="89">
        <f t="shared" si="4"/>
        <v>0</v>
      </c>
      <c r="M26" s="89">
        <f t="shared" si="4"/>
        <v>0</v>
      </c>
      <c r="N26" s="89">
        <f t="shared" si="4"/>
        <v>0</v>
      </c>
      <c r="O26" s="89">
        <f t="shared" si="4"/>
        <v>0</v>
      </c>
      <c r="P26" s="90">
        <f t="shared" si="4"/>
        <v>0</v>
      </c>
      <c r="Q26" s="90">
        <f t="shared" si="4"/>
        <v>0</v>
      </c>
      <c r="R26" s="90">
        <f t="shared" si="4"/>
        <v>0</v>
      </c>
      <c r="S26" s="91">
        <f t="shared" si="4"/>
        <v>0</v>
      </c>
      <c r="T26" s="91">
        <f>K26+S26</f>
        <v>0</v>
      </c>
      <c r="U26" s="92"/>
    </row>
    <row r="27" spans="1:21" ht="12.75" outlineLevel="1">
      <c r="A27" s="3"/>
      <c r="B27" s="93"/>
      <c r="C27" s="94" t="s">
        <v>116</v>
      </c>
      <c r="D27" s="95" t="s">
        <v>91</v>
      </c>
      <c r="E27" s="96"/>
      <c r="F27" s="96" t="s">
        <v>37</v>
      </c>
      <c r="G27" s="97" t="s">
        <v>115</v>
      </c>
      <c r="H27" s="96"/>
      <c r="I27" s="95"/>
      <c r="J27" s="96"/>
      <c r="K27" s="98">
        <f>SUBTOTAL(9,K28:K31)</f>
        <v>0</v>
      </c>
      <c r="L27" s="99">
        <f>SUBTOTAL(9,L28:L31)</f>
        <v>0</v>
      </c>
      <c r="M27" s="99">
        <f>SUBTOTAL(9,M28:M31)</f>
        <v>0</v>
      </c>
      <c r="N27" s="99">
        <f>SUBTOTAL(9,N28:N31)</f>
        <v>0</v>
      </c>
      <c r="O27" s="99">
        <f>SUBTOTAL(9,O28:O31)</f>
        <v>0</v>
      </c>
      <c r="P27" s="100">
        <f>SUMPRODUCT(P28:P31,H28:H31)</f>
        <v>0</v>
      </c>
      <c r="Q27" s="100">
        <f>SUMPRODUCT(Q28:Q31,H28:H31)</f>
        <v>0</v>
      </c>
      <c r="R27" s="100">
        <f>SUMPRODUCT(R28:R31,H28:H31)</f>
        <v>0</v>
      </c>
      <c r="S27" s="101">
        <f>SUMPRODUCT(S28:S31,K28:K31)/100</f>
        <v>0</v>
      </c>
      <c r="T27" s="101">
        <f>K27+S27</f>
        <v>0</v>
      </c>
      <c r="U27" s="92"/>
    </row>
    <row r="28" spans="1:21" ht="12.75" outlineLevel="2">
      <c r="A28" s="3"/>
      <c r="B28" s="102"/>
      <c r="C28" s="103"/>
      <c r="D28" s="104"/>
      <c r="E28" s="105" t="s">
        <v>93</v>
      </c>
      <c r="F28" s="106"/>
      <c r="G28" s="107"/>
      <c r="H28" s="106"/>
      <c r="I28" s="104"/>
      <c r="J28" s="106"/>
      <c r="K28" s="108"/>
      <c r="L28" s="109"/>
      <c r="M28" s="109"/>
      <c r="N28" s="109"/>
      <c r="O28" s="109"/>
      <c r="P28" s="110"/>
      <c r="Q28" s="110"/>
      <c r="R28" s="110"/>
      <c r="S28" s="111"/>
      <c r="T28" s="111"/>
      <c r="U28" s="92"/>
    </row>
    <row r="29" spans="1:21" ht="12.75" outlineLevel="2">
      <c r="A29" s="3"/>
      <c r="B29" s="92"/>
      <c r="C29" s="92"/>
      <c r="D29" s="112" t="s">
        <v>94</v>
      </c>
      <c r="E29" s="113">
        <v>1</v>
      </c>
      <c r="F29" s="114" t="s">
        <v>117</v>
      </c>
      <c r="G29" s="115" t="s">
        <v>118</v>
      </c>
      <c r="H29" s="116">
        <v>1</v>
      </c>
      <c r="I29" s="117" t="s">
        <v>97</v>
      </c>
      <c r="J29" s="118"/>
      <c r="K29" s="119">
        <f>H29*J29</f>
        <v>0</v>
      </c>
      <c r="L29" s="120">
        <f>IF(D29="S",K29,"")</f>
      </c>
      <c r="M29" s="121">
        <f>IF(OR(D29="P",D29="U"),K29,"")</f>
        <v>0</v>
      </c>
      <c r="N29" s="121">
        <f>IF(D29="H",K29,"")</f>
      </c>
      <c r="O29" s="121">
        <f>IF(D29="V",K29,"")</f>
      </c>
      <c r="P29" s="122">
        <v>0</v>
      </c>
      <c r="Q29" s="122">
        <v>0</v>
      </c>
      <c r="R29" s="122">
        <v>0</v>
      </c>
      <c r="S29" s="123">
        <v>21</v>
      </c>
      <c r="T29" s="124">
        <f>K29*(S29+100)/100</f>
        <v>0</v>
      </c>
      <c r="U29" s="125"/>
    </row>
    <row r="30" spans="1:21" ht="12.75" outlineLevel="2">
      <c r="A30" s="3"/>
      <c r="B30" s="92"/>
      <c r="C30" s="92"/>
      <c r="D30" s="112" t="s">
        <v>94</v>
      </c>
      <c r="E30" s="113">
        <v>2</v>
      </c>
      <c r="F30" s="114" t="s">
        <v>119</v>
      </c>
      <c r="G30" s="115" t="s">
        <v>120</v>
      </c>
      <c r="H30" s="116">
        <v>1</v>
      </c>
      <c r="I30" s="117" t="s">
        <v>97</v>
      </c>
      <c r="J30" s="118"/>
      <c r="K30" s="119">
        <f>H30*J30</f>
        <v>0</v>
      </c>
      <c r="L30" s="120">
        <f>IF(D30="S",K30,"")</f>
      </c>
      <c r="M30" s="121">
        <f>IF(OR(D30="P",D30="U"),K30,"")</f>
        <v>0</v>
      </c>
      <c r="N30" s="121">
        <f>IF(D30="H",K30,"")</f>
      </c>
      <c r="O30" s="121">
        <f>IF(D30="V",K30,"")</f>
      </c>
      <c r="P30" s="122">
        <v>0</v>
      </c>
      <c r="Q30" s="122">
        <v>0</v>
      </c>
      <c r="R30" s="122">
        <v>0</v>
      </c>
      <c r="S30" s="123">
        <v>21</v>
      </c>
      <c r="T30" s="124">
        <f>K30*(S30+100)/100</f>
        <v>0</v>
      </c>
      <c r="U30" s="125"/>
    </row>
    <row r="31" spans="1:21" ht="12.75" outlineLevel="2">
      <c r="A31" s="3"/>
      <c r="B31" s="92"/>
      <c r="C31" s="92"/>
      <c r="D31" s="112" t="s">
        <v>94</v>
      </c>
      <c r="E31" s="113">
        <v>3</v>
      </c>
      <c r="F31" s="114" t="s">
        <v>121</v>
      </c>
      <c r="G31" s="115" t="s">
        <v>122</v>
      </c>
      <c r="H31" s="116">
        <v>1</v>
      </c>
      <c r="I31" s="117" t="s">
        <v>97</v>
      </c>
      <c r="J31" s="118"/>
      <c r="K31" s="119">
        <f>H31*J31</f>
        <v>0</v>
      </c>
      <c r="L31" s="120">
        <f>IF(D31="S",K31,"")</f>
      </c>
      <c r="M31" s="121">
        <f>IF(OR(D31="P",D31="U"),K31,"")</f>
        <v>0</v>
      </c>
      <c r="N31" s="121">
        <f>IF(D31="H",K31,"")</f>
      </c>
      <c r="O31" s="121">
        <f>IF(D31="V",K31,"")</f>
      </c>
      <c r="P31" s="122">
        <v>0</v>
      </c>
      <c r="Q31" s="122">
        <v>0</v>
      </c>
      <c r="R31" s="122">
        <v>0</v>
      </c>
      <c r="S31" s="123">
        <v>21</v>
      </c>
      <c r="T31" s="124">
        <f>K31*(S31+100)/100</f>
        <v>0</v>
      </c>
      <c r="U31" s="125"/>
    </row>
    <row r="32" spans="1:21" ht="8.25" customHeight="1">
      <c r="A32" s="3"/>
      <c r="B32" s="3"/>
      <c r="C32" s="3"/>
      <c r="D32" s="3"/>
      <c r="E32" s="3"/>
      <c r="F32" s="3"/>
      <c r="G32" s="3"/>
      <c r="H32" s="3"/>
      <c r="I32" s="82"/>
      <c r="J32" s="3"/>
      <c r="K32" s="3"/>
      <c r="L32" s="52"/>
      <c r="M32" s="52"/>
      <c r="N32" s="52"/>
      <c r="O32" s="52"/>
      <c r="P32" s="52"/>
      <c r="Q32" s="52"/>
      <c r="R32" s="52"/>
      <c r="S32" s="53"/>
      <c r="T32" s="53"/>
      <c r="U32" s="3"/>
    </row>
    <row r="33" spans="1:21" ht="15">
      <c r="A33" s="3"/>
      <c r="B33" s="83" t="s">
        <v>123</v>
      </c>
      <c r="C33" s="84"/>
      <c r="D33" s="85" t="s">
        <v>88</v>
      </c>
      <c r="E33" s="84"/>
      <c r="F33" s="86"/>
      <c r="G33" s="87" t="s">
        <v>124</v>
      </c>
      <c r="H33" s="84"/>
      <c r="I33" s="85"/>
      <c r="J33" s="84"/>
      <c r="K33" s="88">
        <f aca="true" t="shared" si="5" ref="K33:S33">SUMIF($D34:$D46,"O",K34:K46)</f>
        <v>0</v>
      </c>
      <c r="L33" s="89">
        <f t="shared" si="5"/>
        <v>0</v>
      </c>
      <c r="M33" s="89">
        <f t="shared" si="5"/>
        <v>0</v>
      </c>
      <c r="N33" s="89">
        <f t="shared" si="5"/>
        <v>0</v>
      </c>
      <c r="O33" s="89">
        <f t="shared" si="5"/>
        <v>0</v>
      </c>
      <c r="P33" s="90">
        <f t="shared" si="5"/>
        <v>0</v>
      </c>
      <c r="Q33" s="90">
        <f t="shared" si="5"/>
        <v>0</v>
      </c>
      <c r="R33" s="90">
        <f t="shared" si="5"/>
        <v>0</v>
      </c>
      <c r="S33" s="91">
        <f t="shared" si="5"/>
        <v>0</v>
      </c>
      <c r="T33" s="91">
        <f>K33+S33</f>
        <v>0</v>
      </c>
      <c r="U33" s="92"/>
    </row>
    <row r="34" spans="1:21" ht="12.75" outlineLevel="1">
      <c r="A34" s="3"/>
      <c r="B34" s="93"/>
      <c r="C34" s="94" t="s">
        <v>125</v>
      </c>
      <c r="D34" s="95" t="s">
        <v>91</v>
      </c>
      <c r="E34" s="96"/>
      <c r="F34" s="96" t="s">
        <v>41</v>
      </c>
      <c r="G34" s="97" t="s">
        <v>126</v>
      </c>
      <c r="H34" s="96"/>
      <c r="I34" s="95"/>
      <c r="J34" s="96"/>
      <c r="K34" s="98">
        <f>SUBTOTAL(9,K35:K42)</f>
        <v>0</v>
      </c>
      <c r="L34" s="99">
        <f>SUBTOTAL(9,L35:L42)</f>
        <v>0</v>
      </c>
      <c r="M34" s="99">
        <f>SUBTOTAL(9,M35:M42)</f>
        <v>0</v>
      </c>
      <c r="N34" s="99">
        <f>SUBTOTAL(9,N35:N42)</f>
        <v>0</v>
      </c>
      <c r="O34" s="99">
        <f>SUBTOTAL(9,O35:O42)</f>
        <v>0</v>
      </c>
      <c r="P34" s="100">
        <f>SUMPRODUCT(P35:P42,H35:H42)</f>
        <v>0</v>
      </c>
      <c r="Q34" s="100">
        <f>SUMPRODUCT(Q35:Q42,H35:H42)</f>
        <v>0</v>
      </c>
      <c r="R34" s="100">
        <f>SUMPRODUCT(R35:R42,H35:H42)</f>
        <v>0</v>
      </c>
      <c r="S34" s="101">
        <f>SUMPRODUCT(S35:S42,K35:K42)/100</f>
        <v>0</v>
      </c>
      <c r="T34" s="101">
        <f>K34+S34</f>
        <v>0</v>
      </c>
      <c r="U34" s="92"/>
    </row>
    <row r="35" spans="1:21" ht="12.75" outlineLevel="2">
      <c r="A35" s="3"/>
      <c r="B35" s="102"/>
      <c r="C35" s="103"/>
      <c r="D35" s="104"/>
      <c r="E35" s="105" t="s">
        <v>93</v>
      </c>
      <c r="F35" s="106"/>
      <c r="G35" s="107"/>
      <c r="H35" s="106"/>
      <c r="I35" s="104"/>
      <c r="J35" s="106"/>
      <c r="K35" s="108"/>
      <c r="L35" s="109"/>
      <c r="M35" s="109"/>
      <c r="N35" s="109"/>
      <c r="O35" s="109"/>
      <c r="P35" s="110"/>
      <c r="Q35" s="110"/>
      <c r="R35" s="110"/>
      <c r="S35" s="111"/>
      <c r="T35" s="111"/>
      <c r="U35" s="92"/>
    </row>
    <row r="36" spans="1:21" ht="12.75" outlineLevel="2">
      <c r="A36" s="3"/>
      <c r="B36" s="92"/>
      <c r="C36" s="92"/>
      <c r="D36" s="112" t="s">
        <v>94</v>
      </c>
      <c r="E36" s="113">
        <v>1</v>
      </c>
      <c r="F36" s="114" t="s">
        <v>127</v>
      </c>
      <c r="G36" s="115" t="s">
        <v>128</v>
      </c>
      <c r="H36" s="116">
        <v>1</v>
      </c>
      <c r="I36" s="117" t="s">
        <v>97</v>
      </c>
      <c r="J36" s="118"/>
      <c r="K36" s="119">
        <f aca="true" t="shared" si="6" ref="K36:K42">H36*J36</f>
        <v>0</v>
      </c>
      <c r="L36" s="120">
        <f aca="true" t="shared" si="7" ref="L36:L42">IF(D36="S",K36,"")</f>
      </c>
      <c r="M36" s="121">
        <f aca="true" t="shared" si="8" ref="M36:M42">IF(OR(D36="P",D36="U"),K36,"")</f>
        <v>0</v>
      </c>
      <c r="N36" s="121">
        <f aca="true" t="shared" si="9" ref="N36:N42">IF(D36="H",K36,"")</f>
      </c>
      <c r="O36" s="121">
        <f aca="true" t="shared" si="10" ref="O36:O42">IF(D36="V",K36,"")</f>
      </c>
      <c r="P36" s="122">
        <v>0</v>
      </c>
      <c r="Q36" s="122">
        <v>0</v>
      </c>
      <c r="R36" s="122">
        <v>0</v>
      </c>
      <c r="S36" s="123">
        <v>21</v>
      </c>
      <c r="T36" s="124">
        <f aca="true" t="shared" si="11" ref="T36:T42">K36*(S36+100)/100</f>
        <v>0</v>
      </c>
      <c r="U36" s="125"/>
    </row>
    <row r="37" spans="1:21" ht="12.75" outlineLevel="2">
      <c r="A37" s="3"/>
      <c r="B37" s="92"/>
      <c r="C37" s="92"/>
      <c r="D37" s="112" t="s">
        <v>94</v>
      </c>
      <c r="E37" s="113">
        <v>2</v>
      </c>
      <c r="F37" s="114" t="s">
        <v>129</v>
      </c>
      <c r="G37" s="115" t="s">
        <v>130</v>
      </c>
      <c r="H37" s="116">
        <v>1</v>
      </c>
      <c r="I37" s="117" t="s">
        <v>97</v>
      </c>
      <c r="J37" s="118"/>
      <c r="K37" s="119">
        <f t="shared" si="6"/>
        <v>0</v>
      </c>
      <c r="L37" s="120">
        <f t="shared" si="7"/>
      </c>
      <c r="M37" s="121">
        <f t="shared" si="8"/>
        <v>0</v>
      </c>
      <c r="N37" s="121">
        <f t="shared" si="9"/>
      </c>
      <c r="O37" s="121">
        <f t="shared" si="10"/>
      </c>
      <c r="P37" s="122">
        <v>0</v>
      </c>
      <c r="Q37" s="122">
        <v>0</v>
      </c>
      <c r="R37" s="122">
        <v>0</v>
      </c>
      <c r="S37" s="123">
        <v>21</v>
      </c>
      <c r="T37" s="124">
        <f t="shared" si="11"/>
        <v>0</v>
      </c>
      <c r="U37" s="125"/>
    </row>
    <row r="38" spans="1:21" ht="12.75" outlineLevel="2">
      <c r="A38" s="3"/>
      <c r="B38" s="92"/>
      <c r="C38" s="92"/>
      <c r="D38" s="112" t="s">
        <v>94</v>
      </c>
      <c r="E38" s="113">
        <v>3</v>
      </c>
      <c r="F38" s="114" t="s">
        <v>131</v>
      </c>
      <c r="G38" s="115" t="s">
        <v>132</v>
      </c>
      <c r="H38" s="116">
        <v>1</v>
      </c>
      <c r="I38" s="117" t="s">
        <v>97</v>
      </c>
      <c r="J38" s="118"/>
      <c r="K38" s="119">
        <f t="shared" si="6"/>
        <v>0</v>
      </c>
      <c r="L38" s="120">
        <f t="shared" si="7"/>
      </c>
      <c r="M38" s="121">
        <f t="shared" si="8"/>
        <v>0</v>
      </c>
      <c r="N38" s="121">
        <f t="shared" si="9"/>
      </c>
      <c r="O38" s="121">
        <f t="shared" si="10"/>
      </c>
      <c r="P38" s="122">
        <v>0</v>
      </c>
      <c r="Q38" s="122">
        <v>0</v>
      </c>
      <c r="R38" s="122">
        <v>0</v>
      </c>
      <c r="S38" s="123">
        <v>21</v>
      </c>
      <c r="T38" s="124">
        <f t="shared" si="11"/>
        <v>0</v>
      </c>
      <c r="U38" s="125"/>
    </row>
    <row r="39" spans="1:21" ht="12.75" outlineLevel="2">
      <c r="A39" s="3"/>
      <c r="B39" s="92"/>
      <c r="C39" s="92"/>
      <c r="D39" s="112" t="s">
        <v>94</v>
      </c>
      <c r="E39" s="113">
        <v>4</v>
      </c>
      <c r="F39" s="114" t="s">
        <v>133</v>
      </c>
      <c r="G39" s="115" t="s">
        <v>134</v>
      </c>
      <c r="H39" s="116">
        <v>1</v>
      </c>
      <c r="I39" s="117" t="s">
        <v>97</v>
      </c>
      <c r="J39" s="118"/>
      <c r="K39" s="119">
        <f t="shared" si="6"/>
        <v>0</v>
      </c>
      <c r="L39" s="120">
        <f t="shared" si="7"/>
      </c>
      <c r="M39" s="121">
        <f t="shared" si="8"/>
        <v>0</v>
      </c>
      <c r="N39" s="121">
        <f t="shared" si="9"/>
      </c>
      <c r="O39" s="121">
        <f t="shared" si="10"/>
      </c>
      <c r="P39" s="122">
        <v>0</v>
      </c>
      <c r="Q39" s="122">
        <v>0</v>
      </c>
      <c r="R39" s="122">
        <v>0</v>
      </c>
      <c r="S39" s="123">
        <v>21</v>
      </c>
      <c r="T39" s="124">
        <f t="shared" si="11"/>
        <v>0</v>
      </c>
      <c r="U39" s="125"/>
    </row>
    <row r="40" spans="1:21" ht="12.75" outlineLevel="2">
      <c r="A40" s="3"/>
      <c r="B40" s="92"/>
      <c r="C40" s="92"/>
      <c r="D40" s="112" t="s">
        <v>94</v>
      </c>
      <c r="E40" s="113">
        <v>5</v>
      </c>
      <c r="F40" s="114" t="s">
        <v>135</v>
      </c>
      <c r="G40" s="115" t="s">
        <v>136</v>
      </c>
      <c r="H40" s="116">
        <v>1</v>
      </c>
      <c r="I40" s="117" t="s">
        <v>97</v>
      </c>
      <c r="J40" s="118"/>
      <c r="K40" s="119">
        <f t="shared" si="6"/>
        <v>0</v>
      </c>
      <c r="L40" s="120">
        <f t="shared" si="7"/>
      </c>
      <c r="M40" s="121">
        <f t="shared" si="8"/>
        <v>0</v>
      </c>
      <c r="N40" s="121">
        <f t="shared" si="9"/>
      </c>
      <c r="O40" s="121">
        <f t="shared" si="10"/>
      </c>
      <c r="P40" s="122">
        <v>0</v>
      </c>
      <c r="Q40" s="122">
        <v>0</v>
      </c>
      <c r="R40" s="122">
        <v>0</v>
      </c>
      <c r="S40" s="123">
        <v>21</v>
      </c>
      <c r="T40" s="124">
        <f t="shared" si="11"/>
        <v>0</v>
      </c>
      <c r="U40" s="125"/>
    </row>
    <row r="41" spans="1:21" ht="12.75" outlineLevel="2">
      <c r="A41" s="3"/>
      <c r="B41" s="92"/>
      <c r="C41" s="92"/>
      <c r="D41" s="112" t="s">
        <v>94</v>
      </c>
      <c r="E41" s="113">
        <v>6</v>
      </c>
      <c r="F41" s="114" t="s">
        <v>137</v>
      </c>
      <c r="G41" s="115" t="s">
        <v>138</v>
      </c>
      <c r="H41" s="116">
        <v>1</v>
      </c>
      <c r="I41" s="117" t="s">
        <v>97</v>
      </c>
      <c r="J41" s="118"/>
      <c r="K41" s="119">
        <f t="shared" si="6"/>
        <v>0</v>
      </c>
      <c r="L41" s="120">
        <f t="shared" si="7"/>
      </c>
      <c r="M41" s="121">
        <f t="shared" si="8"/>
        <v>0</v>
      </c>
      <c r="N41" s="121">
        <f t="shared" si="9"/>
      </c>
      <c r="O41" s="121">
        <f t="shared" si="10"/>
      </c>
      <c r="P41" s="122">
        <v>0</v>
      </c>
      <c r="Q41" s="122">
        <v>0</v>
      </c>
      <c r="R41" s="122">
        <v>0</v>
      </c>
      <c r="S41" s="123">
        <v>21</v>
      </c>
      <c r="T41" s="124">
        <f t="shared" si="11"/>
        <v>0</v>
      </c>
      <c r="U41" s="125"/>
    </row>
    <row r="42" spans="1:21" ht="12.75" outlineLevel="2">
      <c r="A42" s="3"/>
      <c r="B42" s="92"/>
      <c r="C42" s="92"/>
      <c r="D42" s="112" t="s">
        <v>94</v>
      </c>
      <c r="E42" s="113">
        <v>7</v>
      </c>
      <c r="F42" s="114" t="s">
        <v>139</v>
      </c>
      <c r="G42" s="115" t="s">
        <v>140</v>
      </c>
      <c r="H42" s="116">
        <v>1</v>
      </c>
      <c r="I42" s="117" t="s">
        <v>97</v>
      </c>
      <c r="J42" s="118"/>
      <c r="K42" s="119">
        <f t="shared" si="6"/>
        <v>0</v>
      </c>
      <c r="L42" s="120">
        <f t="shared" si="7"/>
      </c>
      <c r="M42" s="121">
        <f t="shared" si="8"/>
        <v>0</v>
      </c>
      <c r="N42" s="121">
        <f t="shared" si="9"/>
      </c>
      <c r="O42" s="121">
        <f t="shared" si="10"/>
      </c>
      <c r="P42" s="122">
        <v>0</v>
      </c>
      <c r="Q42" s="122">
        <v>0</v>
      </c>
      <c r="R42" s="122">
        <v>0</v>
      </c>
      <c r="S42" s="123">
        <v>21</v>
      </c>
      <c r="T42" s="124">
        <f t="shared" si="11"/>
        <v>0</v>
      </c>
      <c r="U42" s="125"/>
    </row>
    <row r="43" spans="1:21" ht="12.75" outlineLevel="1">
      <c r="A43" s="3"/>
      <c r="B43" s="93"/>
      <c r="C43" s="94" t="s">
        <v>141</v>
      </c>
      <c r="D43" s="95" t="s">
        <v>91</v>
      </c>
      <c r="E43" s="96"/>
      <c r="F43" s="96" t="s">
        <v>40</v>
      </c>
      <c r="G43" s="97" t="s">
        <v>142</v>
      </c>
      <c r="H43" s="96"/>
      <c r="I43" s="95"/>
      <c r="J43" s="96"/>
      <c r="K43" s="98">
        <f>SUBTOTAL(9,K44:K46)</f>
        <v>0</v>
      </c>
      <c r="L43" s="99">
        <f>SUBTOTAL(9,L44:L46)</f>
        <v>0</v>
      </c>
      <c r="M43" s="99">
        <f>SUBTOTAL(9,M44:M46)</f>
        <v>0</v>
      </c>
      <c r="N43" s="99">
        <f>SUBTOTAL(9,N44:N46)</f>
        <v>0</v>
      </c>
      <c r="O43" s="99">
        <f>SUBTOTAL(9,O44:O46)</f>
        <v>0</v>
      </c>
      <c r="P43" s="100">
        <f>SUMPRODUCT(P44:P46,H44:H46)</f>
        <v>0</v>
      </c>
      <c r="Q43" s="100">
        <f>SUMPRODUCT(Q44:Q46,H44:H46)</f>
        <v>0</v>
      </c>
      <c r="R43" s="100">
        <f>SUMPRODUCT(R44:R46,H44:H46)</f>
        <v>0</v>
      </c>
      <c r="S43" s="101">
        <f>SUMPRODUCT(S44:S46,K44:K46)/100</f>
        <v>0</v>
      </c>
      <c r="T43" s="101">
        <f>K43+S43</f>
        <v>0</v>
      </c>
      <c r="U43" s="92"/>
    </row>
    <row r="44" spans="1:21" ht="12.75" outlineLevel="2">
      <c r="A44" s="3"/>
      <c r="B44" s="102"/>
      <c r="C44" s="103"/>
      <c r="D44" s="104"/>
      <c r="E44" s="105" t="s">
        <v>93</v>
      </c>
      <c r="F44" s="106"/>
      <c r="G44" s="107"/>
      <c r="H44" s="106"/>
      <c r="I44" s="104"/>
      <c r="J44" s="106"/>
      <c r="K44" s="108"/>
      <c r="L44" s="109"/>
      <c r="M44" s="109"/>
      <c r="N44" s="109"/>
      <c r="O44" s="109"/>
      <c r="P44" s="110"/>
      <c r="Q44" s="110"/>
      <c r="R44" s="110"/>
      <c r="S44" s="111"/>
      <c r="T44" s="111"/>
      <c r="U44" s="92"/>
    </row>
    <row r="45" spans="1:21" ht="12.75" outlineLevel="2">
      <c r="A45" s="3"/>
      <c r="B45" s="92"/>
      <c r="C45" s="92"/>
      <c r="D45" s="112" t="s">
        <v>94</v>
      </c>
      <c r="E45" s="113">
        <v>1</v>
      </c>
      <c r="F45" s="114" t="s">
        <v>143</v>
      </c>
      <c r="G45" s="115" t="s">
        <v>144</v>
      </c>
      <c r="H45" s="116">
        <v>1.5</v>
      </c>
      <c r="I45" s="179" t="s">
        <v>97</v>
      </c>
      <c r="J45" s="118"/>
      <c r="K45" s="119">
        <f>H45*J45</f>
        <v>0</v>
      </c>
      <c r="L45" s="120">
        <f>IF(D45="S",K45,"")</f>
      </c>
      <c r="M45" s="121">
        <f>IF(OR(D45="P",D45="U"),K45,"")</f>
        <v>0</v>
      </c>
      <c r="N45" s="121">
        <f>IF(D45="H",K45,"")</f>
      </c>
      <c r="O45" s="121">
        <f>IF(D45="V",K45,"")</f>
      </c>
      <c r="P45" s="122">
        <v>0</v>
      </c>
      <c r="Q45" s="122">
        <v>0</v>
      </c>
      <c r="R45" s="122">
        <v>0</v>
      </c>
      <c r="S45" s="123">
        <v>21</v>
      </c>
      <c r="T45" s="124">
        <f>K45*(S45+100)/100</f>
        <v>0</v>
      </c>
      <c r="U45" s="125"/>
    </row>
    <row r="46" spans="1:21" s="132" customFormat="1" ht="56.25" outlineLevel="2">
      <c r="A46" s="126"/>
      <c r="B46" s="126"/>
      <c r="C46" s="126"/>
      <c r="D46" s="126"/>
      <c r="E46" s="126"/>
      <c r="F46" s="126"/>
      <c r="G46" s="127" t="s">
        <v>145</v>
      </c>
      <c r="H46" s="126"/>
      <c r="I46" s="128"/>
      <c r="J46" s="126"/>
      <c r="K46" s="126"/>
      <c r="L46" s="129"/>
      <c r="M46" s="129"/>
      <c r="N46" s="129"/>
      <c r="O46" s="129"/>
      <c r="P46" s="130"/>
      <c r="Q46" s="126"/>
      <c r="R46" s="126"/>
      <c r="S46" s="131"/>
      <c r="T46" s="131"/>
      <c r="U46" s="126"/>
    </row>
  </sheetData>
  <sheetProtection selectLockedCells="1" selectUnlockedCells="1"/>
  <mergeCells count="5">
    <mergeCell ref="G2:K2"/>
    <mergeCell ref="D3:F3"/>
    <mergeCell ref="H3:I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2020-08-11T09:59:35Z</dcterms:modified>
  <cp:category/>
  <cp:version/>
  <cp:contentType/>
  <cp:contentStatus/>
</cp:coreProperties>
</file>