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\frenštát\projekty\rekonstrukce ybtu Dolní 310_6\"/>
    </mc:Choice>
  </mc:AlternateContent>
  <bookViews>
    <workbookView xWindow="0" yWindow="0" windowWidth="11790" windowHeight="15450" activeTab="3"/>
  </bookViews>
  <sheets>
    <sheet name="Pokyny pro vyplnění" sheetId="11" r:id="rId1"/>
    <sheet name="Stavba" sheetId="1" r:id="rId2"/>
    <sheet name="VzorPolozky" sheetId="10" state="hidden" r:id="rId3"/>
    <sheet name="02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01 Pol'!$A$1:$X$107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G39" i="1"/>
  <c r="G42" i="1" s="1"/>
  <c r="G25" i="1" s="1"/>
  <c r="A25" i="1" s="1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O12" i="12"/>
  <c r="G13" i="12"/>
  <c r="M13" i="12" s="1"/>
  <c r="M12" i="12" s="1"/>
  <c r="I13" i="12"/>
  <c r="I12" i="12" s="1"/>
  <c r="K13" i="12"/>
  <c r="K12" i="12" s="1"/>
  <c r="O13" i="12"/>
  <c r="Q13" i="12"/>
  <c r="Q12" i="12" s="1"/>
  <c r="V13" i="12"/>
  <c r="V12" i="12" s="1"/>
  <c r="G15" i="12"/>
  <c r="M15" i="12" s="1"/>
  <c r="I15" i="12"/>
  <c r="I14" i="12" s="1"/>
  <c r="K15" i="12"/>
  <c r="O15" i="12"/>
  <c r="Q15" i="12"/>
  <c r="Q14" i="12" s="1"/>
  <c r="V15" i="12"/>
  <c r="G16" i="12"/>
  <c r="G14" i="12" s="1"/>
  <c r="I51" i="1" s="1"/>
  <c r="I16" i="12"/>
  <c r="K16" i="12"/>
  <c r="O16" i="12"/>
  <c r="O14" i="12" s="1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K14" i="12" s="1"/>
  <c r="O18" i="12"/>
  <c r="Q18" i="12"/>
  <c r="V18" i="12"/>
  <c r="V14" i="12" s="1"/>
  <c r="G20" i="12"/>
  <c r="G19" i="12" s="1"/>
  <c r="I20" i="12"/>
  <c r="I19" i="12" s="1"/>
  <c r="K20" i="12"/>
  <c r="K19" i="12" s="1"/>
  <c r="O20" i="12"/>
  <c r="O19" i="12" s="1"/>
  <c r="Q20" i="12"/>
  <c r="Q19" i="12" s="1"/>
  <c r="V20" i="12"/>
  <c r="V19" i="12" s="1"/>
  <c r="G22" i="12"/>
  <c r="G21" i="12" s="1"/>
  <c r="I22" i="12"/>
  <c r="K22" i="12"/>
  <c r="K21" i="12" s="1"/>
  <c r="M22" i="12"/>
  <c r="M21" i="12" s="1"/>
  <c r="O22" i="12"/>
  <c r="O21" i="12" s="1"/>
  <c r="Q22" i="12"/>
  <c r="V22" i="12"/>
  <c r="V21" i="12" s="1"/>
  <c r="G23" i="12"/>
  <c r="I23" i="12"/>
  <c r="K23" i="12"/>
  <c r="M23" i="12"/>
  <c r="O23" i="12"/>
  <c r="Q23" i="12"/>
  <c r="V23" i="12"/>
  <c r="G24" i="12"/>
  <c r="M24" i="12" s="1"/>
  <c r="I24" i="12"/>
  <c r="K24" i="12"/>
  <c r="O24" i="12"/>
  <c r="Q24" i="12"/>
  <c r="V24" i="12"/>
  <c r="G25" i="12"/>
  <c r="I25" i="12"/>
  <c r="I21" i="12" s="1"/>
  <c r="K25" i="12"/>
  <c r="M25" i="12"/>
  <c r="O25" i="12"/>
  <c r="Q25" i="12"/>
  <c r="Q21" i="12" s="1"/>
  <c r="V25" i="12"/>
  <c r="G26" i="12"/>
  <c r="K26" i="12"/>
  <c r="V26" i="12"/>
  <c r="G27" i="12"/>
  <c r="I27" i="12"/>
  <c r="I26" i="12" s="1"/>
  <c r="K27" i="12"/>
  <c r="M27" i="12"/>
  <c r="M26" i="12" s="1"/>
  <c r="O27" i="12"/>
  <c r="O26" i="12" s="1"/>
  <c r="Q27" i="12"/>
  <c r="Q26" i="12" s="1"/>
  <c r="V27" i="12"/>
  <c r="G28" i="12"/>
  <c r="O28" i="12"/>
  <c r="G29" i="12"/>
  <c r="I29" i="12"/>
  <c r="I28" i="12" s="1"/>
  <c r="K29" i="12"/>
  <c r="K28" i="12" s="1"/>
  <c r="M29" i="12"/>
  <c r="M28" i="12" s="1"/>
  <c r="O29" i="12"/>
  <c r="Q29" i="12"/>
  <c r="Q28" i="12" s="1"/>
  <c r="V29" i="12"/>
  <c r="V28" i="12" s="1"/>
  <c r="G31" i="12"/>
  <c r="I31" i="12"/>
  <c r="I30" i="12" s="1"/>
  <c r="K31" i="12"/>
  <c r="M31" i="12"/>
  <c r="O31" i="12"/>
  <c r="Q31" i="12"/>
  <c r="Q30" i="12" s="1"/>
  <c r="V31" i="12"/>
  <c r="G32" i="12"/>
  <c r="G30" i="12" s="1"/>
  <c r="I32" i="12"/>
  <c r="K32" i="12"/>
  <c r="O32" i="12"/>
  <c r="O30" i="12" s="1"/>
  <c r="Q32" i="12"/>
  <c r="V32" i="12"/>
  <c r="G33" i="12"/>
  <c r="I33" i="12"/>
  <c r="K33" i="12"/>
  <c r="M33" i="12"/>
  <c r="O33" i="12"/>
  <c r="Q33" i="12"/>
  <c r="V33" i="12"/>
  <c r="G34" i="12"/>
  <c r="M34" i="12" s="1"/>
  <c r="I34" i="12"/>
  <c r="K34" i="12"/>
  <c r="K30" i="12" s="1"/>
  <c r="O34" i="12"/>
  <c r="Q34" i="12"/>
  <c r="V34" i="12"/>
  <c r="V30" i="12" s="1"/>
  <c r="G35" i="12"/>
  <c r="I35" i="12"/>
  <c r="K35" i="12"/>
  <c r="M35" i="12"/>
  <c r="O35" i="12"/>
  <c r="Q35" i="12"/>
  <c r="V35" i="12"/>
  <c r="G36" i="12"/>
  <c r="M36" i="12" s="1"/>
  <c r="I36" i="12"/>
  <c r="K36" i="12"/>
  <c r="O36" i="12"/>
  <c r="Q36" i="12"/>
  <c r="V36" i="12"/>
  <c r="I37" i="12"/>
  <c r="Q37" i="12"/>
  <c r="G38" i="12"/>
  <c r="M38" i="12" s="1"/>
  <c r="M37" i="12" s="1"/>
  <c r="I38" i="12"/>
  <c r="K38" i="12"/>
  <c r="K37" i="12" s="1"/>
  <c r="O38" i="12"/>
  <c r="O37" i="12" s="1"/>
  <c r="Q38" i="12"/>
  <c r="V38" i="12"/>
  <c r="V37" i="12" s="1"/>
  <c r="G40" i="12"/>
  <c r="G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G41" i="12" s="1"/>
  <c r="I42" i="12"/>
  <c r="K42" i="12"/>
  <c r="K41" i="12" s="1"/>
  <c r="M42" i="12"/>
  <c r="O42" i="12"/>
  <c r="O41" i="12" s="1"/>
  <c r="Q42" i="12"/>
  <c r="V42" i="12"/>
  <c r="V41" i="12" s="1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I45" i="12"/>
  <c r="I41" i="12" s="1"/>
  <c r="K45" i="12"/>
  <c r="M45" i="12"/>
  <c r="O45" i="12"/>
  <c r="Q45" i="12"/>
  <c r="Q41" i="12" s="1"/>
  <c r="V45" i="12"/>
  <c r="G46" i="12"/>
  <c r="I46" i="12"/>
  <c r="K46" i="12"/>
  <c r="M46" i="12"/>
  <c r="O46" i="12"/>
  <c r="Q46" i="12"/>
  <c r="V46" i="12"/>
  <c r="G47" i="12"/>
  <c r="I47" i="12"/>
  <c r="K47" i="12"/>
  <c r="M47" i="12"/>
  <c r="O47" i="12"/>
  <c r="Q47" i="12"/>
  <c r="V47" i="12"/>
  <c r="G48" i="12"/>
  <c r="M48" i="12" s="1"/>
  <c r="I48" i="12"/>
  <c r="K48" i="12"/>
  <c r="O48" i="12"/>
  <c r="Q48" i="12"/>
  <c r="V48" i="12"/>
  <c r="I49" i="12"/>
  <c r="Q49" i="12"/>
  <c r="G50" i="12"/>
  <c r="G49" i="12" s="1"/>
  <c r="I50" i="12"/>
  <c r="K50" i="12"/>
  <c r="K49" i="12" s="1"/>
  <c r="M50" i="12"/>
  <c r="M49" i="12" s="1"/>
  <c r="O50" i="12"/>
  <c r="O49" i="12" s="1"/>
  <c r="Q50" i="12"/>
  <c r="V50" i="12"/>
  <c r="V49" i="12" s="1"/>
  <c r="G52" i="12"/>
  <c r="G51" i="12" s="1"/>
  <c r="I52" i="12"/>
  <c r="I51" i="12" s="1"/>
  <c r="K52" i="12"/>
  <c r="K51" i="12" s="1"/>
  <c r="O52" i="12"/>
  <c r="O51" i="12" s="1"/>
  <c r="Q52" i="12"/>
  <c r="Q51" i="12" s="1"/>
  <c r="V52" i="12"/>
  <c r="V51" i="12" s="1"/>
  <c r="G53" i="12"/>
  <c r="I53" i="12"/>
  <c r="K53" i="12"/>
  <c r="M53" i="12"/>
  <c r="O53" i="12"/>
  <c r="Q53" i="12"/>
  <c r="V53" i="12"/>
  <c r="G55" i="12"/>
  <c r="G54" i="12" s="1"/>
  <c r="I55" i="12"/>
  <c r="I54" i="12" s="1"/>
  <c r="K55" i="12"/>
  <c r="M55" i="12"/>
  <c r="O55" i="12"/>
  <c r="O54" i="12" s="1"/>
  <c r="Q55" i="12"/>
  <c r="Q54" i="12" s="1"/>
  <c r="V55" i="12"/>
  <c r="G56" i="12"/>
  <c r="M56" i="12" s="1"/>
  <c r="I56" i="12"/>
  <c r="K56" i="12"/>
  <c r="O56" i="12"/>
  <c r="Q56" i="12"/>
  <c r="V56" i="12"/>
  <c r="G57" i="12"/>
  <c r="I57" i="12"/>
  <c r="K57" i="12"/>
  <c r="K54" i="12" s="1"/>
  <c r="M57" i="12"/>
  <c r="O57" i="12"/>
  <c r="Q57" i="12"/>
  <c r="V57" i="12"/>
  <c r="V54" i="12" s="1"/>
  <c r="G58" i="12"/>
  <c r="I58" i="12"/>
  <c r="K58" i="12"/>
  <c r="M58" i="12"/>
  <c r="O58" i="12"/>
  <c r="Q58" i="12"/>
  <c r="V58" i="12"/>
  <c r="G59" i="12"/>
  <c r="I59" i="12"/>
  <c r="K59" i="12"/>
  <c r="M59" i="12"/>
  <c r="O59" i="12"/>
  <c r="Q59" i="12"/>
  <c r="V59" i="12"/>
  <c r="G61" i="12"/>
  <c r="I61" i="12"/>
  <c r="I60" i="12" s="1"/>
  <c r="K61" i="12"/>
  <c r="K60" i="12" s="1"/>
  <c r="M61" i="12"/>
  <c r="O61" i="12"/>
  <c r="Q61" i="12"/>
  <c r="Q60" i="12" s="1"/>
  <c r="V61" i="12"/>
  <c r="V60" i="12" s="1"/>
  <c r="G62" i="12"/>
  <c r="I62" i="12"/>
  <c r="K62" i="12"/>
  <c r="M62" i="12"/>
  <c r="O62" i="12"/>
  <c r="Q62" i="12"/>
  <c r="V62" i="12"/>
  <c r="G63" i="12"/>
  <c r="I63" i="12"/>
  <c r="K63" i="12"/>
  <c r="M63" i="12"/>
  <c r="O63" i="12"/>
  <c r="Q63" i="12"/>
  <c r="V63" i="12"/>
  <c r="G64" i="12"/>
  <c r="G60" i="12" s="1"/>
  <c r="I64" i="12"/>
  <c r="K64" i="12"/>
  <c r="O64" i="12"/>
  <c r="O60" i="12" s="1"/>
  <c r="Q64" i="12"/>
  <c r="V64" i="12"/>
  <c r="G65" i="12"/>
  <c r="I65" i="12"/>
  <c r="K65" i="12"/>
  <c r="M65" i="12"/>
  <c r="O65" i="12"/>
  <c r="Q65" i="12"/>
  <c r="V65" i="12"/>
  <c r="G66" i="12"/>
  <c r="I66" i="12"/>
  <c r="K66" i="12"/>
  <c r="M66" i="12"/>
  <c r="O66" i="12"/>
  <c r="Q66" i="12"/>
  <c r="V66" i="12"/>
  <c r="G68" i="12"/>
  <c r="G67" i="12" s="1"/>
  <c r="I68" i="12"/>
  <c r="I67" i="12" s="1"/>
  <c r="K68" i="12"/>
  <c r="K67" i="12" s="1"/>
  <c r="O68" i="12"/>
  <c r="O67" i="12" s="1"/>
  <c r="Q68" i="12"/>
  <c r="Q67" i="12" s="1"/>
  <c r="V68" i="12"/>
  <c r="V67" i="12" s="1"/>
  <c r="G69" i="12"/>
  <c r="I69" i="12"/>
  <c r="K69" i="12"/>
  <c r="M69" i="12"/>
  <c r="O69" i="12"/>
  <c r="Q69" i="12"/>
  <c r="V69" i="12"/>
  <c r="G71" i="12"/>
  <c r="G70" i="12" s="1"/>
  <c r="I71" i="12"/>
  <c r="I70" i="12" s="1"/>
  <c r="K71" i="12"/>
  <c r="M71" i="12"/>
  <c r="O71" i="12"/>
  <c r="O70" i="12" s="1"/>
  <c r="Q71" i="12"/>
  <c r="Q70" i="12" s="1"/>
  <c r="V71" i="12"/>
  <c r="G72" i="12"/>
  <c r="M72" i="12" s="1"/>
  <c r="I72" i="12"/>
  <c r="K72" i="12"/>
  <c r="O72" i="12"/>
  <c r="Q72" i="12"/>
  <c r="V72" i="12"/>
  <c r="G73" i="12"/>
  <c r="I73" i="12"/>
  <c r="K73" i="12"/>
  <c r="M73" i="12"/>
  <c r="O73" i="12"/>
  <c r="Q73" i="12"/>
  <c r="V73" i="12"/>
  <c r="V70" i="12" s="1"/>
  <c r="G74" i="12"/>
  <c r="I74" i="12"/>
  <c r="K74" i="12"/>
  <c r="K70" i="12" s="1"/>
  <c r="M74" i="12"/>
  <c r="O74" i="12"/>
  <c r="Q74" i="12"/>
  <c r="V74" i="12"/>
  <c r="G75" i="12"/>
  <c r="I75" i="12"/>
  <c r="K75" i="12"/>
  <c r="M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K78" i="12"/>
  <c r="V78" i="12"/>
  <c r="G79" i="12"/>
  <c r="G78" i="12" s="1"/>
  <c r="I79" i="12"/>
  <c r="I78" i="12" s="1"/>
  <c r="K79" i="12"/>
  <c r="M79" i="12"/>
  <c r="O79" i="12"/>
  <c r="O78" i="12" s="1"/>
  <c r="Q79" i="12"/>
  <c r="Q78" i="12" s="1"/>
  <c r="V79" i="12"/>
  <c r="G80" i="12"/>
  <c r="M80" i="12" s="1"/>
  <c r="I80" i="12"/>
  <c r="K80" i="12"/>
  <c r="O80" i="12"/>
  <c r="Q80" i="12"/>
  <c r="V80" i="12"/>
  <c r="I81" i="12"/>
  <c r="Q81" i="12"/>
  <c r="G82" i="12"/>
  <c r="G81" i="12" s="1"/>
  <c r="I82" i="12"/>
  <c r="K82" i="12"/>
  <c r="K81" i="12" s="1"/>
  <c r="M82" i="12"/>
  <c r="M81" i="12" s="1"/>
  <c r="O82" i="12"/>
  <c r="O81" i="12" s="1"/>
  <c r="Q82" i="12"/>
  <c r="V82" i="12"/>
  <c r="V81" i="12" s="1"/>
  <c r="G84" i="12"/>
  <c r="G83" i="12" s="1"/>
  <c r="I84" i="12"/>
  <c r="I83" i="12" s="1"/>
  <c r="K84" i="12"/>
  <c r="K83" i="12" s="1"/>
  <c r="O84" i="12"/>
  <c r="O83" i="12" s="1"/>
  <c r="Q84" i="12"/>
  <c r="Q83" i="12" s="1"/>
  <c r="V84" i="12"/>
  <c r="V83" i="12" s="1"/>
  <c r="G85" i="12"/>
  <c r="I85" i="12"/>
  <c r="K85" i="12"/>
  <c r="M85" i="12"/>
  <c r="O85" i="12"/>
  <c r="Q85" i="12"/>
  <c r="V85" i="12"/>
  <c r="G86" i="12"/>
  <c r="I86" i="12"/>
  <c r="K86" i="12"/>
  <c r="M86" i="12"/>
  <c r="O86" i="12"/>
  <c r="Q86" i="12"/>
  <c r="V86" i="12"/>
  <c r="G87" i="12"/>
  <c r="O87" i="12"/>
  <c r="G88" i="12"/>
  <c r="M88" i="12" s="1"/>
  <c r="M87" i="12" s="1"/>
  <c r="I88" i="12"/>
  <c r="I87" i="12" s="1"/>
  <c r="K88" i="12"/>
  <c r="K87" i="12" s="1"/>
  <c r="O88" i="12"/>
  <c r="Q88" i="12"/>
  <c r="Q87" i="12" s="1"/>
  <c r="V88" i="12"/>
  <c r="V87" i="12" s="1"/>
  <c r="I89" i="12"/>
  <c r="K89" i="12"/>
  <c r="Q89" i="12"/>
  <c r="V89" i="12"/>
  <c r="G90" i="12"/>
  <c r="G89" i="12" s="1"/>
  <c r="I90" i="12"/>
  <c r="K90" i="12"/>
  <c r="M90" i="12"/>
  <c r="M89" i="12" s="1"/>
  <c r="O90" i="12"/>
  <c r="O89" i="12" s="1"/>
  <c r="Q90" i="12"/>
  <c r="V90" i="12"/>
  <c r="G91" i="12"/>
  <c r="G92" i="12"/>
  <c r="M92" i="12" s="1"/>
  <c r="I92" i="12"/>
  <c r="I91" i="12" s="1"/>
  <c r="K92" i="12"/>
  <c r="K91" i="12" s="1"/>
  <c r="O92" i="12"/>
  <c r="Q92" i="12"/>
  <c r="Q91" i="12" s="1"/>
  <c r="V92" i="12"/>
  <c r="V91" i="12" s="1"/>
  <c r="G93" i="12"/>
  <c r="I93" i="12"/>
  <c r="K93" i="12"/>
  <c r="M93" i="12"/>
  <c r="O93" i="12"/>
  <c r="Q93" i="12"/>
  <c r="V93" i="12"/>
  <c r="G94" i="12"/>
  <c r="I94" i="12"/>
  <c r="K94" i="12"/>
  <c r="M94" i="12"/>
  <c r="O94" i="12"/>
  <c r="Q94" i="12"/>
  <c r="V94" i="12"/>
  <c r="G95" i="12"/>
  <c r="M95" i="12" s="1"/>
  <c r="I95" i="12"/>
  <c r="K95" i="12"/>
  <c r="O95" i="12"/>
  <c r="O91" i="12" s="1"/>
  <c r="Q95" i="12"/>
  <c r="V95" i="12"/>
  <c r="AE97" i="12"/>
  <c r="F41" i="1" s="1"/>
  <c r="AF97" i="12"/>
  <c r="G40" i="1" s="1"/>
  <c r="I20" i="1"/>
  <c r="I19" i="1"/>
  <c r="I18" i="1"/>
  <c r="I17" i="1"/>
  <c r="G41" i="1" l="1"/>
  <c r="H41" i="1"/>
  <c r="I41" i="1" s="1"/>
  <c r="I72" i="1"/>
  <c r="J71" i="1" s="1"/>
  <c r="I16" i="1"/>
  <c r="I21" i="1" s="1"/>
  <c r="F40" i="1"/>
  <c r="H40" i="1" s="1"/>
  <c r="I40" i="1" s="1"/>
  <c r="G97" i="12"/>
  <c r="F39" i="1"/>
  <c r="J49" i="1"/>
  <c r="J62" i="1"/>
  <c r="J64" i="1"/>
  <c r="J57" i="1"/>
  <c r="J59" i="1"/>
  <c r="G26" i="1"/>
  <c r="A26" i="1"/>
  <c r="M70" i="12"/>
  <c r="M78" i="12"/>
  <c r="M54" i="12"/>
  <c r="M91" i="12"/>
  <c r="M41" i="12"/>
  <c r="M84" i="12"/>
  <c r="M83" i="12" s="1"/>
  <c r="M68" i="12"/>
  <c r="M67" i="12" s="1"/>
  <c r="M64" i="12"/>
  <c r="M60" i="12" s="1"/>
  <c r="M52" i="12"/>
  <c r="M51" i="12" s="1"/>
  <c r="M40" i="12"/>
  <c r="M39" i="12" s="1"/>
  <c r="G37" i="12"/>
  <c r="M32" i="12"/>
  <c r="M30" i="12" s="1"/>
  <c r="M20" i="12"/>
  <c r="M19" i="12" s="1"/>
  <c r="M16" i="12"/>
  <c r="M14" i="12" s="1"/>
  <c r="J28" i="1"/>
  <c r="J26" i="1"/>
  <c r="G38" i="1"/>
  <c r="F38" i="1"/>
  <c r="J23" i="1"/>
  <c r="J24" i="1"/>
  <c r="J25" i="1"/>
  <c r="J27" i="1"/>
  <c r="E24" i="1"/>
  <c r="E26" i="1"/>
  <c r="J51" i="1" l="1"/>
  <c r="J67" i="1"/>
  <c r="J56" i="1"/>
  <c r="J65" i="1"/>
  <c r="J70" i="1"/>
  <c r="J54" i="1"/>
  <c r="J63" i="1"/>
  <c r="J55" i="1"/>
  <c r="J68" i="1"/>
  <c r="J60" i="1"/>
  <c r="J50" i="1"/>
  <c r="J69" i="1"/>
  <c r="J61" i="1"/>
  <c r="J52" i="1"/>
  <c r="J66" i="1"/>
  <c r="J58" i="1"/>
  <c r="J53" i="1"/>
  <c r="F42" i="1"/>
  <c r="H39" i="1"/>
  <c r="J72" i="1" l="1"/>
  <c r="G28" i="1"/>
  <c r="G23" i="1"/>
  <c r="A23" i="1" s="1"/>
  <c r="G24" i="1" s="1"/>
  <c r="A27" i="1" s="1"/>
  <c r="I39" i="1"/>
  <c r="I42" i="1" s="1"/>
  <c r="H42" i="1"/>
  <c r="A24" i="1"/>
  <c r="J39" i="1" l="1"/>
  <c r="J42" i="1" s="1"/>
  <c r="J41" i="1"/>
  <c r="J40" i="1"/>
  <c r="A29" i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Marek Mikošek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<sst xmlns="http://schemas.openxmlformats.org/spreadsheetml/2006/main" count="745" uniqueCount="284">
  <si>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</si>
  <si>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</si>
  <si>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</si>
  <si>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</si>
  <si>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</si>
  <si>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</si>
  <si>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</si>
  <si>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</si>
  <si>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</si>
  <si>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</si>
  <si>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</si>
  <si>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</si>
  <si>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</si>
  <si>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</si>
  <si>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</si>
  <si>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</si>
  <si>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</si>
  <si>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</si>
  <si>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</si>
  <si>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</si>
  <si>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</si>
  <si>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</si>
  <si>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</si>
  <si>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</si>
  <si>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</si>
  <si>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</si>
  <si>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</si>
  <si>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</si>
  <si>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</si>
  <si>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</si>
  <si>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</si>
  <si>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</si>
  <si>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</si>
  <si>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</si>
  <si>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</si>
  <si>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</si>
  <si>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</si>
  <si>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</si>
  <si>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</si>
  <si>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</si>
  <si>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</si>
  <si>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</si>
  <si>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</si>
  <si>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</si>
  <si>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Stavební úpravy bytu</t>
  </si>
  <si>
    <t>02</t>
  </si>
  <si>
    <t>Dolní 310/6</t>
  </si>
  <si>
    <t>Objekt:</t>
  </si>
  <si>
    <t>Rozpočet:</t>
  </si>
  <si>
    <t>04</t>
  </si>
  <si>
    <t>Frenštát pod Radhoštěm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</si>
  <si>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</si>
  <si>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</si>
  <si>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</si>
  <si>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</si>
  <si>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</si>
  <si>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</si>
  <si>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</si>
  <si>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</si>
  <si>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</si>
  <si>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</si>
  <si>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</si>
  <si>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</si>
  <si>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</si>
  <si>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</si>
  <si>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</si>
  <si>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</si>
  <si>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</si>
  <si>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</si>
  <si>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</si>
  <si>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</si>
  <si>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</si>
  <si>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</si>
  <si>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</si>
  <si>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</si>
  <si>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</si>
  <si>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</si>
  <si>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</si>
  <si>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723</t>
  </si>
  <si>
    <t>Vnitřní plynovod</t>
  </si>
  <si>
    <t>728</t>
  </si>
  <si>
    <t>Vzduchotechnika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</si>
  <si>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</si>
  <si>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</si>
  <si>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</si>
  <si>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</si>
  <si>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</si>
  <si>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</si>
  <si>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</si>
  <si>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</si>
  <si>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</si>
  <si>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</si>
  <si>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</si>
  <si>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</si>
  <si>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</si>
  <si>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</si>
  <si>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</si>
  <si>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</si>
  <si>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</si>
  <si>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</si>
  <si>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</si>
  <si>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</si>
  <si>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</si>
  <si>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</si>
  <si>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</si>
  <si>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</si>
  <si>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</si>
  <si>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</si>
  <si>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</si>
  <si>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</si>
  <si>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</si>
  <si>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</si>
  <si>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</si>
  <si>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</si>
  <si>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</si>
  <si>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</si>
  <si>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</si>
  <si>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</si>
  <si>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</si>
  <si>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</si>
  <si>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</si>
  <si>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</si>
  <si>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</si>
  <si>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</si>
  <si>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</si>
  <si>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</si>
  <si>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</si>
  <si>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</si>
  <si>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</si>
  <si>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</si>
  <si>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</si>
  <si>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</si>
  <si>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342254511R00</t>
  </si>
  <si>
    <t>Příčky z desek pórobetonových tl. 75 mm</t>
  </si>
  <si>
    <t>m2</t>
  </si>
  <si>
    <t>RTS 20/ I</t>
  </si>
  <si>
    <t>Práce</t>
  </si>
  <si>
    <t>POL1_</t>
  </si>
  <si>
    <t>342254611R00</t>
  </si>
  <si>
    <t>Příčky z desek pórobetonových tl. 100 mm</t>
  </si>
  <si>
    <t>346255122R00</t>
  </si>
  <si>
    <t>Překlad Ytong tl. 75 mm délky 1250</t>
  </si>
  <si>
    <t>416021123R00</t>
  </si>
  <si>
    <t>Podhledy SDK, kovová.kce CD. 1x deska RBI 12,5 mm</t>
  </si>
  <si>
    <t>601011141RT1</t>
  </si>
  <si>
    <t>Štuk na stropech ručně tloušťka vrstvy 2 mm</t>
  </si>
  <si>
    <t>602011141R00</t>
  </si>
  <si>
    <t>Štuk na stěnách vnitřní, ručně</t>
  </si>
  <si>
    <t>611481113R00</t>
  </si>
  <si>
    <t>Potažení spojů panelů sklotextilní výztužnou síťkou, vyrovnání povrchu stěn</t>
  </si>
  <si>
    <t>kompl</t>
  </si>
  <si>
    <t>Indiv</t>
  </si>
  <si>
    <t>612481113R00</t>
  </si>
  <si>
    <t>Potažení vnitř. stěn sklotex. pletivem s vypnutím</t>
  </si>
  <si>
    <t>632411105R00</t>
  </si>
  <si>
    <t>Samonivelační stěrka tl.3 mm</t>
  </si>
  <si>
    <t>642945111R00</t>
  </si>
  <si>
    <t>Osazení zárubní ocel. požár.1křídl. s obetonováním</t>
  </si>
  <si>
    <t>kus</t>
  </si>
  <si>
    <t>767646510R00</t>
  </si>
  <si>
    <t>Montáž dveří protipožárních jednokřídlových</t>
  </si>
  <si>
    <t>55330422R</t>
  </si>
  <si>
    <t>Zárubeň ocelová požární   800x1970 levá</t>
  </si>
  <si>
    <t>SPCM</t>
  </si>
  <si>
    <t>Specifikace</t>
  </si>
  <si>
    <t>POL3_</t>
  </si>
  <si>
    <t>55345502R</t>
  </si>
  <si>
    <t>Dveře požární 80x197 cm s kukátkem</t>
  </si>
  <si>
    <t>941955001R00</t>
  </si>
  <si>
    <t>Lešení lehké pomocné, výška podlahy do 1,2 m</t>
  </si>
  <si>
    <t>952901111R00</t>
  </si>
  <si>
    <t>Vyčištění budov o výšce podlaží do 4 m</t>
  </si>
  <si>
    <t>962051115R00</t>
  </si>
  <si>
    <t>Bourání příček železobetonových tl. 10 cm</t>
  </si>
  <si>
    <t>965048515R00</t>
  </si>
  <si>
    <t>Broušení betonových povrchů do tl. 5 mm</t>
  </si>
  <si>
    <t>968061125R00</t>
  </si>
  <si>
    <t>Vyvěšení dřevěných dveřních křídel pl. do 2 m2</t>
  </si>
  <si>
    <t>968072455R00</t>
  </si>
  <si>
    <t>Vybourání kovových dveřních zárubní pl. do 2 m2</t>
  </si>
  <si>
    <t>786   01</t>
  </si>
  <si>
    <t>Demontáž žaluzií</t>
  </si>
  <si>
    <t>Vlastní</t>
  </si>
  <si>
    <t>96   01</t>
  </si>
  <si>
    <t>Vybourání bytového jádra vč. rozvodů ZTI a zařizovacích předmětů</t>
  </si>
  <si>
    <t>999281111R00</t>
  </si>
  <si>
    <t>Přesun hmot pro opravy a údržbu do výšky 25 m</t>
  </si>
  <si>
    <t>t</t>
  </si>
  <si>
    <t>Přesun hmot</t>
  </si>
  <si>
    <t>POL7_</t>
  </si>
  <si>
    <t>711212002RT3</t>
  </si>
  <si>
    <t>Hydroizolační povlak - nátěr nebo stěrka vč. rohových pásek tl. 2mm</t>
  </si>
  <si>
    <t>713582115R00</t>
  </si>
  <si>
    <t>D+M revizní dvířka pod obklad 600x600 mm</t>
  </si>
  <si>
    <t>725017122R00</t>
  </si>
  <si>
    <t>D+M Umyvadlo se skříňkou 55 x 44 cm, sifon, baterie</t>
  </si>
  <si>
    <t xml:space="preserve">ks    </t>
  </si>
  <si>
    <t>725017321R00</t>
  </si>
  <si>
    <t>D+M Umývátko 400x200, sifon, baterie</t>
  </si>
  <si>
    <t>725845111RT1</t>
  </si>
  <si>
    <t>Baterie sprchová nástěnná ruční, vč. sprchové hlavice</t>
  </si>
  <si>
    <t>726211321R00</t>
  </si>
  <si>
    <t>D+M Modul-WC Duofix, závěsné WC, sedátko, tlačítko</t>
  </si>
  <si>
    <t>720   01</t>
  </si>
  <si>
    <t>D+M sprchová vanička 800/800mm, vč. dveří</t>
  </si>
  <si>
    <t>720   02</t>
  </si>
  <si>
    <t>Zdravotechnika (rozvody vody a kanalizace v rekonstruovaném bytovém jádru)</t>
  </si>
  <si>
    <t>722130801R00</t>
  </si>
  <si>
    <t xml:space="preserve">Demontáž potrubí plynového, zaslepení </t>
  </si>
  <si>
    <t>728414611R00</t>
  </si>
  <si>
    <t>D+M digestoře vestavěné vč. napojení na stávající odtah</t>
  </si>
  <si>
    <t>728611113R00</t>
  </si>
  <si>
    <t>D+M ventilátoru, napojení na potrubí WC, koupelna</t>
  </si>
  <si>
    <t>735111810R00</t>
  </si>
  <si>
    <t>Demontáž těles otopných vč. armatur</t>
  </si>
  <si>
    <t>735139002R00</t>
  </si>
  <si>
    <t>Montáž otopných těles vč. armatur a termostatických hlavic</t>
  </si>
  <si>
    <t>735151608R00</t>
  </si>
  <si>
    <t>Otopná tělesa panel. 700/1200</t>
  </si>
  <si>
    <t>735151612R00</t>
  </si>
  <si>
    <t>Otopná tělesa panel.700/2000</t>
  </si>
  <si>
    <t>735179110R00</t>
  </si>
  <si>
    <t>D+M otopných těles koupelnových elektrických (žebříků)</t>
  </si>
  <si>
    <t>766661112R00</t>
  </si>
  <si>
    <t>766670011R00</t>
  </si>
  <si>
    <t>D+M obložkové zárubně</t>
  </si>
  <si>
    <t>766812115R00</t>
  </si>
  <si>
    <t>D+M Montáž kuchyňské linky 2,4+1,38m, vč. nerezového dřezu, sifon, dřezová baterie, horní skříňky, zadní obkladová deska</t>
  </si>
  <si>
    <t>766812840R00</t>
  </si>
  <si>
    <t>Demontáž kuchyňských linek do 2,1 m</t>
  </si>
  <si>
    <t>766825811R00</t>
  </si>
  <si>
    <t>Demontáž vestavěných skříní 1křídlových</t>
  </si>
  <si>
    <t>766661112R0</t>
  </si>
  <si>
    <t>D+M dveří 2/3 prosklené 800/1970</t>
  </si>
  <si>
    <t>771575111RT1</t>
  </si>
  <si>
    <t>Montáž podlah keram.,hladké, tmel, 45x45 cm weberfor profiflex (lep),webercolor perfect (sp)</t>
  </si>
  <si>
    <t>59782030R</t>
  </si>
  <si>
    <t>Dlaždice 45x45 cm</t>
  </si>
  <si>
    <t>775413021R00</t>
  </si>
  <si>
    <t>Montáž podlahové lišty</t>
  </si>
  <si>
    <t>m</t>
  </si>
  <si>
    <t>776511820R00</t>
  </si>
  <si>
    <t>Odstranění PVC a koberců lepených s podložkou</t>
  </si>
  <si>
    <t>776521200RT1</t>
  </si>
  <si>
    <t>Lepení povlakových podlah z dílců PVC a CV (vinyl) pouze položení - PVC ve specifikaci</t>
  </si>
  <si>
    <t>776981101R00</t>
  </si>
  <si>
    <t>Montáž přechodové, podlahové lišty samolepicí</t>
  </si>
  <si>
    <t>28342451R</t>
  </si>
  <si>
    <t xml:space="preserve">Lišta soklová PVC pro vinyl </t>
  </si>
  <si>
    <t>28410302R</t>
  </si>
  <si>
    <t>Podlaha lepená Vinyl 1220x228x2 mm lamela s dekorem dřeva</t>
  </si>
  <si>
    <t>5537000111R</t>
  </si>
  <si>
    <t>Lišta přechodová Al 30/A lepicí l=93 cm stříbro š 30 mm</t>
  </si>
  <si>
    <t>781415016RT1</t>
  </si>
  <si>
    <t>Montáž obkladů stěn, porovin.,tmel, nad 20x25 cm</t>
  </si>
  <si>
    <t>59761001R</t>
  </si>
  <si>
    <t>Obkladačka 30x60 cm mat</t>
  </si>
  <si>
    <t>783424140R00</t>
  </si>
  <si>
    <t>Nátěr syntetický potrubí do DN 50 mm  Z + 2x</t>
  </si>
  <si>
    <t>784402801R00</t>
  </si>
  <si>
    <t>Odstranění malby oškrábáním v místnosti H do 3,8 m</t>
  </si>
  <si>
    <t>784191201R00</t>
  </si>
  <si>
    <t>Penetrace podkladu hloubková Primalex 1x</t>
  </si>
  <si>
    <t>784195212R00</t>
  </si>
  <si>
    <t>Malba Primalex Plus, bílá, bez penetrace, 2 x</t>
  </si>
  <si>
    <t>786622113R00</t>
  </si>
  <si>
    <t>Žaluzie interiérové</t>
  </si>
  <si>
    <t>M21   01</t>
  </si>
  <si>
    <t>Elektroinstalace- nové zásuvkové a světelné okruhy , jistič, revize elektro, domovní telefon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</si>
  <si>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</si>
  <si>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</si>
  <si>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</si>
  <si>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</si>
  <si>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</si>
  <si>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</si>
  <si>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979990001R00</t>
  </si>
  <si>
    <t>Poplatek za skládku stavební suti</t>
  </si>
  <si>
    <t>979087311R00</t>
  </si>
  <si>
    <t>Vodorovné přemístění suti nošením do 10 m</t>
  </si>
  <si>
    <t>SUM</t>
  </si>
  <si>
    <t>Poznámky uchazeče k zadání</t>
  </si>
  <si>
    <t>POPUZIV</t>
  </si>
  <si>
    <t>END</t>
  </si>
  <si>
    <t>D+M dveří plných 700/1970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</si>
</sst>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sheetProtection algorithmName="SHA-512" hashValue="N5s0PWNspl8qWQZxDkS7NnmW8bED/CombsdRSGmz545N33z1MCPH0SGM9v5oUzRO4dHMsXm6sMFX+XpF1N1Z2A==" saltValue="InvHqU2aifQI3paF5LkWx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5"/>
  <sheetViews>
    <sheetView showGridLines="0" topLeftCell="B2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19" t="s">
        <v>4</v>
      </c>
      <c r="C1" s="220"/>
      <c r="D1" s="220"/>
      <c r="E1" s="220"/>
      <c r="F1" s="220"/>
      <c r="G1" s="220"/>
      <c r="H1" s="220"/>
      <c r="I1" s="220"/>
      <c r="J1" s="221"/>
    </row>
    <row r="2" spans="1:15" ht="36" customHeight="1" x14ac:dyDescent="0.2">
      <c r="A2" s="2"/>
      <c r="B2" s="77" t="s">
        <v>24</v>
      </c>
      <c r="C2" s="78"/>
      <c r="D2" s="79" t="s">
        <v>49</v>
      </c>
      <c r="E2" s="225" t="s">
        <v>50</v>
      </c>
      <c r="F2" s="226"/>
      <c r="G2" s="226"/>
      <c r="H2" s="226"/>
      <c r="I2" s="226"/>
      <c r="J2" s="227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28" t="s">
        <v>46</v>
      </c>
      <c r="F3" s="229"/>
      <c r="G3" s="229"/>
      <c r="H3" s="229"/>
      <c r="I3" s="229"/>
      <c r="J3" s="230"/>
    </row>
    <row r="4" spans="1:15" ht="23.25" customHeight="1" x14ac:dyDescent="0.2">
      <c r="A4" s="76">
        <v>212</v>
      </c>
      <c r="B4" s="82" t="s">
        <v>48</v>
      </c>
      <c r="C4" s="83"/>
      <c r="D4" s="84" t="s">
        <v>43</v>
      </c>
      <c r="E4" s="208" t="s">
        <v>44</v>
      </c>
      <c r="F4" s="209"/>
      <c r="G4" s="209"/>
      <c r="H4" s="209"/>
      <c r="I4" s="209"/>
      <c r="J4" s="210"/>
    </row>
    <row r="5" spans="1:15" ht="24" customHeight="1" x14ac:dyDescent="0.2">
      <c r="A5" s="2"/>
      <c r="B5" s="31" t="s">
        <v>23</v>
      </c>
      <c r="D5" s="213"/>
      <c r="E5" s="214"/>
      <c r="F5" s="214"/>
      <c r="G5" s="214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5"/>
      <c r="E6" s="216"/>
      <c r="F6" s="216"/>
      <c r="G6" s="216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7"/>
      <c r="F7" s="218"/>
      <c r="G7" s="21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2"/>
      <c r="E11" s="232"/>
      <c r="F11" s="232"/>
      <c r="G11" s="232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07"/>
      <c r="E12" s="207"/>
      <c r="F12" s="207"/>
      <c r="G12" s="207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1"/>
      <c r="F13" s="212"/>
      <c r="G13" s="21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1"/>
      <c r="F15" s="231"/>
      <c r="G15" s="233"/>
      <c r="H15" s="233"/>
      <c r="I15" s="233" t="s">
        <v>31</v>
      </c>
      <c r="J15" s="234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96"/>
      <c r="F16" s="197"/>
      <c r="G16" s="196"/>
      <c r="H16" s="197"/>
      <c r="I16" s="196">
        <f>SUMIF(F49:F71,A16,I49:I71)+SUMIF(F49:F71,"PSU",I49:I71)</f>
        <v>0</v>
      </c>
      <c r="J16" s="198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96"/>
      <c r="F17" s="197"/>
      <c r="G17" s="196"/>
      <c r="H17" s="197"/>
      <c r="I17" s="196">
        <f>SUMIF(F49:F71,A17,I49:I71)</f>
        <v>0</v>
      </c>
      <c r="J17" s="198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96"/>
      <c r="F18" s="197"/>
      <c r="G18" s="196"/>
      <c r="H18" s="197"/>
      <c r="I18" s="196">
        <f>SUMIF(F49:F71,A18,I49:I71)</f>
        <v>0</v>
      </c>
      <c r="J18" s="198"/>
    </row>
    <row r="19" spans="1:10" ht="23.25" customHeight="1" x14ac:dyDescent="0.2">
      <c r="A19" s="139" t="s">
        <v>103</v>
      </c>
      <c r="B19" s="38" t="s">
        <v>29</v>
      </c>
      <c r="C19" s="62"/>
      <c r="D19" s="63"/>
      <c r="E19" s="196"/>
      <c r="F19" s="197"/>
      <c r="G19" s="196"/>
      <c r="H19" s="197"/>
      <c r="I19" s="196">
        <f>SUMIF(F49:F71,A19,I49:I71)</f>
        <v>0</v>
      </c>
      <c r="J19" s="198"/>
    </row>
    <row r="20" spans="1:10" ht="23.25" customHeight="1" x14ac:dyDescent="0.2">
      <c r="A20" s="139" t="s">
        <v>104</v>
      </c>
      <c r="B20" s="38" t="s">
        <v>30</v>
      </c>
      <c r="C20" s="62"/>
      <c r="D20" s="63"/>
      <c r="E20" s="196"/>
      <c r="F20" s="197"/>
      <c r="G20" s="196"/>
      <c r="H20" s="197"/>
      <c r="I20" s="196">
        <f>SUMIF(F49:F71,A20,I49:I71)</f>
        <v>0</v>
      </c>
      <c r="J20" s="198"/>
    </row>
    <row r="21" spans="1:10" ht="23.25" customHeight="1" x14ac:dyDescent="0.2">
      <c r="A21" s="2"/>
      <c r="B21" s="48" t="s">
        <v>31</v>
      </c>
      <c r="C21" s="64"/>
      <c r="D21" s="65"/>
      <c r="E21" s="199"/>
      <c r="F21" s="235"/>
      <c r="G21" s="199"/>
      <c r="H21" s="235"/>
      <c r="I21" s="199">
        <f>SUM(I16:J20)</f>
        <v>0</v>
      </c>
      <c r="J21" s="20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94">
        <f>ZakladDPHSniVypocet</f>
        <v>0</v>
      </c>
      <c r="H23" s="195"/>
      <c r="I23" s="1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2">
        <f>A23</f>
        <v>0</v>
      </c>
      <c r="H24" s="193"/>
      <c r="I24" s="1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4">
        <f>ZakladDPHZaklVypocet</f>
        <v>0</v>
      </c>
      <c r="H25" s="195"/>
      <c r="I25" s="1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2">
        <f>A25</f>
        <v>0</v>
      </c>
      <c r="H26" s="223"/>
      <c r="I26" s="22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4">
        <f>CenaCelkem-(ZakladDPHSni+DPHSni+ZakladDPHZakl+DPHZakl)</f>
        <v>0</v>
      </c>
      <c r="H27" s="224"/>
      <c r="I27" s="224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02">
        <f>ZakladDPHSniVypocet+ZakladDPHZaklVypocet</f>
        <v>0</v>
      </c>
      <c r="H28" s="202"/>
      <c r="I28" s="202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01">
        <f>A27</f>
        <v>0</v>
      </c>
      <c r="H29" s="201"/>
      <c r="I29" s="201"/>
      <c r="J29" s="120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3"/>
      <c r="E34" s="204"/>
      <c r="G34" s="205"/>
      <c r="H34" s="206"/>
      <c r="I34" s="206"/>
      <c r="J34" s="25"/>
    </row>
    <row r="35" spans="1:10" ht="12.75" customHeight="1" x14ac:dyDescent="0.2">
      <c r="A35" s="2"/>
      <c r="B35" s="2"/>
      <c r="D35" s="191" t="s">
        <v>2</v>
      </c>
      <c r="E35" s="19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186"/>
      <c r="D39" s="186"/>
      <c r="E39" s="186"/>
      <c r="F39" s="100">
        <f>'02 01 Pol'!AE97</f>
        <v>0</v>
      </c>
      <c r="G39" s="101">
        <f>'02 01 Pol'!AF97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45</v>
      </c>
      <c r="C40" s="187" t="s">
        <v>46</v>
      </c>
      <c r="D40" s="187"/>
      <c r="E40" s="187"/>
      <c r="F40" s="105">
        <f>'02 01 Pol'!AE97</f>
        <v>0</v>
      </c>
      <c r="G40" s="106">
        <f>'02 01 Pol'!AF97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186" t="s">
        <v>44</v>
      </c>
      <c r="D41" s="186"/>
      <c r="E41" s="186"/>
      <c r="F41" s="109">
        <f>'02 01 Pol'!AE97</f>
        <v>0</v>
      </c>
      <c r="G41" s="102">
        <f>'02 01 Pol'!AF97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188" t="s">
        <v>52</v>
      </c>
      <c r="C42" s="189"/>
      <c r="D42" s="189"/>
      <c r="E42" s="190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54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55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56</v>
      </c>
      <c r="C49" s="184" t="s">
        <v>57</v>
      </c>
      <c r="D49" s="185"/>
      <c r="E49" s="185"/>
      <c r="F49" s="135" t="s">
        <v>26</v>
      </c>
      <c r="G49" s="136"/>
      <c r="H49" s="136"/>
      <c r="I49" s="136">
        <f>'02 01 Pol'!G8</f>
        <v>0</v>
      </c>
      <c r="J49" s="133" t="str">
        <f>IF(I72=0,"",I49/I72*100)</f>
        <v/>
      </c>
    </row>
    <row r="50" spans="1:10" ht="36.75" customHeight="1" x14ac:dyDescent="0.2">
      <c r="A50" s="124"/>
      <c r="B50" s="129" t="s">
        <v>58</v>
      </c>
      <c r="C50" s="184" t="s">
        <v>59</v>
      </c>
      <c r="D50" s="185"/>
      <c r="E50" s="185"/>
      <c r="F50" s="135" t="s">
        <v>26</v>
      </c>
      <c r="G50" s="136"/>
      <c r="H50" s="136"/>
      <c r="I50" s="136">
        <f>'02 01 Pol'!G12</f>
        <v>0</v>
      </c>
      <c r="J50" s="133" t="str">
        <f>IF(I72=0,"",I50/I72*100)</f>
        <v/>
      </c>
    </row>
    <row r="51" spans="1:10" ht="36.75" customHeight="1" x14ac:dyDescent="0.2">
      <c r="A51" s="124"/>
      <c r="B51" s="129" t="s">
        <v>60</v>
      </c>
      <c r="C51" s="184" t="s">
        <v>61</v>
      </c>
      <c r="D51" s="185"/>
      <c r="E51" s="185"/>
      <c r="F51" s="135" t="s">
        <v>26</v>
      </c>
      <c r="G51" s="136"/>
      <c r="H51" s="136"/>
      <c r="I51" s="136">
        <f>'02 01 Pol'!G14</f>
        <v>0</v>
      </c>
      <c r="J51" s="133" t="str">
        <f>IF(I72=0,"",I51/I72*100)</f>
        <v/>
      </c>
    </row>
    <row r="52" spans="1:10" ht="36.75" customHeight="1" x14ac:dyDescent="0.2">
      <c r="A52" s="124"/>
      <c r="B52" s="129" t="s">
        <v>62</v>
      </c>
      <c r="C52" s="184" t="s">
        <v>63</v>
      </c>
      <c r="D52" s="185"/>
      <c r="E52" s="185"/>
      <c r="F52" s="135" t="s">
        <v>26</v>
      </c>
      <c r="G52" s="136"/>
      <c r="H52" s="136"/>
      <c r="I52" s="136">
        <f>'02 01 Pol'!G19</f>
        <v>0</v>
      </c>
      <c r="J52" s="133" t="str">
        <f>IF(I72=0,"",I52/I72*100)</f>
        <v/>
      </c>
    </row>
    <row r="53" spans="1:10" ht="36.75" customHeight="1" x14ac:dyDescent="0.2">
      <c r="A53" s="124"/>
      <c r="B53" s="129" t="s">
        <v>64</v>
      </c>
      <c r="C53" s="184" t="s">
        <v>65</v>
      </c>
      <c r="D53" s="185"/>
      <c r="E53" s="185"/>
      <c r="F53" s="135" t="s">
        <v>26</v>
      </c>
      <c r="G53" s="136"/>
      <c r="H53" s="136"/>
      <c r="I53" s="136">
        <f>'02 01 Pol'!G21</f>
        <v>0</v>
      </c>
      <c r="J53" s="133" t="str">
        <f>IF(I72=0,"",I53/I72*100)</f>
        <v/>
      </c>
    </row>
    <row r="54" spans="1:10" ht="36.75" customHeight="1" x14ac:dyDescent="0.2">
      <c r="A54" s="124"/>
      <c r="B54" s="129" t="s">
        <v>66</v>
      </c>
      <c r="C54" s="184" t="s">
        <v>67</v>
      </c>
      <c r="D54" s="185"/>
      <c r="E54" s="185"/>
      <c r="F54" s="135" t="s">
        <v>26</v>
      </c>
      <c r="G54" s="136"/>
      <c r="H54" s="136"/>
      <c r="I54" s="136">
        <f>'02 01 Pol'!G26</f>
        <v>0</v>
      </c>
      <c r="J54" s="133" t="str">
        <f>IF(I72=0,"",I54/I72*100)</f>
        <v/>
      </c>
    </row>
    <row r="55" spans="1:10" ht="36.75" customHeight="1" x14ac:dyDescent="0.2">
      <c r="A55" s="124"/>
      <c r="B55" s="129" t="s">
        <v>68</v>
      </c>
      <c r="C55" s="184" t="s">
        <v>69</v>
      </c>
      <c r="D55" s="185"/>
      <c r="E55" s="185"/>
      <c r="F55" s="135" t="s">
        <v>26</v>
      </c>
      <c r="G55" s="136"/>
      <c r="H55" s="136"/>
      <c r="I55" s="136">
        <f>'02 01 Pol'!G28</f>
        <v>0</v>
      </c>
      <c r="J55" s="133" t="str">
        <f>IF(I72=0,"",I55/I72*100)</f>
        <v/>
      </c>
    </row>
    <row r="56" spans="1:10" ht="36.75" customHeight="1" x14ac:dyDescent="0.2">
      <c r="A56" s="124"/>
      <c r="B56" s="129" t="s">
        <v>70</v>
      </c>
      <c r="C56" s="184" t="s">
        <v>71</v>
      </c>
      <c r="D56" s="185"/>
      <c r="E56" s="185"/>
      <c r="F56" s="135" t="s">
        <v>26</v>
      </c>
      <c r="G56" s="136"/>
      <c r="H56" s="136"/>
      <c r="I56" s="136">
        <f>'02 01 Pol'!G30</f>
        <v>0</v>
      </c>
      <c r="J56" s="133" t="str">
        <f>IF(I72=0,"",I56/I72*100)</f>
        <v/>
      </c>
    </row>
    <row r="57" spans="1:10" ht="36.75" customHeight="1" x14ac:dyDescent="0.2">
      <c r="A57" s="124"/>
      <c r="B57" s="129" t="s">
        <v>72</v>
      </c>
      <c r="C57" s="184" t="s">
        <v>73</v>
      </c>
      <c r="D57" s="185"/>
      <c r="E57" s="185"/>
      <c r="F57" s="135" t="s">
        <v>26</v>
      </c>
      <c r="G57" s="136"/>
      <c r="H57" s="136"/>
      <c r="I57" s="136">
        <f>'02 01 Pol'!G37</f>
        <v>0</v>
      </c>
      <c r="J57" s="133" t="str">
        <f>IF(I72=0,"",I57/I72*100)</f>
        <v/>
      </c>
    </row>
    <row r="58" spans="1:10" ht="36.75" customHeight="1" x14ac:dyDescent="0.2">
      <c r="A58" s="124"/>
      <c r="B58" s="129" t="s">
        <v>74</v>
      </c>
      <c r="C58" s="184" t="s">
        <v>75</v>
      </c>
      <c r="D58" s="185"/>
      <c r="E58" s="185"/>
      <c r="F58" s="135" t="s">
        <v>27</v>
      </c>
      <c r="G58" s="136"/>
      <c r="H58" s="136"/>
      <c r="I58" s="136">
        <f>'02 01 Pol'!G39</f>
        <v>0</v>
      </c>
      <c r="J58" s="133" t="str">
        <f>IF(I72=0,"",I58/I72*100)</f>
        <v/>
      </c>
    </row>
    <row r="59" spans="1:10" ht="36.75" customHeight="1" x14ac:dyDescent="0.2">
      <c r="A59" s="124"/>
      <c r="B59" s="129" t="s">
        <v>76</v>
      </c>
      <c r="C59" s="184" t="s">
        <v>77</v>
      </c>
      <c r="D59" s="185"/>
      <c r="E59" s="185"/>
      <c r="F59" s="135" t="s">
        <v>27</v>
      </c>
      <c r="G59" s="136"/>
      <c r="H59" s="136"/>
      <c r="I59" s="136">
        <f>'02 01 Pol'!G41</f>
        <v>0</v>
      </c>
      <c r="J59" s="133" t="str">
        <f>IF(I72=0,"",I59/I72*100)</f>
        <v/>
      </c>
    </row>
    <row r="60" spans="1:10" ht="36.75" customHeight="1" x14ac:dyDescent="0.2">
      <c r="A60" s="124"/>
      <c r="B60" s="129" t="s">
        <v>78</v>
      </c>
      <c r="C60" s="184" t="s">
        <v>79</v>
      </c>
      <c r="D60" s="185"/>
      <c r="E60" s="185"/>
      <c r="F60" s="135" t="s">
        <v>27</v>
      </c>
      <c r="G60" s="136"/>
      <c r="H60" s="136"/>
      <c r="I60" s="136">
        <f>'02 01 Pol'!G49</f>
        <v>0</v>
      </c>
      <c r="J60" s="133" t="str">
        <f>IF(I72=0,"",I60/I72*100)</f>
        <v/>
      </c>
    </row>
    <row r="61" spans="1:10" ht="36.75" customHeight="1" x14ac:dyDescent="0.2">
      <c r="A61" s="124"/>
      <c r="B61" s="129" t="s">
        <v>80</v>
      </c>
      <c r="C61" s="184" t="s">
        <v>81</v>
      </c>
      <c r="D61" s="185"/>
      <c r="E61" s="185"/>
      <c r="F61" s="135" t="s">
        <v>27</v>
      </c>
      <c r="G61" s="136"/>
      <c r="H61" s="136"/>
      <c r="I61" s="136">
        <f>'02 01 Pol'!G51</f>
        <v>0</v>
      </c>
      <c r="J61" s="133" t="str">
        <f>IF(I72=0,"",I61/I72*100)</f>
        <v/>
      </c>
    </row>
    <row r="62" spans="1:10" ht="36.75" customHeight="1" x14ac:dyDescent="0.2">
      <c r="A62" s="124"/>
      <c r="B62" s="129" t="s">
        <v>82</v>
      </c>
      <c r="C62" s="184" t="s">
        <v>83</v>
      </c>
      <c r="D62" s="185"/>
      <c r="E62" s="185"/>
      <c r="F62" s="135" t="s">
        <v>27</v>
      </c>
      <c r="G62" s="136"/>
      <c r="H62" s="136"/>
      <c r="I62" s="136">
        <f>'02 01 Pol'!G54</f>
        <v>0</v>
      </c>
      <c r="J62" s="133" t="str">
        <f>IF(I72=0,"",I62/I72*100)</f>
        <v/>
      </c>
    </row>
    <row r="63" spans="1:10" ht="36.75" customHeight="1" x14ac:dyDescent="0.2">
      <c r="A63" s="124"/>
      <c r="B63" s="129" t="s">
        <v>84</v>
      </c>
      <c r="C63" s="184" t="s">
        <v>85</v>
      </c>
      <c r="D63" s="185"/>
      <c r="E63" s="185"/>
      <c r="F63" s="135" t="s">
        <v>27</v>
      </c>
      <c r="G63" s="136"/>
      <c r="H63" s="136"/>
      <c r="I63" s="136">
        <f>'02 01 Pol'!G60</f>
        <v>0</v>
      </c>
      <c r="J63" s="133" t="str">
        <f>IF(I72=0,"",I63/I72*100)</f>
        <v/>
      </c>
    </row>
    <row r="64" spans="1:10" ht="36.75" customHeight="1" x14ac:dyDescent="0.2">
      <c r="A64" s="124"/>
      <c r="B64" s="129" t="s">
        <v>86</v>
      </c>
      <c r="C64" s="184" t="s">
        <v>87</v>
      </c>
      <c r="D64" s="185"/>
      <c r="E64" s="185"/>
      <c r="F64" s="135" t="s">
        <v>27</v>
      </c>
      <c r="G64" s="136"/>
      <c r="H64" s="136"/>
      <c r="I64" s="136">
        <f>'02 01 Pol'!G67</f>
        <v>0</v>
      </c>
      <c r="J64" s="133" t="str">
        <f>IF(I72=0,"",I64/I72*100)</f>
        <v/>
      </c>
    </row>
    <row r="65" spans="1:10" ht="36.75" customHeight="1" x14ac:dyDescent="0.2">
      <c r="A65" s="124"/>
      <c r="B65" s="129" t="s">
        <v>88</v>
      </c>
      <c r="C65" s="184" t="s">
        <v>89</v>
      </c>
      <c r="D65" s="185"/>
      <c r="E65" s="185"/>
      <c r="F65" s="135" t="s">
        <v>27</v>
      </c>
      <c r="G65" s="136"/>
      <c r="H65" s="136"/>
      <c r="I65" s="136">
        <f>'02 01 Pol'!G70</f>
        <v>0</v>
      </c>
      <c r="J65" s="133" t="str">
        <f>IF(I72=0,"",I65/I72*100)</f>
        <v/>
      </c>
    </row>
    <row r="66" spans="1:10" ht="36.75" customHeight="1" x14ac:dyDescent="0.2">
      <c r="A66" s="124"/>
      <c r="B66" s="129" t="s">
        <v>90</v>
      </c>
      <c r="C66" s="184" t="s">
        <v>91</v>
      </c>
      <c r="D66" s="185"/>
      <c r="E66" s="185"/>
      <c r="F66" s="135" t="s">
        <v>27</v>
      </c>
      <c r="G66" s="136"/>
      <c r="H66" s="136"/>
      <c r="I66" s="136">
        <f>'02 01 Pol'!G78</f>
        <v>0</v>
      </c>
      <c r="J66" s="133" t="str">
        <f>IF(I72=0,"",I66/I72*100)</f>
        <v/>
      </c>
    </row>
    <row r="67" spans="1:10" ht="36.75" customHeight="1" x14ac:dyDescent="0.2">
      <c r="A67" s="124"/>
      <c r="B67" s="129" t="s">
        <v>92</v>
      </c>
      <c r="C67" s="184" t="s">
        <v>93</v>
      </c>
      <c r="D67" s="185"/>
      <c r="E67" s="185"/>
      <c r="F67" s="135" t="s">
        <v>27</v>
      </c>
      <c r="G67" s="136"/>
      <c r="H67" s="136"/>
      <c r="I67" s="136">
        <f>'02 01 Pol'!G81</f>
        <v>0</v>
      </c>
      <c r="J67" s="133" t="str">
        <f>IF(I72=0,"",I67/I72*100)</f>
        <v/>
      </c>
    </row>
    <row r="68" spans="1:10" ht="36.75" customHeight="1" x14ac:dyDescent="0.2">
      <c r="A68" s="124"/>
      <c r="B68" s="129" t="s">
        <v>94</v>
      </c>
      <c r="C68" s="184" t="s">
        <v>95</v>
      </c>
      <c r="D68" s="185"/>
      <c r="E68" s="185"/>
      <c r="F68" s="135" t="s">
        <v>27</v>
      </c>
      <c r="G68" s="136"/>
      <c r="H68" s="136"/>
      <c r="I68" s="136">
        <f>'02 01 Pol'!G83</f>
        <v>0</v>
      </c>
      <c r="J68" s="133" t="str">
        <f>IF(I72=0,"",I68/I72*100)</f>
        <v/>
      </c>
    </row>
    <row r="69" spans="1:10" ht="36.75" customHeight="1" x14ac:dyDescent="0.2">
      <c r="A69" s="124"/>
      <c r="B69" s="129" t="s">
        <v>96</v>
      </c>
      <c r="C69" s="184" t="s">
        <v>97</v>
      </c>
      <c r="D69" s="185"/>
      <c r="E69" s="185"/>
      <c r="F69" s="135" t="s">
        <v>27</v>
      </c>
      <c r="G69" s="136"/>
      <c r="H69" s="136"/>
      <c r="I69" s="136">
        <f>'02 01 Pol'!G87</f>
        <v>0</v>
      </c>
      <c r="J69" s="133" t="str">
        <f>IF(I72=0,"",I69/I72*100)</f>
        <v/>
      </c>
    </row>
    <row r="70" spans="1:10" ht="36.75" customHeight="1" x14ac:dyDescent="0.2">
      <c r="A70" s="124"/>
      <c r="B70" s="129" t="s">
        <v>98</v>
      </c>
      <c r="C70" s="184" t="s">
        <v>99</v>
      </c>
      <c r="D70" s="185"/>
      <c r="E70" s="185"/>
      <c r="F70" s="135" t="s">
        <v>28</v>
      </c>
      <c r="G70" s="136"/>
      <c r="H70" s="136"/>
      <c r="I70" s="136">
        <f>'02 01 Pol'!G89</f>
        <v>0</v>
      </c>
      <c r="J70" s="133" t="str">
        <f>IF(I72=0,"",I70/I72*100)</f>
        <v/>
      </c>
    </row>
    <row r="71" spans="1:10" ht="36.75" customHeight="1" x14ac:dyDescent="0.2">
      <c r="A71" s="124"/>
      <c r="B71" s="129" t="s">
        <v>100</v>
      </c>
      <c r="C71" s="184" t="s">
        <v>101</v>
      </c>
      <c r="D71" s="185"/>
      <c r="E71" s="185"/>
      <c r="F71" s="135" t="s">
        <v>102</v>
      </c>
      <c r="G71" s="136"/>
      <c r="H71" s="136"/>
      <c r="I71" s="136">
        <f>'02 01 Pol'!G91</f>
        <v>0</v>
      </c>
      <c r="J71" s="133" t="str">
        <f>IF(I72=0,"",I71/I72*100)</f>
        <v/>
      </c>
    </row>
    <row r="72" spans="1:10" ht="25.5" customHeight="1" x14ac:dyDescent="0.2">
      <c r="A72" s="125"/>
      <c r="B72" s="130" t="s">
        <v>1</v>
      </c>
      <c r="C72" s="131"/>
      <c r="D72" s="132"/>
      <c r="E72" s="132"/>
      <c r="F72" s="137"/>
      <c r="G72" s="138"/>
      <c r="H72" s="138"/>
      <c r="I72" s="138">
        <f>SUM(I49:I71)</f>
        <v>0</v>
      </c>
      <c r="J72" s="134">
        <f>SUM(J49:J71)</f>
        <v>0</v>
      </c>
    </row>
    <row r="73" spans="1:10" x14ac:dyDescent="0.2">
      <c r="F73" s="87"/>
      <c r="G73" s="87"/>
      <c r="H73" s="87"/>
      <c r="I73" s="87"/>
      <c r="J73" s="88"/>
    </row>
    <row r="74" spans="1:10" x14ac:dyDescent="0.2">
      <c r="F74" s="87"/>
      <c r="G74" s="87"/>
      <c r="H74" s="87"/>
      <c r="I74" s="87"/>
      <c r="J74" s="88"/>
    </row>
    <row r="75" spans="1:10" x14ac:dyDescent="0.2">
      <c r="F75" s="87"/>
      <c r="G75" s="87"/>
      <c r="H75" s="87"/>
      <c r="I75" s="87"/>
      <c r="J75" s="88"/>
    </row>
  </sheetData>
  <sheetProtection algorithmName="SHA-512" hashValue="MPwKAseGw8+YpcXYeHQ0CrYw9K1ccwNd9Ovhjv6RUm+Kg4746z/2cIelJllMF5dDY6OWoo+ksCmzv0E1QNn9Cw==" saltValue="Yqb7jGTo+e++091aUWsp3A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6" t="s">
        <v>7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50" t="s">
        <v>8</v>
      </c>
      <c r="B2" s="49"/>
      <c r="C2" s="238"/>
      <c r="D2" s="238"/>
      <c r="E2" s="238"/>
      <c r="F2" s="238"/>
      <c r="G2" s="239"/>
    </row>
    <row r="3" spans="1:7" ht="24.95" customHeight="1" x14ac:dyDescent="0.2">
      <c r="A3" s="50" t="s">
        <v>9</v>
      </c>
      <c r="B3" s="49"/>
      <c r="C3" s="238"/>
      <c r="D3" s="238"/>
      <c r="E3" s="238"/>
      <c r="F3" s="238"/>
      <c r="G3" s="239"/>
    </row>
    <row r="4" spans="1:7" ht="24.95" customHeight="1" x14ac:dyDescent="0.2">
      <c r="A4" s="50" t="s">
        <v>10</v>
      </c>
      <c r="B4" s="49"/>
      <c r="C4" s="238"/>
      <c r="D4" s="238"/>
      <c r="E4" s="238"/>
      <c r="F4" s="238"/>
      <c r="G4" s="239"/>
    </row>
    <row r="5" spans="1:7" x14ac:dyDescent="0.2">
      <c r="B5" s="4"/>
      <c r="C5" s="5"/>
      <c r="D5" s="6"/>
    </row>
  </sheetData>
  <sheetProtection algorithmName="SHA-512" hashValue="VNhTdi+2ewVVVP14+cKag+VbHejVYZIeKgeYAdRBx1OV+n+qn3UHaiUgfbAYPDKOD0L7GaYu8QN8mhTdidOEQA==" saltValue="UY05Y7Cbp72/zMYpqqlvk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40" activePane="bottomLeft" state="frozen"/>
      <selection pane="bottomLeft" activeCell="C64" sqref="C64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0" t="s">
        <v>7</v>
      </c>
      <c r="B1" s="240"/>
      <c r="C1" s="240"/>
      <c r="D1" s="240"/>
      <c r="E1" s="240"/>
      <c r="F1" s="240"/>
      <c r="G1" s="240"/>
      <c r="AG1" t="s">
        <v>105</v>
      </c>
    </row>
    <row r="2" spans="1:60" ht="25.15" customHeight="1" x14ac:dyDescent="0.2">
      <c r="A2" s="140" t="s">
        <v>8</v>
      </c>
      <c r="B2" s="49" t="s">
        <v>49</v>
      </c>
      <c r="C2" s="241" t="s">
        <v>50</v>
      </c>
      <c r="D2" s="242"/>
      <c r="E2" s="242"/>
      <c r="F2" s="242"/>
      <c r="G2" s="243"/>
      <c r="AG2" t="s">
        <v>106</v>
      </c>
    </row>
    <row r="3" spans="1:60" ht="25.15" customHeight="1" x14ac:dyDescent="0.2">
      <c r="A3" s="140" t="s">
        <v>9</v>
      </c>
      <c r="B3" s="49" t="s">
        <v>45</v>
      </c>
      <c r="C3" s="241" t="s">
        <v>46</v>
      </c>
      <c r="D3" s="242"/>
      <c r="E3" s="242"/>
      <c r="F3" s="242"/>
      <c r="G3" s="243"/>
      <c r="AC3" s="122" t="s">
        <v>106</v>
      </c>
      <c r="AG3" t="s">
        <v>107</v>
      </c>
    </row>
    <row r="4" spans="1:60" ht="25.15" customHeight="1" x14ac:dyDescent="0.2">
      <c r="A4" s="141" t="s">
        <v>10</v>
      </c>
      <c r="B4" s="142" t="s">
        <v>43</v>
      </c>
      <c r="C4" s="244" t="s">
        <v>44</v>
      </c>
      <c r="D4" s="245"/>
      <c r="E4" s="245"/>
      <c r="F4" s="245"/>
      <c r="G4" s="246"/>
      <c r="AG4" t="s">
        <v>108</v>
      </c>
    </row>
    <row r="5" spans="1:60" x14ac:dyDescent="0.2">
      <c r="D5" s="10"/>
    </row>
    <row r="6" spans="1:60" ht="38.25" x14ac:dyDescent="0.2">
      <c r="A6" s="144" t="s">
        <v>109</v>
      </c>
      <c r="B6" s="146" t="s">
        <v>110</v>
      </c>
      <c r="C6" s="146" t="s">
        <v>111</v>
      </c>
      <c r="D6" s="145" t="s">
        <v>112</v>
      </c>
      <c r="E6" s="144" t="s">
        <v>113</v>
      </c>
      <c r="F6" s="143" t="s">
        <v>114</v>
      </c>
      <c r="G6" s="144" t="s">
        <v>31</v>
      </c>
      <c r="H6" s="147" t="s">
        <v>32</v>
      </c>
      <c r="I6" s="147" t="s">
        <v>115</v>
      </c>
      <c r="J6" s="147" t="s">
        <v>33</v>
      </c>
      <c r="K6" s="147" t="s">
        <v>116</v>
      </c>
      <c r="L6" s="147" t="s">
        <v>117</v>
      </c>
      <c r="M6" s="147" t="s">
        <v>118</v>
      </c>
      <c r="N6" s="147" t="s">
        <v>119</v>
      </c>
      <c r="O6" s="147" t="s">
        <v>120</v>
      </c>
      <c r="P6" s="147" t="s">
        <v>121</v>
      </c>
      <c r="Q6" s="147" t="s">
        <v>122</v>
      </c>
      <c r="R6" s="147" t="s">
        <v>123</v>
      </c>
      <c r="S6" s="147" t="s">
        <v>124</v>
      </c>
      <c r="T6" s="147" t="s">
        <v>125</v>
      </c>
      <c r="U6" s="147" t="s">
        <v>126</v>
      </c>
      <c r="V6" s="147" t="s">
        <v>127</v>
      </c>
      <c r="W6" s="147" t="s">
        <v>128</v>
      </c>
      <c r="X6" s="147" t="s">
        <v>129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8" t="s">
        <v>130</v>
      </c>
      <c r="B8" s="159" t="s">
        <v>56</v>
      </c>
      <c r="C8" s="177" t="s">
        <v>57</v>
      </c>
      <c r="D8" s="160"/>
      <c r="E8" s="161"/>
      <c r="F8" s="162"/>
      <c r="G8" s="163">
        <f>SUMIF(AG9:AG11,"&lt;&gt;NOR",G9:G11)</f>
        <v>0</v>
      </c>
      <c r="H8" s="157"/>
      <c r="I8" s="157">
        <f>SUM(I9:I11)</f>
        <v>0</v>
      </c>
      <c r="J8" s="157"/>
      <c r="K8" s="157">
        <f>SUM(K9:K11)</f>
        <v>0</v>
      </c>
      <c r="L8" s="157"/>
      <c r="M8" s="157">
        <f>SUM(M9:M11)</f>
        <v>0</v>
      </c>
      <c r="N8" s="157"/>
      <c r="O8" s="157">
        <f>SUM(O9:O11)</f>
        <v>2.54</v>
      </c>
      <c r="P8" s="157"/>
      <c r="Q8" s="157">
        <f>SUM(Q9:Q11)</f>
        <v>0</v>
      </c>
      <c r="R8" s="157"/>
      <c r="S8" s="157"/>
      <c r="T8" s="157"/>
      <c r="U8" s="157"/>
      <c r="V8" s="157">
        <f>SUM(V9:V11)</f>
        <v>25.819999999999997</v>
      </c>
      <c r="W8" s="157"/>
      <c r="X8" s="157"/>
      <c r="AG8" t="s">
        <v>131</v>
      </c>
    </row>
    <row r="9" spans="1:60" outlineLevel="1" x14ac:dyDescent="0.2">
      <c r="A9" s="170">
        <v>1</v>
      </c>
      <c r="B9" s="171" t="s">
        <v>132</v>
      </c>
      <c r="C9" s="178" t="s">
        <v>133</v>
      </c>
      <c r="D9" s="172" t="s">
        <v>134</v>
      </c>
      <c r="E9" s="173">
        <v>12.552</v>
      </c>
      <c r="F9" s="174"/>
      <c r="G9" s="175">
        <f>ROUND(E9*F9,2)</f>
        <v>0</v>
      </c>
      <c r="H9" s="156"/>
      <c r="I9" s="155">
        <f>ROUND(E9*H9,2)</f>
        <v>0</v>
      </c>
      <c r="J9" s="156"/>
      <c r="K9" s="155">
        <f>ROUND(E9*J9,2)</f>
        <v>0</v>
      </c>
      <c r="L9" s="155">
        <v>15</v>
      </c>
      <c r="M9" s="155">
        <f>G9*(1+L9/100)</f>
        <v>0</v>
      </c>
      <c r="N9" s="155">
        <v>6.9430000000000006E-2</v>
      </c>
      <c r="O9" s="155">
        <f>ROUND(E9*N9,2)</f>
        <v>0.87</v>
      </c>
      <c r="P9" s="155">
        <v>0</v>
      </c>
      <c r="Q9" s="155">
        <f>ROUND(E9*P9,2)</f>
        <v>0</v>
      </c>
      <c r="R9" s="155"/>
      <c r="S9" s="155" t="s">
        <v>135</v>
      </c>
      <c r="T9" s="155" t="s">
        <v>135</v>
      </c>
      <c r="U9" s="155">
        <v>0.67200000000000004</v>
      </c>
      <c r="V9" s="155">
        <f>ROUND(E9*U9,2)</f>
        <v>8.43</v>
      </c>
      <c r="W9" s="155"/>
      <c r="X9" s="155" t="s">
        <v>136</v>
      </c>
      <c r="Y9" s="148"/>
      <c r="Z9" s="148"/>
      <c r="AA9" s="148"/>
      <c r="AB9" s="148"/>
      <c r="AC9" s="148"/>
      <c r="AD9" s="148"/>
      <c r="AE9" s="148"/>
      <c r="AF9" s="148"/>
      <c r="AG9" s="148" t="s">
        <v>137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0">
        <v>2</v>
      </c>
      <c r="B10" s="171" t="s">
        <v>138</v>
      </c>
      <c r="C10" s="178" t="s">
        <v>139</v>
      </c>
      <c r="D10" s="172" t="s">
        <v>134</v>
      </c>
      <c r="E10" s="173">
        <v>16.434000000000001</v>
      </c>
      <c r="F10" s="174"/>
      <c r="G10" s="175">
        <f>ROUND(E10*F10,2)</f>
        <v>0</v>
      </c>
      <c r="H10" s="156"/>
      <c r="I10" s="155">
        <f>ROUND(E10*H10,2)</f>
        <v>0</v>
      </c>
      <c r="J10" s="156"/>
      <c r="K10" s="155">
        <f>ROUND(E10*J10,2)</f>
        <v>0</v>
      </c>
      <c r="L10" s="155">
        <v>15</v>
      </c>
      <c r="M10" s="155">
        <f>G10*(1+L10/100)</f>
        <v>0</v>
      </c>
      <c r="N10" s="155">
        <v>9.1350000000000001E-2</v>
      </c>
      <c r="O10" s="155">
        <f>ROUND(E10*N10,2)</f>
        <v>1.5</v>
      </c>
      <c r="P10" s="155">
        <v>0</v>
      </c>
      <c r="Q10" s="155">
        <f>ROUND(E10*P10,2)</f>
        <v>0</v>
      </c>
      <c r="R10" s="155"/>
      <c r="S10" s="155" t="s">
        <v>135</v>
      </c>
      <c r="T10" s="155" t="s">
        <v>135</v>
      </c>
      <c r="U10" s="155">
        <v>0.64400000000000002</v>
      </c>
      <c r="V10" s="155">
        <f>ROUND(E10*U10,2)</f>
        <v>10.58</v>
      </c>
      <c r="W10" s="155"/>
      <c r="X10" s="155" t="s">
        <v>136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137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0">
        <v>3</v>
      </c>
      <c r="B11" s="171" t="s">
        <v>140</v>
      </c>
      <c r="C11" s="178" t="s">
        <v>141</v>
      </c>
      <c r="D11" s="172" t="s">
        <v>134</v>
      </c>
      <c r="E11" s="173">
        <v>3</v>
      </c>
      <c r="F11" s="174"/>
      <c r="G11" s="175">
        <f>ROUND(E11*F11,2)</f>
        <v>0</v>
      </c>
      <c r="H11" s="156"/>
      <c r="I11" s="155">
        <f>ROUND(E11*H11,2)</f>
        <v>0</v>
      </c>
      <c r="J11" s="156"/>
      <c r="K11" s="155">
        <f>ROUND(E11*J11,2)</f>
        <v>0</v>
      </c>
      <c r="L11" s="155">
        <v>15</v>
      </c>
      <c r="M11" s="155">
        <f>G11*(1+L11/100)</f>
        <v>0</v>
      </c>
      <c r="N11" s="155">
        <v>5.7599999999999998E-2</v>
      </c>
      <c r="O11" s="155">
        <f>ROUND(E11*N11,2)</f>
        <v>0.17</v>
      </c>
      <c r="P11" s="155">
        <v>0</v>
      </c>
      <c r="Q11" s="155">
        <f>ROUND(E11*P11,2)</f>
        <v>0</v>
      </c>
      <c r="R11" s="155"/>
      <c r="S11" s="155" t="s">
        <v>135</v>
      </c>
      <c r="T11" s="155" t="s">
        <v>135</v>
      </c>
      <c r="U11" s="155">
        <v>2.27</v>
      </c>
      <c r="V11" s="155">
        <f>ROUND(E11*U11,2)</f>
        <v>6.81</v>
      </c>
      <c r="W11" s="155"/>
      <c r="X11" s="155" t="s">
        <v>136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137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58" t="s">
        <v>130</v>
      </c>
      <c r="B12" s="159" t="s">
        <v>58</v>
      </c>
      <c r="C12" s="177" t="s">
        <v>59</v>
      </c>
      <c r="D12" s="160"/>
      <c r="E12" s="161"/>
      <c r="F12" s="162"/>
      <c r="G12" s="163">
        <f>SUMIF(AG13:AG13,"&lt;&gt;NOR",G13:G13)</f>
        <v>0</v>
      </c>
      <c r="H12" s="157"/>
      <c r="I12" s="157">
        <f>SUM(I13:I13)</f>
        <v>0</v>
      </c>
      <c r="J12" s="157"/>
      <c r="K12" s="157">
        <f>SUM(K13:K13)</f>
        <v>0</v>
      </c>
      <c r="L12" s="157"/>
      <c r="M12" s="157">
        <f>SUM(M13:M13)</f>
        <v>0</v>
      </c>
      <c r="N12" s="157"/>
      <c r="O12" s="157">
        <f>SUM(O13:O13)</f>
        <v>0.06</v>
      </c>
      <c r="P12" s="157"/>
      <c r="Q12" s="157">
        <f>SUM(Q13:Q13)</f>
        <v>0</v>
      </c>
      <c r="R12" s="157"/>
      <c r="S12" s="157"/>
      <c r="T12" s="157"/>
      <c r="U12" s="157"/>
      <c r="V12" s="157">
        <f>SUM(V13:V13)</f>
        <v>4.4400000000000004</v>
      </c>
      <c r="W12" s="157"/>
      <c r="X12" s="157"/>
      <c r="AG12" t="s">
        <v>131</v>
      </c>
    </row>
    <row r="13" spans="1:60" ht="22.5" outlineLevel="1" x14ac:dyDescent="0.2">
      <c r="A13" s="170">
        <v>4</v>
      </c>
      <c r="B13" s="171" t="s">
        <v>142</v>
      </c>
      <c r="C13" s="178" t="s">
        <v>143</v>
      </c>
      <c r="D13" s="172" t="s">
        <v>134</v>
      </c>
      <c r="E13" s="173">
        <v>4.67</v>
      </c>
      <c r="F13" s="174"/>
      <c r="G13" s="175">
        <f>ROUND(E13*F13,2)</f>
        <v>0</v>
      </c>
      <c r="H13" s="156"/>
      <c r="I13" s="155">
        <f>ROUND(E13*H13,2)</f>
        <v>0</v>
      </c>
      <c r="J13" s="156"/>
      <c r="K13" s="155">
        <f>ROUND(E13*J13,2)</f>
        <v>0</v>
      </c>
      <c r="L13" s="155">
        <v>15</v>
      </c>
      <c r="M13" s="155">
        <f>G13*(1+L13/100)</f>
        <v>0</v>
      </c>
      <c r="N13" s="155">
        <v>1.201E-2</v>
      </c>
      <c r="O13" s="155">
        <f>ROUND(E13*N13,2)</f>
        <v>0.06</v>
      </c>
      <c r="P13" s="155">
        <v>0</v>
      </c>
      <c r="Q13" s="155">
        <f>ROUND(E13*P13,2)</f>
        <v>0</v>
      </c>
      <c r="R13" s="155"/>
      <c r="S13" s="155" t="s">
        <v>135</v>
      </c>
      <c r="T13" s="155" t="s">
        <v>135</v>
      </c>
      <c r="U13" s="155">
        <v>0.95</v>
      </c>
      <c r="V13" s="155">
        <f>ROUND(E13*U13,2)</f>
        <v>4.4400000000000004</v>
      </c>
      <c r="W13" s="155"/>
      <c r="X13" s="155" t="s">
        <v>136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137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58" t="s">
        <v>130</v>
      </c>
      <c r="B14" s="159" t="s">
        <v>60</v>
      </c>
      <c r="C14" s="177" t="s">
        <v>61</v>
      </c>
      <c r="D14" s="160"/>
      <c r="E14" s="161"/>
      <c r="F14" s="162"/>
      <c r="G14" s="163">
        <f>SUMIF(AG15:AG18,"&lt;&gt;NOR",G15:G18)</f>
        <v>0</v>
      </c>
      <c r="H14" s="157"/>
      <c r="I14" s="157">
        <f>SUM(I15:I18)</f>
        <v>0</v>
      </c>
      <c r="J14" s="157"/>
      <c r="K14" s="157">
        <f>SUM(K15:K18)</f>
        <v>0</v>
      </c>
      <c r="L14" s="157"/>
      <c r="M14" s="157">
        <f>SUM(M15:M18)</f>
        <v>0</v>
      </c>
      <c r="N14" s="157"/>
      <c r="O14" s="157">
        <f>SUM(O15:O18)</f>
        <v>0.57000000000000006</v>
      </c>
      <c r="P14" s="157"/>
      <c r="Q14" s="157">
        <f>SUM(Q15:Q18)</f>
        <v>0</v>
      </c>
      <c r="R14" s="157"/>
      <c r="S14" s="157"/>
      <c r="T14" s="157"/>
      <c r="U14" s="157"/>
      <c r="V14" s="157">
        <f>SUM(V15:V18)</f>
        <v>64.550000000000011</v>
      </c>
      <c r="W14" s="157"/>
      <c r="X14" s="157"/>
      <c r="AG14" t="s">
        <v>131</v>
      </c>
    </row>
    <row r="15" spans="1:60" outlineLevel="1" x14ac:dyDescent="0.2">
      <c r="A15" s="170">
        <v>5</v>
      </c>
      <c r="B15" s="171" t="s">
        <v>144</v>
      </c>
      <c r="C15" s="178" t="s">
        <v>145</v>
      </c>
      <c r="D15" s="172" t="s">
        <v>134</v>
      </c>
      <c r="E15" s="173">
        <v>51.78</v>
      </c>
      <c r="F15" s="174"/>
      <c r="G15" s="175">
        <f>ROUND(E15*F15,2)</f>
        <v>0</v>
      </c>
      <c r="H15" s="156"/>
      <c r="I15" s="155">
        <f>ROUND(E15*H15,2)</f>
        <v>0</v>
      </c>
      <c r="J15" s="156"/>
      <c r="K15" s="155">
        <f>ROUND(E15*J15,2)</f>
        <v>0</v>
      </c>
      <c r="L15" s="155">
        <v>15</v>
      </c>
      <c r="M15" s="155">
        <f>G15*(1+L15/100)</f>
        <v>0</v>
      </c>
      <c r="N15" s="155">
        <v>3.0699999999999998E-3</v>
      </c>
      <c r="O15" s="155">
        <f>ROUND(E15*N15,2)</f>
        <v>0.16</v>
      </c>
      <c r="P15" s="155">
        <v>0</v>
      </c>
      <c r="Q15" s="155">
        <f>ROUND(E15*P15,2)</f>
        <v>0</v>
      </c>
      <c r="R15" s="155"/>
      <c r="S15" s="155" t="s">
        <v>135</v>
      </c>
      <c r="T15" s="155" t="s">
        <v>135</v>
      </c>
      <c r="U15" s="155">
        <v>0.31</v>
      </c>
      <c r="V15" s="155">
        <f>ROUND(E15*U15,2)</f>
        <v>16.05</v>
      </c>
      <c r="W15" s="155"/>
      <c r="X15" s="155" t="s">
        <v>136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137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0">
        <v>6</v>
      </c>
      <c r="B16" s="171" t="s">
        <v>146</v>
      </c>
      <c r="C16" s="178" t="s">
        <v>147</v>
      </c>
      <c r="D16" s="172" t="s">
        <v>134</v>
      </c>
      <c r="E16" s="173">
        <v>158.30000000000001</v>
      </c>
      <c r="F16" s="174"/>
      <c r="G16" s="175">
        <f>ROUND(E16*F16,2)</f>
        <v>0</v>
      </c>
      <c r="H16" s="156"/>
      <c r="I16" s="155">
        <f>ROUND(E16*H16,2)</f>
        <v>0</v>
      </c>
      <c r="J16" s="156"/>
      <c r="K16" s="155">
        <f>ROUND(E16*J16,2)</f>
        <v>0</v>
      </c>
      <c r="L16" s="155">
        <v>15</v>
      </c>
      <c r="M16" s="155">
        <f>G16*(1+L16/100)</f>
        <v>0</v>
      </c>
      <c r="N16" s="155">
        <v>2.5000000000000001E-3</v>
      </c>
      <c r="O16" s="155">
        <f>ROUND(E16*N16,2)</f>
        <v>0.4</v>
      </c>
      <c r="P16" s="155">
        <v>0</v>
      </c>
      <c r="Q16" s="155">
        <f>ROUND(E16*P16,2)</f>
        <v>0</v>
      </c>
      <c r="R16" s="155"/>
      <c r="S16" s="155" t="s">
        <v>135</v>
      </c>
      <c r="T16" s="155" t="s">
        <v>135</v>
      </c>
      <c r="U16" s="155">
        <v>0.24</v>
      </c>
      <c r="V16" s="155">
        <f>ROUND(E16*U16,2)</f>
        <v>37.99</v>
      </c>
      <c r="W16" s="155"/>
      <c r="X16" s="155" t="s">
        <v>136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137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70">
        <v>7</v>
      </c>
      <c r="B17" s="171" t="s">
        <v>148</v>
      </c>
      <c r="C17" s="178" t="s">
        <v>149</v>
      </c>
      <c r="D17" s="172" t="s">
        <v>150</v>
      </c>
      <c r="E17" s="173">
        <v>1</v>
      </c>
      <c r="F17" s="174"/>
      <c r="G17" s="175">
        <f>ROUND(E17*F17,2)</f>
        <v>0</v>
      </c>
      <c r="H17" s="156"/>
      <c r="I17" s="155">
        <f>ROUND(E17*H17,2)</f>
        <v>0</v>
      </c>
      <c r="J17" s="156"/>
      <c r="K17" s="155">
        <f>ROUND(E17*J17,2)</f>
        <v>0</v>
      </c>
      <c r="L17" s="155">
        <v>15</v>
      </c>
      <c r="M17" s="155">
        <f>G17*(1+L17/100)</f>
        <v>0</v>
      </c>
      <c r="N17" s="155">
        <v>3.4000000000000002E-4</v>
      </c>
      <c r="O17" s="155">
        <f>ROUND(E17*N17,2)</f>
        <v>0</v>
      </c>
      <c r="P17" s="155">
        <v>0</v>
      </c>
      <c r="Q17" s="155">
        <f>ROUND(E17*P17,2)</f>
        <v>0</v>
      </c>
      <c r="R17" s="155"/>
      <c r="S17" s="155" t="s">
        <v>135</v>
      </c>
      <c r="T17" s="155" t="s">
        <v>151</v>
      </c>
      <c r="U17" s="155">
        <v>0.33</v>
      </c>
      <c r="V17" s="155">
        <f>ROUND(E17*U17,2)</f>
        <v>0.33</v>
      </c>
      <c r="W17" s="155"/>
      <c r="X17" s="155" t="s">
        <v>136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137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0">
        <v>8</v>
      </c>
      <c r="B18" s="171" t="s">
        <v>152</v>
      </c>
      <c r="C18" s="178" t="s">
        <v>153</v>
      </c>
      <c r="D18" s="172" t="s">
        <v>134</v>
      </c>
      <c r="E18" s="173">
        <v>42.4</v>
      </c>
      <c r="F18" s="174"/>
      <c r="G18" s="175">
        <f>ROUND(E18*F18,2)</f>
        <v>0</v>
      </c>
      <c r="H18" s="156"/>
      <c r="I18" s="155">
        <f>ROUND(E18*H18,2)</f>
        <v>0</v>
      </c>
      <c r="J18" s="156"/>
      <c r="K18" s="155">
        <f>ROUND(E18*J18,2)</f>
        <v>0</v>
      </c>
      <c r="L18" s="155">
        <v>15</v>
      </c>
      <c r="M18" s="155">
        <f>G18*(1+L18/100)</f>
        <v>0</v>
      </c>
      <c r="N18" s="155">
        <v>3.4000000000000002E-4</v>
      </c>
      <c r="O18" s="155">
        <f>ROUND(E18*N18,2)</f>
        <v>0.01</v>
      </c>
      <c r="P18" s="155">
        <v>0</v>
      </c>
      <c r="Q18" s="155">
        <f>ROUND(E18*P18,2)</f>
        <v>0</v>
      </c>
      <c r="R18" s="155"/>
      <c r="S18" s="155" t="s">
        <v>135</v>
      </c>
      <c r="T18" s="155" t="s">
        <v>135</v>
      </c>
      <c r="U18" s="155">
        <v>0.24</v>
      </c>
      <c r="V18" s="155">
        <f>ROUND(E18*U18,2)</f>
        <v>10.18</v>
      </c>
      <c r="W18" s="155"/>
      <c r="X18" s="155" t="s">
        <v>136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137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58" t="s">
        <v>130</v>
      </c>
      <c r="B19" s="159" t="s">
        <v>62</v>
      </c>
      <c r="C19" s="177" t="s">
        <v>63</v>
      </c>
      <c r="D19" s="160"/>
      <c r="E19" s="161"/>
      <c r="F19" s="162"/>
      <c r="G19" s="163">
        <f>SUMIF(AG20:AG20,"&lt;&gt;NOR",G20:G20)</f>
        <v>0</v>
      </c>
      <c r="H19" s="157"/>
      <c r="I19" s="157">
        <f>SUM(I20:I20)</f>
        <v>0</v>
      </c>
      <c r="J19" s="157"/>
      <c r="K19" s="157">
        <f>SUM(K20:K20)</f>
        <v>0</v>
      </c>
      <c r="L19" s="157"/>
      <c r="M19" s="157">
        <f>SUM(M20:M20)</f>
        <v>0</v>
      </c>
      <c r="N19" s="157"/>
      <c r="O19" s="157">
        <f>SUM(O20:O20)</f>
        <v>0.51</v>
      </c>
      <c r="P19" s="157"/>
      <c r="Q19" s="157">
        <f>SUM(Q20:Q20)</f>
        <v>0</v>
      </c>
      <c r="R19" s="157"/>
      <c r="S19" s="157"/>
      <c r="T19" s="157"/>
      <c r="U19" s="157"/>
      <c r="V19" s="157">
        <f>SUM(V20:V20)</f>
        <v>14.63</v>
      </c>
      <c r="W19" s="157"/>
      <c r="X19" s="157"/>
      <c r="AG19" t="s">
        <v>131</v>
      </c>
    </row>
    <row r="20" spans="1:60" outlineLevel="1" x14ac:dyDescent="0.2">
      <c r="A20" s="170">
        <v>9</v>
      </c>
      <c r="B20" s="171" t="s">
        <v>154</v>
      </c>
      <c r="C20" s="178" t="s">
        <v>155</v>
      </c>
      <c r="D20" s="172" t="s">
        <v>134</v>
      </c>
      <c r="E20" s="173">
        <v>56.69</v>
      </c>
      <c r="F20" s="174"/>
      <c r="G20" s="175">
        <f>ROUND(E20*F20,2)</f>
        <v>0</v>
      </c>
      <c r="H20" s="156"/>
      <c r="I20" s="155">
        <f>ROUND(E20*H20,2)</f>
        <v>0</v>
      </c>
      <c r="J20" s="156"/>
      <c r="K20" s="155">
        <f>ROUND(E20*J20,2)</f>
        <v>0</v>
      </c>
      <c r="L20" s="155">
        <v>15</v>
      </c>
      <c r="M20" s="155">
        <f>G20*(1+L20/100)</f>
        <v>0</v>
      </c>
      <c r="N20" s="155">
        <v>8.9200000000000008E-3</v>
      </c>
      <c r="O20" s="155">
        <f>ROUND(E20*N20,2)</f>
        <v>0.51</v>
      </c>
      <c r="P20" s="155">
        <v>0</v>
      </c>
      <c r="Q20" s="155">
        <f>ROUND(E20*P20,2)</f>
        <v>0</v>
      </c>
      <c r="R20" s="155"/>
      <c r="S20" s="155" t="s">
        <v>135</v>
      </c>
      <c r="T20" s="155" t="s">
        <v>135</v>
      </c>
      <c r="U20" s="155">
        <v>0.25800000000000001</v>
      </c>
      <c r="V20" s="155">
        <f>ROUND(E20*U20,2)</f>
        <v>14.63</v>
      </c>
      <c r="W20" s="155"/>
      <c r="X20" s="155" t="s">
        <v>136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137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58" t="s">
        <v>130</v>
      </c>
      <c r="B21" s="159" t="s">
        <v>64</v>
      </c>
      <c r="C21" s="177" t="s">
        <v>65</v>
      </c>
      <c r="D21" s="160"/>
      <c r="E21" s="161"/>
      <c r="F21" s="162"/>
      <c r="G21" s="163">
        <f>SUMIF(AG22:AG25,"&lt;&gt;NOR",G22:G25)</f>
        <v>0</v>
      </c>
      <c r="H21" s="157"/>
      <c r="I21" s="157">
        <f>SUM(I22:I25)</f>
        <v>0</v>
      </c>
      <c r="J21" s="157"/>
      <c r="K21" s="157">
        <f>SUM(K22:K25)</f>
        <v>0</v>
      </c>
      <c r="L21" s="157"/>
      <c r="M21" s="157">
        <f>SUM(M22:M25)</f>
        <v>0</v>
      </c>
      <c r="N21" s="157"/>
      <c r="O21" s="157">
        <f>SUM(O22:O25)</f>
        <v>0.57000000000000006</v>
      </c>
      <c r="P21" s="157"/>
      <c r="Q21" s="157">
        <f>SUM(Q22:Q25)</f>
        <v>0</v>
      </c>
      <c r="R21" s="157"/>
      <c r="S21" s="157"/>
      <c r="T21" s="157"/>
      <c r="U21" s="157"/>
      <c r="V21" s="157">
        <f>SUM(V22:V25)</f>
        <v>12.64</v>
      </c>
      <c r="W21" s="157"/>
      <c r="X21" s="157"/>
      <c r="AG21" t="s">
        <v>131</v>
      </c>
    </row>
    <row r="22" spans="1:60" outlineLevel="1" x14ac:dyDescent="0.2">
      <c r="A22" s="170">
        <v>10</v>
      </c>
      <c r="B22" s="171" t="s">
        <v>156</v>
      </c>
      <c r="C22" s="178" t="s">
        <v>157</v>
      </c>
      <c r="D22" s="172" t="s">
        <v>158</v>
      </c>
      <c r="E22" s="173">
        <v>1</v>
      </c>
      <c r="F22" s="174"/>
      <c r="G22" s="175">
        <f>ROUND(E22*F22,2)</f>
        <v>0</v>
      </c>
      <c r="H22" s="156"/>
      <c r="I22" s="155">
        <f>ROUND(E22*H22,2)</f>
        <v>0</v>
      </c>
      <c r="J22" s="156"/>
      <c r="K22" s="155">
        <f>ROUND(E22*J22,2)</f>
        <v>0</v>
      </c>
      <c r="L22" s="155">
        <v>15</v>
      </c>
      <c r="M22" s="155">
        <f>G22*(1+L22/100)</f>
        <v>0</v>
      </c>
      <c r="N22" s="155">
        <v>0.49075000000000002</v>
      </c>
      <c r="O22" s="155">
        <f>ROUND(E22*N22,2)</f>
        <v>0.49</v>
      </c>
      <c r="P22" s="155">
        <v>0</v>
      </c>
      <c r="Q22" s="155">
        <f>ROUND(E22*P22,2)</f>
        <v>0</v>
      </c>
      <c r="R22" s="155"/>
      <c r="S22" s="155" t="s">
        <v>135</v>
      </c>
      <c r="T22" s="155" t="s">
        <v>135</v>
      </c>
      <c r="U22" s="155">
        <v>8.82</v>
      </c>
      <c r="V22" s="155">
        <f>ROUND(E22*U22,2)</f>
        <v>8.82</v>
      </c>
      <c r="W22" s="155"/>
      <c r="X22" s="155" t="s">
        <v>136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137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0">
        <v>11</v>
      </c>
      <c r="B23" s="171" t="s">
        <v>159</v>
      </c>
      <c r="C23" s="178" t="s">
        <v>160</v>
      </c>
      <c r="D23" s="172" t="s">
        <v>158</v>
      </c>
      <c r="E23" s="173">
        <v>1</v>
      </c>
      <c r="F23" s="174"/>
      <c r="G23" s="175">
        <f>ROUND(E23*F23,2)</f>
        <v>0</v>
      </c>
      <c r="H23" s="156"/>
      <c r="I23" s="155">
        <f>ROUND(E23*H23,2)</f>
        <v>0</v>
      </c>
      <c r="J23" s="156"/>
      <c r="K23" s="155">
        <f>ROUND(E23*J23,2)</f>
        <v>0</v>
      </c>
      <c r="L23" s="155">
        <v>15</v>
      </c>
      <c r="M23" s="155">
        <f>G23*(1+L23/100)</f>
        <v>0</v>
      </c>
      <c r="N23" s="155">
        <v>4.2999999999999999E-4</v>
      </c>
      <c r="O23" s="155">
        <f>ROUND(E23*N23,2)</f>
        <v>0</v>
      </c>
      <c r="P23" s="155">
        <v>0</v>
      </c>
      <c r="Q23" s="155">
        <f>ROUND(E23*P23,2)</f>
        <v>0</v>
      </c>
      <c r="R23" s="155"/>
      <c r="S23" s="155" t="s">
        <v>135</v>
      </c>
      <c r="T23" s="155" t="s">
        <v>135</v>
      </c>
      <c r="U23" s="155">
        <v>3.82</v>
      </c>
      <c r="V23" s="155">
        <f>ROUND(E23*U23,2)</f>
        <v>3.82</v>
      </c>
      <c r="W23" s="155"/>
      <c r="X23" s="155" t="s">
        <v>136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137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0">
        <v>12</v>
      </c>
      <c r="B24" s="171" t="s">
        <v>161</v>
      </c>
      <c r="C24" s="178" t="s">
        <v>162</v>
      </c>
      <c r="D24" s="172" t="s">
        <v>158</v>
      </c>
      <c r="E24" s="173">
        <v>1</v>
      </c>
      <c r="F24" s="174"/>
      <c r="G24" s="175">
        <f>ROUND(E24*F24,2)</f>
        <v>0</v>
      </c>
      <c r="H24" s="156"/>
      <c r="I24" s="155">
        <f>ROUND(E24*H24,2)</f>
        <v>0</v>
      </c>
      <c r="J24" s="156"/>
      <c r="K24" s="155">
        <f>ROUND(E24*J24,2)</f>
        <v>0</v>
      </c>
      <c r="L24" s="155">
        <v>15</v>
      </c>
      <c r="M24" s="155">
        <f>G24*(1+L24/100)</f>
        <v>0</v>
      </c>
      <c r="N24" s="155">
        <v>1.474E-2</v>
      </c>
      <c r="O24" s="155">
        <f>ROUND(E24*N24,2)</f>
        <v>0.01</v>
      </c>
      <c r="P24" s="155">
        <v>0</v>
      </c>
      <c r="Q24" s="155">
        <f>ROUND(E24*P24,2)</f>
        <v>0</v>
      </c>
      <c r="R24" s="155" t="s">
        <v>163</v>
      </c>
      <c r="S24" s="155" t="s">
        <v>135</v>
      </c>
      <c r="T24" s="155" t="s">
        <v>135</v>
      </c>
      <c r="U24" s="155">
        <v>0</v>
      </c>
      <c r="V24" s="155">
        <f>ROUND(E24*U24,2)</f>
        <v>0</v>
      </c>
      <c r="W24" s="155"/>
      <c r="X24" s="155" t="s">
        <v>164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165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0">
        <v>13</v>
      </c>
      <c r="B25" s="171" t="s">
        <v>166</v>
      </c>
      <c r="C25" s="178" t="s">
        <v>167</v>
      </c>
      <c r="D25" s="172" t="s">
        <v>158</v>
      </c>
      <c r="E25" s="173">
        <v>1</v>
      </c>
      <c r="F25" s="174"/>
      <c r="G25" s="175">
        <f>ROUND(E25*F25,2)</f>
        <v>0</v>
      </c>
      <c r="H25" s="156"/>
      <c r="I25" s="155">
        <f>ROUND(E25*H25,2)</f>
        <v>0</v>
      </c>
      <c r="J25" s="156"/>
      <c r="K25" s="155">
        <f>ROUND(E25*J25,2)</f>
        <v>0</v>
      </c>
      <c r="L25" s="155">
        <v>15</v>
      </c>
      <c r="M25" s="155">
        <f>G25*(1+L25/100)</f>
        <v>0</v>
      </c>
      <c r="N25" s="155">
        <v>7.0999999999999994E-2</v>
      </c>
      <c r="O25" s="155">
        <f>ROUND(E25*N25,2)</f>
        <v>7.0000000000000007E-2</v>
      </c>
      <c r="P25" s="155">
        <v>0</v>
      </c>
      <c r="Q25" s="155">
        <f>ROUND(E25*P25,2)</f>
        <v>0</v>
      </c>
      <c r="R25" s="155" t="s">
        <v>163</v>
      </c>
      <c r="S25" s="155" t="s">
        <v>135</v>
      </c>
      <c r="T25" s="155" t="s">
        <v>135</v>
      </c>
      <c r="U25" s="155">
        <v>0</v>
      </c>
      <c r="V25" s="155">
        <f>ROUND(E25*U25,2)</f>
        <v>0</v>
      </c>
      <c r="W25" s="155"/>
      <c r="X25" s="155" t="s">
        <v>164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165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58" t="s">
        <v>130</v>
      </c>
      <c r="B26" s="159" t="s">
        <v>66</v>
      </c>
      <c r="C26" s="177" t="s">
        <v>67</v>
      </c>
      <c r="D26" s="160"/>
      <c r="E26" s="161"/>
      <c r="F26" s="162"/>
      <c r="G26" s="163">
        <f>SUMIF(AG27:AG27,"&lt;&gt;NOR",G27:G27)</f>
        <v>0</v>
      </c>
      <c r="H26" s="157"/>
      <c r="I26" s="157">
        <f>SUM(I27:I27)</f>
        <v>0</v>
      </c>
      <c r="J26" s="157"/>
      <c r="K26" s="157">
        <f>SUM(K27:K27)</f>
        <v>0</v>
      </c>
      <c r="L26" s="157"/>
      <c r="M26" s="157">
        <f>SUM(M27:M27)</f>
        <v>0</v>
      </c>
      <c r="N26" s="157"/>
      <c r="O26" s="157">
        <f>SUM(O27:O27)</f>
        <v>7.0000000000000007E-2</v>
      </c>
      <c r="P26" s="157"/>
      <c r="Q26" s="157">
        <f>SUM(Q27:Q27)</f>
        <v>0</v>
      </c>
      <c r="R26" s="157"/>
      <c r="S26" s="157"/>
      <c r="T26" s="157"/>
      <c r="U26" s="157"/>
      <c r="V26" s="157">
        <f>SUM(V27:V27)</f>
        <v>9.99</v>
      </c>
      <c r="W26" s="157"/>
      <c r="X26" s="157"/>
      <c r="AG26" t="s">
        <v>131</v>
      </c>
    </row>
    <row r="27" spans="1:60" outlineLevel="1" x14ac:dyDescent="0.2">
      <c r="A27" s="170">
        <v>14</v>
      </c>
      <c r="B27" s="171" t="s">
        <v>168</v>
      </c>
      <c r="C27" s="178" t="s">
        <v>169</v>
      </c>
      <c r="D27" s="172" t="s">
        <v>134</v>
      </c>
      <c r="E27" s="173">
        <v>56.44</v>
      </c>
      <c r="F27" s="174"/>
      <c r="G27" s="175">
        <f>ROUND(E27*F27,2)</f>
        <v>0</v>
      </c>
      <c r="H27" s="156"/>
      <c r="I27" s="155">
        <f>ROUND(E27*H27,2)</f>
        <v>0</v>
      </c>
      <c r="J27" s="156"/>
      <c r="K27" s="155">
        <f>ROUND(E27*J27,2)</f>
        <v>0</v>
      </c>
      <c r="L27" s="155">
        <v>15</v>
      </c>
      <c r="M27" s="155">
        <f>G27*(1+L27/100)</f>
        <v>0</v>
      </c>
      <c r="N27" s="155">
        <v>1.2099999999999999E-3</v>
      </c>
      <c r="O27" s="155">
        <f>ROUND(E27*N27,2)</f>
        <v>7.0000000000000007E-2</v>
      </c>
      <c r="P27" s="155">
        <v>0</v>
      </c>
      <c r="Q27" s="155">
        <f>ROUND(E27*P27,2)</f>
        <v>0</v>
      </c>
      <c r="R27" s="155"/>
      <c r="S27" s="155" t="s">
        <v>135</v>
      </c>
      <c r="T27" s="155" t="s">
        <v>135</v>
      </c>
      <c r="U27" s="155">
        <v>0.17699999999999999</v>
      </c>
      <c r="V27" s="155">
        <f>ROUND(E27*U27,2)</f>
        <v>9.99</v>
      </c>
      <c r="W27" s="155"/>
      <c r="X27" s="155" t="s">
        <v>136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137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5.5" x14ac:dyDescent="0.2">
      <c r="A28" s="158" t="s">
        <v>130</v>
      </c>
      <c r="B28" s="159" t="s">
        <v>68</v>
      </c>
      <c r="C28" s="177" t="s">
        <v>69</v>
      </c>
      <c r="D28" s="160"/>
      <c r="E28" s="161"/>
      <c r="F28" s="162"/>
      <c r="G28" s="163">
        <f>SUMIF(AG29:AG29,"&lt;&gt;NOR",G29:G29)</f>
        <v>0</v>
      </c>
      <c r="H28" s="157"/>
      <c r="I28" s="157">
        <f>SUM(I29:I29)</f>
        <v>0</v>
      </c>
      <c r="J28" s="157"/>
      <c r="K28" s="157">
        <f>SUM(K29:K29)</f>
        <v>0</v>
      </c>
      <c r="L28" s="157"/>
      <c r="M28" s="157">
        <f>SUM(M29:M29)</f>
        <v>0</v>
      </c>
      <c r="N28" s="157"/>
      <c r="O28" s="157">
        <f>SUM(O29:O29)</f>
        <v>0</v>
      </c>
      <c r="P28" s="157"/>
      <c r="Q28" s="157">
        <f>SUM(Q29:Q29)</f>
        <v>0</v>
      </c>
      <c r="R28" s="157"/>
      <c r="S28" s="157"/>
      <c r="T28" s="157"/>
      <c r="U28" s="157"/>
      <c r="V28" s="157">
        <f>SUM(V29:V29)</f>
        <v>17.38</v>
      </c>
      <c r="W28" s="157"/>
      <c r="X28" s="157"/>
      <c r="AG28" t="s">
        <v>131</v>
      </c>
    </row>
    <row r="29" spans="1:60" outlineLevel="1" x14ac:dyDescent="0.2">
      <c r="A29" s="170">
        <v>15</v>
      </c>
      <c r="B29" s="171" t="s">
        <v>170</v>
      </c>
      <c r="C29" s="178" t="s">
        <v>171</v>
      </c>
      <c r="D29" s="172" t="s">
        <v>134</v>
      </c>
      <c r="E29" s="173">
        <v>56.44</v>
      </c>
      <c r="F29" s="174"/>
      <c r="G29" s="175">
        <f>ROUND(E29*F29,2)</f>
        <v>0</v>
      </c>
      <c r="H29" s="156"/>
      <c r="I29" s="155">
        <f>ROUND(E29*H29,2)</f>
        <v>0</v>
      </c>
      <c r="J29" s="156"/>
      <c r="K29" s="155">
        <f>ROUND(E29*J29,2)</f>
        <v>0</v>
      </c>
      <c r="L29" s="155">
        <v>15</v>
      </c>
      <c r="M29" s="155">
        <f>G29*(1+L29/100)</f>
        <v>0</v>
      </c>
      <c r="N29" s="155">
        <v>4.0000000000000003E-5</v>
      </c>
      <c r="O29" s="155">
        <f>ROUND(E29*N29,2)</f>
        <v>0</v>
      </c>
      <c r="P29" s="155">
        <v>0</v>
      </c>
      <c r="Q29" s="155">
        <f>ROUND(E29*P29,2)</f>
        <v>0</v>
      </c>
      <c r="R29" s="155"/>
      <c r="S29" s="155" t="s">
        <v>135</v>
      </c>
      <c r="T29" s="155" t="s">
        <v>135</v>
      </c>
      <c r="U29" s="155">
        <v>0.308</v>
      </c>
      <c r="V29" s="155">
        <f>ROUND(E29*U29,2)</f>
        <v>17.38</v>
      </c>
      <c r="W29" s="155"/>
      <c r="X29" s="155" t="s">
        <v>136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137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">
      <c r="A30" s="158" t="s">
        <v>130</v>
      </c>
      <c r="B30" s="159" t="s">
        <v>70</v>
      </c>
      <c r="C30" s="177" t="s">
        <v>71</v>
      </c>
      <c r="D30" s="160"/>
      <c r="E30" s="161"/>
      <c r="F30" s="162"/>
      <c r="G30" s="163">
        <f>SUMIF(AG31:AG36,"&lt;&gt;NOR",G31:G36)</f>
        <v>0</v>
      </c>
      <c r="H30" s="157"/>
      <c r="I30" s="157">
        <f>SUM(I31:I36)</f>
        <v>0</v>
      </c>
      <c r="J30" s="157"/>
      <c r="K30" s="157">
        <f>SUM(K31:K36)</f>
        <v>0</v>
      </c>
      <c r="L30" s="157"/>
      <c r="M30" s="157">
        <f>SUM(M31:M36)</f>
        <v>0</v>
      </c>
      <c r="N30" s="157"/>
      <c r="O30" s="157">
        <f>SUM(O31:O36)</f>
        <v>0.01</v>
      </c>
      <c r="P30" s="157"/>
      <c r="Q30" s="157">
        <f>SUM(Q31:Q36)</f>
        <v>1.25</v>
      </c>
      <c r="R30" s="157"/>
      <c r="S30" s="157"/>
      <c r="T30" s="157"/>
      <c r="U30" s="157"/>
      <c r="V30" s="157">
        <f>SUM(V31:V36)</f>
        <v>24.04</v>
      </c>
      <c r="W30" s="157"/>
      <c r="X30" s="157"/>
      <c r="AG30" t="s">
        <v>131</v>
      </c>
    </row>
    <row r="31" spans="1:60" outlineLevel="1" x14ac:dyDescent="0.2">
      <c r="A31" s="170">
        <v>16</v>
      </c>
      <c r="B31" s="171" t="s">
        <v>172</v>
      </c>
      <c r="C31" s="178" t="s">
        <v>173</v>
      </c>
      <c r="D31" s="172" t="s">
        <v>134</v>
      </c>
      <c r="E31" s="173">
        <v>1.056</v>
      </c>
      <c r="F31" s="174"/>
      <c r="G31" s="175">
        <f t="shared" ref="G31:G36" si="0">ROUND(E31*F31,2)</f>
        <v>0</v>
      </c>
      <c r="H31" s="156"/>
      <c r="I31" s="155">
        <f t="shared" ref="I31:I36" si="1">ROUND(E31*H31,2)</f>
        <v>0</v>
      </c>
      <c r="J31" s="156"/>
      <c r="K31" s="155">
        <f t="shared" ref="K31:K36" si="2">ROUND(E31*J31,2)</f>
        <v>0</v>
      </c>
      <c r="L31" s="155">
        <v>15</v>
      </c>
      <c r="M31" s="155">
        <f t="shared" ref="M31:M36" si="3">G31*(1+L31/100)</f>
        <v>0</v>
      </c>
      <c r="N31" s="155">
        <v>6.7000000000000002E-4</v>
      </c>
      <c r="O31" s="155">
        <f t="shared" ref="O31:O36" si="4">ROUND(E31*N31,2)</f>
        <v>0</v>
      </c>
      <c r="P31" s="155">
        <v>0.16800000000000001</v>
      </c>
      <c r="Q31" s="155">
        <f t="shared" ref="Q31:Q36" si="5">ROUND(E31*P31,2)</f>
        <v>0.18</v>
      </c>
      <c r="R31" s="155"/>
      <c r="S31" s="155" t="s">
        <v>135</v>
      </c>
      <c r="T31" s="155" t="s">
        <v>135</v>
      </c>
      <c r="U31" s="155">
        <v>0.49399999999999999</v>
      </c>
      <c r="V31" s="155">
        <f t="shared" ref="V31:V36" si="6">ROUND(E31*U31,2)</f>
        <v>0.52</v>
      </c>
      <c r="W31" s="155"/>
      <c r="X31" s="155" t="s">
        <v>136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137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0">
        <v>17</v>
      </c>
      <c r="B32" s="171" t="s">
        <v>174</v>
      </c>
      <c r="C32" s="178" t="s">
        <v>175</v>
      </c>
      <c r="D32" s="172" t="s">
        <v>134</v>
      </c>
      <c r="E32" s="173">
        <v>56.69</v>
      </c>
      <c r="F32" s="174"/>
      <c r="G32" s="175">
        <f t="shared" si="0"/>
        <v>0</v>
      </c>
      <c r="H32" s="156"/>
      <c r="I32" s="155">
        <f t="shared" si="1"/>
        <v>0</v>
      </c>
      <c r="J32" s="156"/>
      <c r="K32" s="155">
        <f t="shared" si="2"/>
        <v>0</v>
      </c>
      <c r="L32" s="155">
        <v>15</v>
      </c>
      <c r="M32" s="155">
        <f t="shared" si="3"/>
        <v>0</v>
      </c>
      <c r="N32" s="155">
        <v>0</v>
      </c>
      <c r="O32" s="155">
        <f t="shared" si="4"/>
        <v>0</v>
      </c>
      <c r="P32" s="155">
        <v>1.26E-2</v>
      </c>
      <c r="Q32" s="155">
        <f t="shared" si="5"/>
        <v>0.71</v>
      </c>
      <c r="R32" s="155"/>
      <c r="S32" s="155" t="s">
        <v>135</v>
      </c>
      <c r="T32" s="155" t="s">
        <v>135</v>
      </c>
      <c r="U32" s="155">
        <v>0.33</v>
      </c>
      <c r="V32" s="155">
        <f t="shared" si="6"/>
        <v>18.71</v>
      </c>
      <c r="W32" s="155"/>
      <c r="X32" s="155" t="s">
        <v>136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137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0">
        <v>18</v>
      </c>
      <c r="B33" s="171" t="s">
        <v>176</v>
      </c>
      <c r="C33" s="178" t="s">
        <v>177</v>
      </c>
      <c r="D33" s="172" t="s">
        <v>158</v>
      </c>
      <c r="E33" s="173">
        <v>6</v>
      </c>
      <c r="F33" s="174"/>
      <c r="G33" s="175">
        <f t="shared" si="0"/>
        <v>0</v>
      </c>
      <c r="H33" s="156"/>
      <c r="I33" s="155">
        <f t="shared" si="1"/>
        <v>0</v>
      </c>
      <c r="J33" s="156"/>
      <c r="K33" s="155">
        <f t="shared" si="2"/>
        <v>0</v>
      </c>
      <c r="L33" s="155">
        <v>15</v>
      </c>
      <c r="M33" s="155">
        <f t="shared" si="3"/>
        <v>0</v>
      </c>
      <c r="N33" s="155">
        <v>0</v>
      </c>
      <c r="O33" s="155">
        <f t="shared" si="4"/>
        <v>0</v>
      </c>
      <c r="P33" s="155">
        <v>0</v>
      </c>
      <c r="Q33" s="155">
        <f t="shared" si="5"/>
        <v>0</v>
      </c>
      <c r="R33" s="155"/>
      <c r="S33" s="155" t="s">
        <v>135</v>
      </c>
      <c r="T33" s="155" t="s">
        <v>135</v>
      </c>
      <c r="U33" s="155">
        <v>0.05</v>
      </c>
      <c r="V33" s="155">
        <f t="shared" si="6"/>
        <v>0.3</v>
      </c>
      <c r="W33" s="155"/>
      <c r="X33" s="155" t="s">
        <v>136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137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0">
        <v>19</v>
      </c>
      <c r="B34" s="171" t="s">
        <v>178</v>
      </c>
      <c r="C34" s="178" t="s">
        <v>179</v>
      </c>
      <c r="D34" s="172" t="s">
        <v>134</v>
      </c>
      <c r="E34" s="173">
        <v>4.8</v>
      </c>
      <c r="F34" s="174"/>
      <c r="G34" s="175">
        <f t="shared" si="0"/>
        <v>0</v>
      </c>
      <c r="H34" s="156"/>
      <c r="I34" s="155">
        <f t="shared" si="1"/>
        <v>0</v>
      </c>
      <c r="J34" s="156"/>
      <c r="K34" s="155">
        <f t="shared" si="2"/>
        <v>0</v>
      </c>
      <c r="L34" s="155">
        <v>15</v>
      </c>
      <c r="M34" s="155">
        <f t="shared" si="3"/>
        <v>0</v>
      </c>
      <c r="N34" s="155">
        <v>1.17E-3</v>
      </c>
      <c r="O34" s="155">
        <f t="shared" si="4"/>
        <v>0.01</v>
      </c>
      <c r="P34" s="155">
        <v>7.5999999999999998E-2</v>
      </c>
      <c r="Q34" s="155">
        <f t="shared" si="5"/>
        <v>0.36</v>
      </c>
      <c r="R34" s="155"/>
      <c r="S34" s="155" t="s">
        <v>135</v>
      </c>
      <c r="T34" s="155" t="s">
        <v>135</v>
      </c>
      <c r="U34" s="155">
        <v>0.93899999999999995</v>
      </c>
      <c r="V34" s="155">
        <f t="shared" si="6"/>
        <v>4.51</v>
      </c>
      <c r="W34" s="155"/>
      <c r="X34" s="155" t="s">
        <v>136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137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0">
        <v>20</v>
      </c>
      <c r="B35" s="171" t="s">
        <v>180</v>
      </c>
      <c r="C35" s="178" t="s">
        <v>181</v>
      </c>
      <c r="D35" s="172" t="s">
        <v>150</v>
      </c>
      <c r="E35" s="173">
        <v>1</v>
      </c>
      <c r="F35" s="174"/>
      <c r="G35" s="175">
        <f t="shared" si="0"/>
        <v>0</v>
      </c>
      <c r="H35" s="156"/>
      <c r="I35" s="155">
        <f t="shared" si="1"/>
        <v>0</v>
      </c>
      <c r="J35" s="156"/>
      <c r="K35" s="155">
        <f t="shared" si="2"/>
        <v>0</v>
      </c>
      <c r="L35" s="155">
        <v>15</v>
      </c>
      <c r="M35" s="155">
        <f t="shared" si="3"/>
        <v>0</v>
      </c>
      <c r="N35" s="155">
        <v>0</v>
      </c>
      <c r="O35" s="155">
        <f t="shared" si="4"/>
        <v>0</v>
      </c>
      <c r="P35" s="155">
        <v>0</v>
      </c>
      <c r="Q35" s="155">
        <f t="shared" si="5"/>
        <v>0</v>
      </c>
      <c r="R35" s="155"/>
      <c r="S35" s="155" t="s">
        <v>182</v>
      </c>
      <c r="T35" s="155" t="s">
        <v>151</v>
      </c>
      <c r="U35" s="155">
        <v>0</v>
      </c>
      <c r="V35" s="155">
        <f t="shared" si="6"/>
        <v>0</v>
      </c>
      <c r="W35" s="155"/>
      <c r="X35" s="155" t="s">
        <v>136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137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70">
        <v>21</v>
      </c>
      <c r="B36" s="171" t="s">
        <v>183</v>
      </c>
      <c r="C36" s="178" t="s">
        <v>184</v>
      </c>
      <c r="D36" s="172" t="s">
        <v>150</v>
      </c>
      <c r="E36" s="173">
        <v>1</v>
      </c>
      <c r="F36" s="174"/>
      <c r="G36" s="175">
        <f t="shared" si="0"/>
        <v>0</v>
      </c>
      <c r="H36" s="156"/>
      <c r="I36" s="155">
        <f t="shared" si="1"/>
        <v>0</v>
      </c>
      <c r="J36" s="156"/>
      <c r="K36" s="155">
        <f t="shared" si="2"/>
        <v>0</v>
      </c>
      <c r="L36" s="155">
        <v>15</v>
      </c>
      <c r="M36" s="155">
        <f t="shared" si="3"/>
        <v>0</v>
      </c>
      <c r="N36" s="155">
        <v>0</v>
      </c>
      <c r="O36" s="155">
        <f t="shared" si="4"/>
        <v>0</v>
      </c>
      <c r="P36" s="155">
        <v>0</v>
      </c>
      <c r="Q36" s="155">
        <f t="shared" si="5"/>
        <v>0</v>
      </c>
      <c r="R36" s="155"/>
      <c r="S36" s="155" t="s">
        <v>182</v>
      </c>
      <c r="T36" s="155" t="s">
        <v>151</v>
      </c>
      <c r="U36" s="155">
        <v>0</v>
      </c>
      <c r="V36" s="155">
        <f t="shared" si="6"/>
        <v>0</v>
      </c>
      <c r="W36" s="155"/>
      <c r="X36" s="155" t="s">
        <v>136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137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58" t="s">
        <v>130</v>
      </c>
      <c r="B37" s="159" t="s">
        <v>72</v>
      </c>
      <c r="C37" s="177" t="s">
        <v>73</v>
      </c>
      <c r="D37" s="160"/>
      <c r="E37" s="161"/>
      <c r="F37" s="162"/>
      <c r="G37" s="163">
        <f>SUMIF(AG38:AG38,"&lt;&gt;NOR",G38:G38)</f>
        <v>0</v>
      </c>
      <c r="H37" s="157"/>
      <c r="I37" s="157">
        <f>SUM(I38:I38)</f>
        <v>0</v>
      </c>
      <c r="J37" s="157"/>
      <c r="K37" s="157">
        <f>SUM(K38:K38)</f>
        <v>0</v>
      </c>
      <c r="L37" s="157"/>
      <c r="M37" s="157">
        <f>SUM(M38:M38)</f>
        <v>0</v>
      </c>
      <c r="N37" s="157"/>
      <c r="O37" s="157">
        <f>SUM(O38:O38)</f>
        <v>0</v>
      </c>
      <c r="P37" s="157"/>
      <c r="Q37" s="157">
        <f>SUM(Q38:Q38)</f>
        <v>0</v>
      </c>
      <c r="R37" s="157"/>
      <c r="S37" s="157"/>
      <c r="T37" s="157"/>
      <c r="U37" s="157"/>
      <c r="V37" s="157">
        <f>SUM(V38:V38)</f>
        <v>11.16</v>
      </c>
      <c r="W37" s="157"/>
      <c r="X37" s="157"/>
      <c r="AG37" t="s">
        <v>131</v>
      </c>
    </row>
    <row r="38" spans="1:60" outlineLevel="1" x14ac:dyDescent="0.2">
      <c r="A38" s="170">
        <v>22</v>
      </c>
      <c r="B38" s="171" t="s">
        <v>185</v>
      </c>
      <c r="C38" s="178" t="s">
        <v>186</v>
      </c>
      <c r="D38" s="172" t="s">
        <v>187</v>
      </c>
      <c r="E38" s="173">
        <v>4.3305600000000002</v>
      </c>
      <c r="F38" s="174"/>
      <c r="G38" s="175">
        <f>ROUND(E38*F38,2)</f>
        <v>0</v>
      </c>
      <c r="H38" s="156"/>
      <c r="I38" s="155">
        <f>ROUND(E38*H38,2)</f>
        <v>0</v>
      </c>
      <c r="J38" s="156"/>
      <c r="K38" s="155">
        <f>ROUND(E38*J38,2)</f>
        <v>0</v>
      </c>
      <c r="L38" s="155">
        <v>15</v>
      </c>
      <c r="M38" s="155">
        <f>G38*(1+L38/100)</f>
        <v>0</v>
      </c>
      <c r="N38" s="155">
        <v>0</v>
      </c>
      <c r="O38" s="155">
        <f>ROUND(E38*N38,2)</f>
        <v>0</v>
      </c>
      <c r="P38" s="155">
        <v>0</v>
      </c>
      <c r="Q38" s="155">
        <f>ROUND(E38*P38,2)</f>
        <v>0</v>
      </c>
      <c r="R38" s="155"/>
      <c r="S38" s="155" t="s">
        <v>135</v>
      </c>
      <c r="T38" s="155" t="s">
        <v>135</v>
      </c>
      <c r="U38" s="155">
        <v>2.577</v>
      </c>
      <c r="V38" s="155">
        <f>ROUND(E38*U38,2)</f>
        <v>11.16</v>
      </c>
      <c r="W38" s="155"/>
      <c r="X38" s="155" t="s">
        <v>188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189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58" t="s">
        <v>130</v>
      </c>
      <c r="B39" s="159" t="s">
        <v>74</v>
      </c>
      <c r="C39" s="177" t="s">
        <v>75</v>
      </c>
      <c r="D39" s="160"/>
      <c r="E39" s="161"/>
      <c r="F39" s="162"/>
      <c r="G39" s="163">
        <f>SUMIF(AG40:AG40,"&lt;&gt;NOR",G40:G40)</f>
        <v>0</v>
      </c>
      <c r="H39" s="157"/>
      <c r="I39" s="157">
        <f>SUM(I40:I40)</f>
        <v>0</v>
      </c>
      <c r="J39" s="157"/>
      <c r="K39" s="157">
        <f>SUM(K40:K40)</f>
        <v>0</v>
      </c>
      <c r="L39" s="157"/>
      <c r="M39" s="157">
        <f>SUM(M40:M40)</f>
        <v>0</v>
      </c>
      <c r="N39" s="157"/>
      <c r="O39" s="157">
        <f>SUM(O40:O40)</f>
        <v>0.03</v>
      </c>
      <c r="P39" s="157"/>
      <c r="Q39" s="157">
        <f>SUM(Q40:Q40)</f>
        <v>0</v>
      </c>
      <c r="R39" s="157"/>
      <c r="S39" s="157"/>
      <c r="T39" s="157"/>
      <c r="U39" s="157"/>
      <c r="V39" s="157">
        <f>SUM(V40:V40)</f>
        <v>3.67</v>
      </c>
      <c r="W39" s="157"/>
      <c r="X39" s="157"/>
      <c r="AG39" t="s">
        <v>131</v>
      </c>
    </row>
    <row r="40" spans="1:60" ht="22.5" outlineLevel="1" x14ac:dyDescent="0.2">
      <c r="A40" s="170">
        <v>23</v>
      </c>
      <c r="B40" s="171" t="s">
        <v>190</v>
      </c>
      <c r="C40" s="178" t="s">
        <v>191</v>
      </c>
      <c r="D40" s="172" t="s">
        <v>134</v>
      </c>
      <c r="E40" s="173">
        <v>9.52</v>
      </c>
      <c r="F40" s="174"/>
      <c r="G40" s="175">
        <f>ROUND(E40*F40,2)</f>
        <v>0</v>
      </c>
      <c r="H40" s="156"/>
      <c r="I40" s="155">
        <f>ROUND(E40*H40,2)</f>
        <v>0</v>
      </c>
      <c r="J40" s="156"/>
      <c r="K40" s="155">
        <f>ROUND(E40*J40,2)</f>
        <v>0</v>
      </c>
      <c r="L40" s="155">
        <v>15</v>
      </c>
      <c r="M40" s="155">
        <f>G40*(1+L40/100)</f>
        <v>0</v>
      </c>
      <c r="N40" s="155">
        <v>3.3999999999999998E-3</v>
      </c>
      <c r="O40" s="155">
        <f>ROUND(E40*N40,2)</f>
        <v>0.03</v>
      </c>
      <c r="P40" s="155">
        <v>0</v>
      </c>
      <c r="Q40" s="155">
        <f>ROUND(E40*P40,2)</f>
        <v>0</v>
      </c>
      <c r="R40" s="155"/>
      <c r="S40" s="155" t="s">
        <v>135</v>
      </c>
      <c r="T40" s="155" t="s">
        <v>135</v>
      </c>
      <c r="U40" s="155">
        <v>0.38500000000000001</v>
      </c>
      <c r="V40" s="155">
        <f>ROUND(E40*U40,2)</f>
        <v>3.67</v>
      </c>
      <c r="W40" s="155"/>
      <c r="X40" s="155" t="s">
        <v>136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137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158" t="s">
        <v>130</v>
      </c>
      <c r="B41" s="159" t="s">
        <v>76</v>
      </c>
      <c r="C41" s="177" t="s">
        <v>77</v>
      </c>
      <c r="D41" s="160"/>
      <c r="E41" s="161"/>
      <c r="F41" s="162"/>
      <c r="G41" s="163">
        <f>SUMIF(AG42:AG48,"&lt;&gt;NOR",G42:G48)</f>
        <v>0</v>
      </c>
      <c r="H41" s="157"/>
      <c r="I41" s="157">
        <f>SUM(I42:I48)</f>
        <v>0</v>
      </c>
      <c r="J41" s="157"/>
      <c r="K41" s="157">
        <f>SUM(K42:K48)</f>
        <v>0</v>
      </c>
      <c r="L41" s="157"/>
      <c r="M41" s="157">
        <f>SUM(M42:M48)</f>
        <v>0</v>
      </c>
      <c r="N41" s="157"/>
      <c r="O41" s="157">
        <f>SUM(O42:O48)</f>
        <v>0.04</v>
      </c>
      <c r="P41" s="157"/>
      <c r="Q41" s="157">
        <f>SUM(Q42:Q48)</f>
        <v>0</v>
      </c>
      <c r="R41" s="157"/>
      <c r="S41" s="157"/>
      <c r="T41" s="157"/>
      <c r="U41" s="157"/>
      <c r="V41" s="157">
        <f>SUM(V42:V48)</f>
        <v>6.16</v>
      </c>
      <c r="W41" s="157"/>
      <c r="X41" s="157"/>
      <c r="AG41" t="s">
        <v>131</v>
      </c>
    </row>
    <row r="42" spans="1:60" outlineLevel="1" x14ac:dyDescent="0.2">
      <c r="A42" s="170">
        <v>24</v>
      </c>
      <c r="B42" s="171" t="s">
        <v>192</v>
      </c>
      <c r="C42" s="178" t="s">
        <v>193</v>
      </c>
      <c r="D42" s="172" t="s">
        <v>158</v>
      </c>
      <c r="E42" s="173">
        <v>1</v>
      </c>
      <c r="F42" s="174"/>
      <c r="G42" s="175">
        <f t="shared" ref="G42:G48" si="7">ROUND(E42*F42,2)</f>
        <v>0</v>
      </c>
      <c r="H42" s="156"/>
      <c r="I42" s="155">
        <f t="shared" ref="I42:I48" si="8">ROUND(E42*H42,2)</f>
        <v>0</v>
      </c>
      <c r="J42" s="156"/>
      <c r="K42" s="155">
        <f t="shared" ref="K42:K48" si="9">ROUND(E42*J42,2)</f>
        <v>0</v>
      </c>
      <c r="L42" s="155">
        <v>15</v>
      </c>
      <c r="M42" s="155">
        <f t="shared" ref="M42:M48" si="10">G42*(1+L42/100)</f>
        <v>0</v>
      </c>
      <c r="N42" s="155">
        <v>1.018E-2</v>
      </c>
      <c r="O42" s="155">
        <f t="shared" ref="O42:O48" si="11">ROUND(E42*N42,2)</f>
        <v>0.01</v>
      </c>
      <c r="P42" s="155">
        <v>0</v>
      </c>
      <c r="Q42" s="155">
        <f t="shared" ref="Q42:Q48" si="12">ROUND(E42*P42,2)</f>
        <v>0</v>
      </c>
      <c r="R42" s="155"/>
      <c r="S42" s="155" t="s">
        <v>135</v>
      </c>
      <c r="T42" s="155" t="s">
        <v>151</v>
      </c>
      <c r="U42" s="155">
        <v>1.29</v>
      </c>
      <c r="V42" s="155">
        <f t="shared" ref="V42:V48" si="13">ROUND(E42*U42,2)</f>
        <v>1.29</v>
      </c>
      <c r="W42" s="155"/>
      <c r="X42" s="155" t="s">
        <v>136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137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0">
        <v>25</v>
      </c>
      <c r="B43" s="171" t="s">
        <v>194</v>
      </c>
      <c r="C43" s="178" t="s">
        <v>195</v>
      </c>
      <c r="D43" s="172" t="s">
        <v>196</v>
      </c>
      <c r="E43" s="173">
        <v>1</v>
      </c>
      <c r="F43" s="174"/>
      <c r="G43" s="175">
        <f t="shared" si="7"/>
        <v>0</v>
      </c>
      <c r="H43" s="156"/>
      <c r="I43" s="155">
        <f t="shared" si="8"/>
        <v>0</v>
      </c>
      <c r="J43" s="156"/>
      <c r="K43" s="155">
        <f t="shared" si="9"/>
        <v>0</v>
      </c>
      <c r="L43" s="155">
        <v>15</v>
      </c>
      <c r="M43" s="155">
        <f t="shared" si="10"/>
        <v>0</v>
      </c>
      <c r="N43" s="155">
        <v>1.421E-2</v>
      </c>
      <c r="O43" s="155">
        <f t="shared" si="11"/>
        <v>0.01</v>
      </c>
      <c r="P43" s="155">
        <v>0</v>
      </c>
      <c r="Q43" s="155">
        <f t="shared" si="12"/>
        <v>0</v>
      </c>
      <c r="R43" s="155"/>
      <c r="S43" s="155" t="s">
        <v>135</v>
      </c>
      <c r="T43" s="155" t="s">
        <v>151</v>
      </c>
      <c r="U43" s="155">
        <v>1.1890000000000001</v>
      </c>
      <c r="V43" s="155">
        <f t="shared" si="13"/>
        <v>1.19</v>
      </c>
      <c r="W43" s="155"/>
      <c r="X43" s="155" t="s">
        <v>136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137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0">
        <v>26</v>
      </c>
      <c r="B44" s="171" t="s">
        <v>197</v>
      </c>
      <c r="C44" s="178" t="s">
        <v>198</v>
      </c>
      <c r="D44" s="172" t="s">
        <v>196</v>
      </c>
      <c r="E44" s="173">
        <v>1</v>
      </c>
      <c r="F44" s="174"/>
      <c r="G44" s="175">
        <f t="shared" si="7"/>
        <v>0</v>
      </c>
      <c r="H44" s="156"/>
      <c r="I44" s="155">
        <f t="shared" si="8"/>
        <v>0</v>
      </c>
      <c r="J44" s="156"/>
      <c r="K44" s="155">
        <f t="shared" si="9"/>
        <v>0</v>
      </c>
      <c r="L44" s="155">
        <v>15</v>
      </c>
      <c r="M44" s="155">
        <f t="shared" si="10"/>
        <v>0</v>
      </c>
      <c r="N44" s="155">
        <v>8.9999999999999993E-3</v>
      </c>
      <c r="O44" s="155">
        <f t="shared" si="11"/>
        <v>0.01</v>
      </c>
      <c r="P44" s="155">
        <v>0</v>
      </c>
      <c r="Q44" s="155">
        <f t="shared" si="12"/>
        <v>0</v>
      </c>
      <c r="R44" s="155"/>
      <c r="S44" s="155" t="s">
        <v>135</v>
      </c>
      <c r="T44" s="155" t="s">
        <v>151</v>
      </c>
      <c r="U44" s="155">
        <v>1.1890000000000001</v>
      </c>
      <c r="V44" s="155">
        <f t="shared" si="13"/>
        <v>1.19</v>
      </c>
      <c r="W44" s="155"/>
      <c r="X44" s="155" t="s">
        <v>136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137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70">
        <v>27</v>
      </c>
      <c r="B45" s="171" t="s">
        <v>199</v>
      </c>
      <c r="C45" s="178" t="s">
        <v>200</v>
      </c>
      <c r="D45" s="172" t="s">
        <v>158</v>
      </c>
      <c r="E45" s="173">
        <v>1</v>
      </c>
      <c r="F45" s="174"/>
      <c r="G45" s="175">
        <f t="shared" si="7"/>
        <v>0</v>
      </c>
      <c r="H45" s="156"/>
      <c r="I45" s="155">
        <f t="shared" si="8"/>
        <v>0</v>
      </c>
      <c r="J45" s="156"/>
      <c r="K45" s="155">
        <f t="shared" si="9"/>
        <v>0</v>
      </c>
      <c r="L45" s="155">
        <v>15</v>
      </c>
      <c r="M45" s="155">
        <f t="shared" si="10"/>
        <v>0</v>
      </c>
      <c r="N45" s="155">
        <v>1.5200000000000001E-3</v>
      </c>
      <c r="O45" s="155">
        <f t="shared" si="11"/>
        <v>0</v>
      </c>
      <c r="P45" s="155">
        <v>0</v>
      </c>
      <c r="Q45" s="155">
        <f t="shared" si="12"/>
        <v>0</v>
      </c>
      <c r="R45" s="155"/>
      <c r="S45" s="155" t="s">
        <v>135</v>
      </c>
      <c r="T45" s="155" t="s">
        <v>135</v>
      </c>
      <c r="U45" s="155">
        <v>0.58699999999999997</v>
      </c>
      <c r="V45" s="155">
        <f t="shared" si="13"/>
        <v>0.59</v>
      </c>
      <c r="W45" s="155"/>
      <c r="X45" s="155" t="s">
        <v>136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137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70">
        <v>28</v>
      </c>
      <c r="B46" s="171" t="s">
        <v>201</v>
      </c>
      <c r="C46" s="178" t="s">
        <v>202</v>
      </c>
      <c r="D46" s="172" t="s">
        <v>196</v>
      </c>
      <c r="E46" s="173">
        <v>1</v>
      </c>
      <c r="F46" s="174"/>
      <c r="G46" s="175">
        <f t="shared" si="7"/>
        <v>0</v>
      </c>
      <c r="H46" s="156"/>
      <c r="I46" s="155">
        <f t="shared" si="8"/>
        <v>0</v>
      </c>
      <c r="J46" s="156"/>
      <c r="K46" s="155">
        <f t="shared" si="9"/>
        <v>0</v>
      </c>
      <c r="L46" s="155">
        <v>15</v>
      </c>
      <c r="M46" s="155">
        <f t="shared" si="10"/>
        <v>0</v>
      </c>
      <c r="N46" s="155">
        <v>1.2970000000000001E-2</v>
      </c>
      <c r="O46" s="155">
        <f t="shared" si="11"/>
        <v>0.01</v>
      </c>
      <c r="P46" s="155">
        <v>0</v>
      </c>
      <c r="Q46" s="155">
        <f t="shared" si="12"/>
        <v>0</v>
      </c>
      <c r="R46" s="155"/>
      <c r="S46" s="155" t="s">
        <v>135</v>
      </c>
      <c r="T46" s="155" t="s">
        <v>151</v>
      </c>
      <c r="U46" s="155">
        <v>1.9</v>
      </c>
      <c r="V46" s="155">
        <f t="shared" si="13"/>
        <v>1.9</v>
      </c>
      <c r="W46" s="155"/>
      <c r="X46" s="155" t="s">
        <v>136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137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0">
        <v>29</v>
      </c>
      <c r="B47" s="171" t="s">
        <v>203</v>
      </c>
      <c r="C47" s="178" t="s">
        <v>204</v>
      </c>
      <c r="D47" s="172" t="s">
        <v>196</v>
      </c>
      <c r="E47" s="173">
        <v>1</v>
      </c>
      <c r="F47" s="174"/>
      <c r="G47" s="175">
        <f t="shared" si="7"/>
        <v>0</v>
      </c>
      <c r="H47" s="156"/>
      <c r="I47" s="155">
        <f t="shared" si="8"/>
        <v>0</v>
      </c>
      <c r="J47" s="156"/>
      <c r="K47" s="155">
        <f t="shared" si="9"/>
        <v>0</v>
      </c>
      <c r="L47" s="155">
        <v>15</v>
      </c>
      <c r="M47" s="155">
        <f t="shared" si="10"/>
        <v>0</v>
      </c>
      <c r="N47" s="155">
        <v>0</v>
      </c>
      <c r="O47" s="155">
        <f t="shared" si="11"/>
        <v>0</v>
      </c>
      <c r="P47" s="155">
        <v>0</v>
      </c>
      <c r="Q47" s="155">
        <f t="shared" si="12"/>
        <v>0</v>
      </c>
      <c r="R47" s="155"/>
      <c r="S47" s="155" t="s">
        <v>182</v>
      </c>
      <c r="T47" s="155" t="s">
        <v>151</v>
      </c>
      <c r="U47" s="155">
        <v>0</v>
      </c>
      <c r="V47" s="155">
        <f t="shared" si="13"/>
        <v>0</v>
      </c>
      <c r="W47" s="155"/>
      <c r="X47" s="155" t="s">
        <v>136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137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70">
        <v>30</v>
      </c>
      <c r="B48" s="171" t="s">
        <v>205</v>
      </c>
      <c r="C48" s="178" t="s">
        <v>206</v>
      </c>
      <c r="D48" s="172" t="s">
        <v>150</v>
      </c>
      <c r="E48" s="173">
        <v>1</v>
      </c>
      <c r="F48" s="174"/>
      <c r="G48" s="175">
        <f t="shared" si="7"/>
        <v>0</v>
      </c>
      <c r="H48" s="156"/>
      <c r="I48" s="155">
        <f t="shared" si="8"/>
        <v>0</v>
      </c>
      <c r="J48" s="156"/>
      <c r="K48" s="155">
        <f t="shared" si="9"/>
        <v>0</v>
      </c>
      <c r="L48" s="155">
        <v>15</v>
      </c>
      <c r="M48" s="155">
        <f t="shared" si="10"/>
        <v>0</v>
      </c>
      <c r="N48" s="155">
        <v>0</v>
      </c>
      <c r="O48" s="155">
        <f t="shared" si="11"/>
        <v>0</v>
      </c>
      <c r="P48" s="155">
        <v>0</v>
      </c>
      <c r="Q48" s="155">
        <f t="shared" si="12"/>
        <v>0</v>
      </c>
      <c r="R48" s="155"/>
      <c r="S48" s="155" t="s">
        <v>182</v>
      </c>
      <c r="T48" s="155" t="s">
        <v>151</v>
      </c>
      <c r="U48" s="155">
        <v>0</v>
      </c>
      <c r="V48" s="155">
        <f t="shared" si="13"/>
        <v>0</v>
      </c>
      <c r="W48" s="155"/>
      <c r="X48" s="155" t="s">
        <v>136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137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58" t="s">
        <v>130</v>
      </c>
      <c r="B49" s="159" t="s">
        <v>78</v>
      </c>
      <c r="C49" s="177" t="s">
        <v>79</v>
      </c>
      <c r="D49" s="160"/>
      <c r="E49" s="161"/>
      <c r="F49" s="162"/>
      <c r="G49" s="163">
        <f>SUMIF(AG50:AG50,"&lt;&gt;NOR",G50:G50)</f>
        <v>0</v>
      </c>
      <c r="H49" s="157"/>
      <c r="I49" s="157">
        <f>SUM(I50:I50)</f>
        <v>0</v>
      </c>
      <c r="J49" s="157"/>
      <c r="K49" s="157">
        <f>SUM(K50:K50)</f>
        <v>0</v>
      </c>
      <c r="L49" s="157"/>
      <c r="M49" s="157">
        <f>SUM(M50:M50)</f>
        <v>0</v>
      </c>
      <c r="N49" s="157"/>
      <c r="O49" s="157">
        <f>SUM(O50:O50)</f>
        <v>0</v>
      </c>
      <c r="P49" s="157"/>
      <c r="Q49" s="157">
        <f>SUM(Q50:Q50)</f>
        <v>0</v>
      </c>
      <c r="R49" s="157"/>
      <c r="S49" s="157"/>
      <c r="T49" s="157"/>
      <c r="U49" s="157"/>
      <c r="V49" s="157">
        <f>SUM(V50:V50)</f>
        <v>0.17</v>
      </c>
      <c r="W49" s="157"/>
      <c r="X49" s="157"/>
      <c r="AG49" t="s">
        <v>131</v>
      </c>
    </row>
    <row r="50" spans="1:60" outlineLevel="1" x14ac:dyDescent="0.2">
      <c r="A50" s="170">
        <v>31</v>
      </c>
      <c r="B50" s="171" t="s">
        <v>207</v>
      </c>
      <c r="C50" s="178" t="s">
        <v>208</v>
      </c>
      <c r="D50" s="172" t="s">
        <v>150</v>
      </c>
      <c r="E50" s="173">
        <v>1</v>
      </c>
      <c r="F50" s="174"/>
      <c r="G50" s="175">
        <f>ROUND(E50*F50,2)</f>
        <v>0</v>
      </c>
      <c r="H50" s="156"/>
      <c r="I50" s="155">
        <f>ROUND(E50*H50,2)</f>
        <v>0</v>
      </c>
      <c r="J50" s="156"/>
      <c r="K50" s="155">
        <f>ROUND(E50*J50,2)</f>
        <v>0</v>
      </c>
      <c r="L50" s="155">
        <v>15</v>
      </c>
      <c r="M50" s="155">
        <f>G50*(1+L50/100)</f>
        <v>0</v>
      </c>
      <c r="N50" s="155">
        <v>0</v>
      </c>
      <c r="O50" s="155">
        <f>ROUND(E50*N50,2)</f>
        <v>0</v>
      </c>
      <c r="P50" s="155">
        <v>2.1299999999999999E-3</v>
      </c>
      <c r="Q50" s="155">
        <f>ROUND(E50*P50,2)</f>
        <v>0</v>
      </c>
      <c r="R50" s="155"/>
      <c r="S50" s="155" t="s">
        <v>135</v>
      </c>
      <c r="T50" s="155" t="s">
        <v>151</v>
      </c>
      <c r="U50" s="155">
        <v>0.17299999999999999</v>
      </c>
      <c r="V50" s="155">
        <f>ROUND(E50*U50,2)</f>
        <v>0.17</v>
      </c>
      <c r="W50" s="155"/>
      <c r="X50" s="155" t="s">
        <v>136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137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x14ac:dyDescent="0.2">
      <c r="A51" s="158" t="s">
        <v>130</v>
      </c>
      <c r="B51" s="159" t="s">
        <v>80</v>
      </c>
      <c r="C51" s="177" t="s">
        <v>81</v>
      </c>
      <c r="D51" s="160"/>
      <c r="E51" s="161"/>
      <c r="F51" s="162"/>
      <c r="G51" s="163">
        <f>SUMIF(AG52:AG53,"&lt;&gt;NOR",G52:G53)</f>
        <v>0</v>
      </c>
      <c r="H51" s="157"/>
      <c r="I51" s="157">
        <f>SUM(I52:I53)</f>
        <v>0</v>
      </c>
      <c r="J51" s="157"/>
      <c r="K51" s="157">
        <f>SUM(K52:K53)</f>
        <v>0</v>
      </c>
      <c r="L51" s="157"/>
      <c r="M51" s="157">
        <f>SUM(M52:M53)</f>
        <v>0</v>
      </c>
      <c r="N51" s="157"/>
      <c r="O51" s="157">
        <f>SUM(O52:O53)</f>
        <v>0</v>
      </c>
      <c r="P51" s="157"/>
      <c r="Q51" s="157">
        <f>SUM(Q52:Q53)</f>
        <v>0</v>
      </c>
      <c r="R51" s="157"/>
      <c r="S51" s="157"/>
      <c r="T51" s="157"/>
      <c r="U51" s="157"/>
      <c r="V51" s="157">
        <f>SUM(V52:V53)</f>
        <v>4.95</v>
      </c>
      <c r="W51" s="157"/>
      <c r="X51" s="157"/>
      <c r="AG51" t="s">
        <v>131</v>
      </c>
    </row>
    <row r="52" spans="1:60" ht="22.5" outlineLevel="1" x14ac:dyDescent="0.2">
      <c r="A52" s="170">
        <v>32</v>
      </c>
      <c r="B52" s="171" t="s">
        <v>209</v>
      </c>
      <c r="C52" s="178" t="s">
        <v>210</v>
      </c>
      <c r="D52" s="172" t="s">
        <v>158</v>
      </c>
      <c r="E52" s="173">
        <v>1</v>
      </c>
      <c r="F52" s="174"/>
      <c r="G52" s="175">
        <f>ROUND(E52*F52,2)</f>
        <v>0</v>
      </c>
      <c r="H52" s="156"/>
      <c r="I52" s="155">
        <f>ROUND(E52*H52,2)</f>
        <v>0</v>
      </c>
      <c r="J52" s="156"/>
      <c r="K52" s="155">
        <f>ROUND(E52*J52,2)</f>
        <v>0</v>
      </c>
      <c r="L52" s="155">
        <v>15</v>
      </c>
      <c r="M52" s="155">
        <f>G52*(1+L52/100)</f>
        <v>0</v>
      </c>
      <c r="N52" s="155">
        <v>0</v>
      </c>
      <c r="O52" s="155">
        <f>ROUND(E52*N52,2)</f>
        <v>0</v>
      </c>
      <c r="P52" s="155">
        <v>0</v>
      </c>
      <c r="Q52" s="155">
        <f>ROUND(E52*P52,2)</f>
        <v>0</v>
      </c>
      <c r="R52" s="155"/>
      <c r="S52" s="155" t="s">
        <v>135</v>
      </c>
      <c r="T52" s="155" t="s">
        <v>151</v>
      </c>
      <c r="U52" s="155">
        <v>1.55</v>
      </c>
      <c r="V52" s="155">
        <f>ROUND(E52*U52,2)</f>
        <v>1.55</v>
      </c>
      <c r="W52" s="155"/>
      <c r="X52" s="155" t="s">
        <v>136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137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0">
        <v>33</v>
      </c>
      <c r="B53" s="171" t="s">
        <v>211</v>
      </c>
      <c r="C53" s="178" t="s">
        <v>212</v>
      </c>
      <c r="D53" s="172" t="s">
        <v>158</v>
      </c>
      <c r="E53" s="173">
        <v>2</v>
      </c>
      <c r="F53" s="174"/>
      <c r="G53" s="175">
        <f>ROUND(E53*F53,2)</f>
        <v>0</v>
      </c>
      <c r="H53" s="156"/>
      <c r="I53" s="155">
        <f>ROUND(E53*H53,2)</f>
        <v>0</v>
      </c>
      <c r="J53" s="156"/>
      <c r="K53" s="155">
        <f>ROUND(E53*J53,2)</f>
        <v>0</v>
      </c>
      <c r="L53" s="155">
        <v>15</v>
      </c>
      <c r="M53" s="155">
        <f>G53*(1+L53/100)</f>
        <v>0</v>
      </c>
      <c r="N53" s="155">
        <v>0</v>
      </c>
      <c r="O53" s="155">
        <f>ROUND(E53*N53,2)</f>
        <v>0</v>
      </c>
      <c r="P53" s="155">
        <v>0</v>
      </c>
      <c r="Q53" s="155">
        <f>ROUND(E53*P53,2)</f>
        <v>0</v>
      </c>
      <c r="R53" s="155"/>
      <c r="S53" s="155" t="s">
        <v>135</v>
      </c>
      <c r="T53" s="155" t="s">
        <v>151</v>
      </c>
      <c r="U53" s="155">
        <v>1.7</v>
      </c>
      <c r="V53" s="155">
        <f>ROUND(E53*U53,2)</f>
        <v>3.4</v>
      </c>
      <c r="W53" s="155"/>
      <c r="X53" s="155" t="s">
        <v>136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137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x14ac:dyDescent="0.2">
      <c r="A54" s="158" t="s">
        <v>130</v>
      </c>
      <c r="B54" s="159" t="s">
        <v>82</v>
      </c>
      <c r="C54" s="177" t="s">
        <v>83</v>
      </c>
      <c r="D54" s="160"/>
      <c r="E54" s="161"/>
      <c r="F54" s="162"/>
      <c r="G54" s="163">
        <f>SUMIF(AG55:AG59,"&lt;&gt;NOR",G55:G59)</f>
        <v>0</v>
      </c>
      <c r="H54" s="157"/>
      <c r="I54" s="157">
        <f>SUM(I55:I59)</f>
        <v>0</v>
      </c>
      <c r="J54" s="157"/>
      <c r="K54" s="157">
        <f>SUM(K55:K59)</f>
        <v>0</v>
      </c>
      <c r="L54" s="157"/>
      <c r="M54" s="157">
        <f>SUM(M55:M59)</f>
        <v>0</v>
      </c>
      <c r="N54" s="157"/>
      <c r="O54" s="157">
        <f>SUM(O55:O59)</f>
        <v>6.0000000000000005E-2</v>
      </c>
      <c r="P54" s="157"/>
      <c r="Q54" s="157">
        <f>SUM(Q55:Q59)</f>
        <v>7.0000000000000007E-2</v>
      </c>
      <c r="R54" s="157"/>
      <c r="S54" s="157"/>
      <c r="T54" s="157"/>
      <c r="U54" s="157"/>
      <c r="V54" s="157">
        <f>SUM(V55:V59)</f>
        <v>7.11</v>
      </c>
      <c r="W54" s="157"/>
      <c r="X54" s="157"/>
      <c r="AG54" t="s">
        <v>131</v>
      </c>
    </row>
    <row r="55" spans="1:60" outlineLevel="1" x14ac:dyDescent="0.2">
      <c r="A55" s="170">
        <v>34</v>
      </c>
      <c r="B55" s="171" t="s">
        <v>213</v>
      </c>
      <c r="C55" s="178" t="s">
        <v>214</v>
      </c>
      <c r="D55" s="172" t="s">
        <v>134</v>
      </c>
      <c r="E55" s="173">
        <v>3</v>
      </c>
      <c r="F55" s="174"/>
      <c r="G55" s="175">
        <f>ROUND(E55*F55,2)</f>
        <v>0</v>
      </c>
      <c r="H55" s="156"/>
      <c r="I55" s="155">
        <f>ROUND(E55*H55,2)</f>
        <v>0</v>
      </c>
      <c r="J55" s="156"/>
      <c r="K55" s="155">
        <f>ROUND(E55*J55,2)</f>
        <v>0</v>
      </c>
      <c r="L55" s="155">
        <v>15</v>
      </c>
      <c r="M55" s="155">
        <f>G55*(1+L55/100)</f>
        <v>0</v>
      </c>
      <c r="N55" s="155">
        <v>0</v>
      </c>
      <c r="O55" s="155">
        <f>ROUND(E55*N55,2)</f>
        <v>0</v>
      </c>
      <c r="P55" s="155">
        <v>2.3800000000000002E-2</v>
      </c>
      <c r="Q55" s="155">
        <f>ROUND(E55*P55,2)</f>
        <v>7.0000000000000007E-2</v>
      </c>
      <c r="R55" s="155"/>
      <c r="S55" s="155" t="s">
        <v>135</v>
      </c>
      <c r="T55" s="155" t="s">
        <v>135</v>
      </c>
      <c r="U55" s="155">
        <v>8.2000000000000003E-2</v>
      </c>
      <c r="V55" s="155">
        <f>ROUND(E55*U55,2)</f>
        <v>0.25</v>
      </c>
      <c r="W55" s="155"/>
      <c r="X55" s="155" t="s">
        <v>136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137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70">
        <v>35</v>
      </c>
      <c r="B56" s="171" t="s">
        <v>215</v>
      </c>
      <c r="C56" s="178" t="s">
        <v>216</v>
      </c>
      <c r="D56" s="172" t="s">
        <v>158</v>
      </c>
      <c r="E56" s="173">
        <v>3</v>
      </c>
      <c r="F56" s="174"/>
      <c r="G56" s="175">
        <f>ROUND(E56*F56,2)</f>
        <v>0</v>
      </c>
      <c r="H56" s="156"/>
      <c r="I56" s="155">
        <f>ROUND(E56*H56,2)</f>
        <v>0</v>
      </c>
      <c r="J56" s="156"/>
      <c r="K56" s="155">
        <f>ROUND(E56*J56,2)</f>
        <v>0</v>
      </c>
      <c r="L56" s="155">
        <v>15</v>
      </c>
      <c r="M56" s="155">
        <f>G56*(1+L56/100)</f>
        <v>0</v>
      </c>
      <c r="N56" s="155">
        <v>0</v>
      </c>
      <c r="O56" s="155">
        <f>ROUND(E56*N56,2)</f>
        <v>0</v>
      </c>
      <c r="P56" s="155">
        <v>0</v>
      </c>
      <c r="Q56" s="155">
        <f>ROUND(E56*P56,2)</f>
        <v>0</v>
      </c>
      <c r="R56" s="155"/>
      <c r="S56" s="155" t="s">
        <v>135</v>
      </c>
      <c r="T56" s="155" t="s">
        <v>151</v>
      </c>
      <c r="U56" s="155">
        <v>1.0529999999999999</v>
      </c>
      <c r="V56" s="155">
        <f>ROUND(E56*U56,2)</f>
        <v>3.16</v>
      </c>
      <c r="W56" s="155"/>
      <c r="X56" s="155" t="s">
        <v>136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137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0">
        <v>36</v>
      </c>
      <c r="B57" s="171" t="s">
        <v>217</v>
      </c>
      <c r="C57" s="178" t="s">
        <v>218</v>
      </c>
      <c r="D57" s="172" t="s">
        <v>158</v>
      </c>
      <c r="E57" s="173">
        <v>1</v>
      </c>
      <c r="F57" s="174"/>
      <c r="G57" s="175">
        <f>ROUND(E57*F57,2)</f>
        <v>0</v>
      </c>
      <c r="H57" s="156"/>
      <c r="I57" s="155">
        <f>ROUND(E57*H57,2)</f>
        <v>0</v>
      </c>
      <c r="J57" s="156"/>
      <c r="K57" s="155">
        <f>ROUND(E57*J57,2)</f>
        <v>0</v>
      </c>
      <c r="L57" s="155">
        <v>15</v>
      </c>
      <c r="M57" s="155">
        <f>G57*(1+L57/100)</f>
        <v>0</v>
      </c>
      <c r="N57" s="155">
        <v>1.257E-2</v>
      </c>
      <c r="O57" s="155">
        <f>ROUND(E57*N57,2)</f>
        <v>0.01</v>
      </c>
      <c r="P57" s="155">
        <v>0</v>
      </c>
      <c r="Q57" s="155">
        <f>ROUND(E57*P57,2)</f>
        <v>0</v>
      </c>
      <c r="R57" s="155"/>
      <c r="S57" s="155" t="s">
        <v>135</v>
      </c>
      <c r="T57" s="155" t="s">
        <v>135</v>
      </c>
      <c r="U57" s="155">
        <v>0.86099999999999999</v>
      </c>
      <c r="V57" s="155">
        <f>ROUND(E57*U57,2)</f>
        <v>0.86</v>
      </c>
      <c r="W57" s="155"/>
      <c r="X57" s="155" t="s">
        <v>136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137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0">
        <v>37</v>
      </c>
      <c r="B58" s="171" t="s">
        <v>219</v>
      </c>
      <c r="C58" s="178" t="s">
        <v>220</v>
      </c>
      <c r="D58" s="172" t="s">
        <v>158</v>
      </c>
      <c r="E58" s="173">
        <v>2</v>
      </c>
      <c r="F58" s="174"/>
      <c r="G58" s="175">
        <f>ROUND(E58*F58,2)</f>
        <v>0</v>
      </c>
      <c r="H58" s="156"/>
      <c r="I58" s="155">
        <f>ROUND(E58*H58,2)</f>
        <v>0</v>
      </c>
      <c r="J58" s="156"/>
      <c r="K58" s="155">
        <f>ROUND(E58*J58,2)</f>
        <v>0</v>
      </c>
      <c r="L58" s="155">
        <v>15</v>
      </c>
      <c r="M58" s="155">
        <f>G58*(1+L58/100)</f>
        <v>0</v>
      </c>
      <c r="N58" s="155">
        <v>2.596E-2</v>
      </c>
      <c r="O58" s="155">
        <f>ROUND(E58*N58,2)</f>
        <v>0.05</v>
      </c>
      <c r="P58" s="155">
        <v>0</v>
      </c>
      <c r="Q58" s="155">
        <f>ROUND(E58*P58,2)</f>
        <v>0</v>
      </c>
      <c r="R58" s="155"/>
      <c r="S58" s="155" t="s">
        <v>135</v>
      </c>
      <c r="T58" s="155" t="s">
        <v>135</v>
      </c>
      <c r="U58" s="155">
        <v>0.98550000000000004</v>
      </c>
      <c r="V58" s="155">
        <f>ROUND(E58*U58,2)</f>
        <v>1.97</v>
      </c>
      <c r="W58" s="155"/>
      <c r="X58" s="155" t="s">
        <v>136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137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70">
        <v>38</v>
      </c>
      <c r="B59" s="171" t="s">
        <v>221</v>
      </c>
      <c r="C59" s="178" t="s">
        <v>222</v>
      </c>
      <c r="D59" s="172" t="s">
        <v>158</v>
      </c>
      <c r="E59" s="173">
        <v>1</v>
      </c>
      <c r="F59" s="174"/>
      <c r="G59" s="175">
        <f>ROUND(E59*F59,2)</f>
        <v>0</v>
      </c>
      <c r="H59" s="156"/>
      <c r="I59" s="155">
        <f>ROUND(E59*H59,2)</f>
        <v>0</v>
      </c>
      <c r="J59" s="156"/>
      <c r="K59" s="155">
        <f>ROUND(E59*J59,2)</f>
        <v>0</v>
      </c>
      <c r="L59" s="155">
        <v>15</v>
      </c>
      <c r="M59" s="155">
        <f>G59*(1+L59/100)</f>
        <v>0</v>
      </c>
      <c r="N59" s="155">
        <v>2.0000000000000002E-5</v>
      </c>
      <c r="O59" s="155">
        <f>ROUND(E59*N59,2)</f>
        <v>0</v>
      </c>
      <c r="P59" s="155">
        <v>0</v>
      </c>
      <c r="Q59" s="155">
        <f>ROUND(E59*P59,2)</f>
        <v>0</v>
      </c>
      <c r="R59" s="155"/>
      <c r="S59" s="155" t="s">
        <v>135</v>
      </c>
      <c r="T59" s="155" t="s">
        <v>151</v>
      </c>
      <c r="U59" s="155">
        <v>0.86799999999999999</v>
      </c>
      <c r="V59" s="155">
        <f>ROUND(E59*U59,2)</f>
        <v>0.87</v>
      </c>
      <c r="W59" s="155"/>
      <c r="X59" s="155" t="s">
        <v>136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137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x14ac:dyDescent="0.2">
      <c r="A60" s="158" t="s">
        <v>130</v>
      </c>
      <c r="B60" s="159" t="s">
        <v>84</v>
      </c>
      <c r="C60" s="177" t="s">
        <v>85</v>
      </c>
      <c r="D60" s="160"/>
      <c r="E60" s="161"/>
      <c r="F60" s="162"/>
      <c r="G60" s="163">
        <f>SUMIF(AG61:AG66,"&lt;&gt;NOR",G61:G66)</f>
        <v>0</v>
      </c>
      <c r="H60" s="157"/>
      <c r="I60" s="157">
        <f>SUM(I61:I66)</f>
        <v>0</v>
      </c>
      <c r="J60" s="157"/>
      <c r="K60" s="157">
        <f>SUM(K61:K66)</f>
        <v>0</v>
      </c>
      <c r="L60" s="157"/>
      <c r="M60" s="157">
        <f>SUM(M61:M66)</f>
        <v>0</v>
      </c>
      <c r="N60" s="157"/>
      <c r="O60" s="157">
        <f>SUM(O61:O66)</f>
        <v>0</v>
      </c>
      <c r="P60" s="157"/>
      <c r="Q60" s="157">
        <f>SUM(Q61:Q66)</f>
        <v>0.26</v>
      </c>
      <c r="R60" s="157"/>
      <c r="S60" s="157"/>
      <c r="T60" s="157"/>
      <c r="U60" s="157"/>
      <c r="V60" s="157">
        <f>SUM(V61:V66)</f>
        <v>39.420000000000009</v>
      </c>
      <c r="W60" s="157"/>
      <c r="X60" s="157"/>
      <c r="AG60" t="s">
        <v>131</v>
      </c>
    </row>
    <row r="61" spans="1:60" outlineLevel="1" x14ac:dyDescent="0.2">
      <c r="A61" s="170">
        <v>39</v>
      </c>
      <c r="B61" s="171" t="s">
        <v>223</v>
      </c>
      <c r="C61" s="178" t="s">
        <v>283</v>
      </c>
      <c r="D61" s="172" t="s">
        <v>158</v>
      </c>
      <c r="E61" s="173">
        <v>2</v>
      </c>
      <c r="F61" s="174"/>
      <c r="G61" s="175">
        <f t="shared" ref="G61:G66" si="14">ROUND(E61*F61,2)</f>
        <v>0</v>
      </c>
      <c r="H61" s="156"/>
      <c r="I61" s="155">
        <f t="shared" ref="I61:I66" si="15">ROUND(E61*H61,2)</f>
        <v>0</v>
      </c>
      <c r="J61" s="156"/>
      <c r="K61" s="155">
        <f t="shared" ref="K61:K66" si="16">ROUND(E61*J61,2)</f>
        <v>0</v>
      </c>
      <c r="L61" s="155">
        <v>15</v>
      </c>
      <c r="M61" s="155">
        <f t="shared" ref="M61:M66" si="17">G61*(1+L61/100)</f>
        <v>0</v>
      </c>
      <c r="N61" s="155">
        <v>0</v>
      </c>
      <c r="O61" s="155">
        <f t="shared" ref="O61:O66" si="18">ROUND(E61*N61,2)</f>
        <v>0</v>
      </c>
      <c r="P61" s="155">
        <v>0</v>
      </c>
      <c r="Q61" s="155">
        <f t="shared" ref="Q61:Q66" si="19">ROUND(E61*P61,2)</f>
        <v>0</v>
      </c>
      <c r="R61" s="155"/>
      <c r="S61" s="155" t="s">
        <v>135</v>
      </c>
      <c r="T61" s="155" t="s">
        <v>151</v>
      </c>
      <c r="U61" s="155">
        <v>1.45</v>
      </c>
      <c r="V61" s="155">
        <f t="shared" ref="V61:V66" si="20">ROUND(E61*U61,2)</f>
        <v>2.9</v>
      </c>
      <c r="W61" s="155"/>
      <c r="X61" s="155" t="s">
        <v>136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137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0">
        <v>40</v>
      </c>
      <c r="B62" s="171" t="s">
        <v>224</v>
      </c>
      <c r="C62" s="178" t="s">
        <v>225</v>
      </c>
      <c r="D62" s="172" t="s">
        <v>158</v>
      </c>
      <c r="E62" s="173">
        <v>5</v>
      </c>
      <c r="F62" s="174"/>
      <c r="G62" s="175">
        <f t="shared" si="14"/>
        <v>0</v>
      </c>
      <c r="H62" s="156"/>
      <c r="I62" s="155">
        <f t="shared" si="15"/>
        <v>0</v>
      </c>
      <c r="J62" s="156"/>
      <c r="K62" s="155">
        <f t="shared" si="16"/>
        <v>0</v>
      </c>
      <c r="L62" s="155">
        <v>15</v>
      </c>
      <c r="M62" s="155">
        <f t="shared" si="17"/>
        <v>0</v>
      </c>
      <c r="N62" s="155">
        <v>2.0000000000000002E-5</v>
      </c>
      <c r="O62" s="155">
        <f t="shared" si="18"/>
        <v>0</v>
      </c>
      <c r="P62" s="155">
        <v>0</v>
      </c>
      <c r="Q62" s="155">
        <f t="shared" si="19"/>
        <v>0</v>
      </c>
      <c r="R62" s="155"/>
      <c r="S62" s="155" t="s">
        <v>135</v>
      </c>
      <c r="T62" s="155" t="s">
        <v>135</v>
      </c>
      <c r="U62" s="155">
        <v>4.0199999999999996</v>
      </c>
      <c r="V62" s="155">
        <f t="shared" si="20"/>
        <v>20.100000000000001</v>
      </c>
      <c r="W62" s="155"/>
      <c r="X62" s="155" t="s">
        <v>136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137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33.75" outlineLevel="1" x14ac:dyDescent="0.2">
      <c r="A63" s="170">
        <v>41</v>
      </c>
      <c r="B63" s="171" t="s">
        <v>226</v>
      </c>
      <c r="C63" s="178" t="s">
        <v>227</v>
      </c>
      <c r="D63" s="172" t="s">
        <v>158</v>
      </c>
      <c r="E63" s="173">
        <v>1</v>
      </c>
      <c r="F63" s="174"/>
      <c r="G63" s="175">
        <f t="shared" si="14"/>
        <v>0</v>
      </c>
      <c r="H63" s="156"/>
      <c r="I63" s="155">
        <f t="shared" si="15"/>
        <v>0</v>
      </c>
      <c r="J63" s="156"/>
      <c r="K63" s="155">
        <f t="shared" si="16"/>
        <v>0</v>
      </c>
      <c r="L63" s="155">
        <v>15</v>
      </c>
      <c r="M63" s="155">
        <f t="shared" si="17"/>
        <v>0</v>
      </c>
      <c r="N63" s="155">
        <v>0</v>
      </c>
      <c r="O63" s="155">
        <f t="shared" si="18"/>
        <v>0</v>
      </c>
      <c r="P63" s="155">
        <v>0</v>
      </c>
      <c r="Q63" s="155">
        <f t="shared" si="19"/>
        <v>0</v>
      </c>
      <c r="R63" s="155"/>
      <c r="S63" s="155" t="s">
        <v>135</v>
      </c>
      <c r="T63" s="155" t="s">
        <v>151</v>
      </c>
      <c r="U63" s="155">
        <v>10.728</v>
      </c>
      <c r="V63" s="155">
        <f t="shared" si="20"/>
        <v>10.73</v>
      </c>
      <c r="W63" s="155"/>
      <c r="X63" s="155" t="s">
        <v>136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137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0">
        <v>42</v>
      </c>
      <c r="B64" s="171" t="s">
        <v>228</v>
      </c>
      <c r="C64" s="178" t="s">
        <v>229</v>
      </c>
      <c r="D64" s="172" t="s">
        <v>158</v>
      </c>
      <c r="E64" s="173">
        <v>1</v>
      </c>
      <c r="F64" s="174"/>
      <c r="G64" s="175">
        <f t="shared" si="14"/>
        <v>0</v>
      </c>
      <c r="H64" s="156"/>
      <c r="I64" s="155">
        <f t="shared" si="15"/>
        <v>0</v>
      </c>
      <c r="J64" s="156"/>
      <c r="K64" s="155">
        <f t="shared" si="16"/>
        <v>0</v>
      </c>
      <c r="L64" s="155">
        <v>15</v>
      </c>
      <c r="M64" s="155">
        <f t="shared" si="17"/>
        <v>0</v>
      </c>
      <c r="N64" s="155">
        <v>0</v>
      </c>
      <c r="O64" s="155">
        <f t="shared" si="18"/>
        <v>0</v>
      </c>
      <c r="P64" s="155">
        <v>0.17399999999999999</v>
      </c>
      <c r="Q64" s="155">
        <f t="shared" si="19"/>
        <v>0.17</v>
      </c>
      <c r="R64" s="155"/>
      <c r="S64" s="155" t="s">
        <v>135</v>
      </c>
      <c r="T64" s="155" t="s">
        <v>135</v>
      </c>
      <c r="U64" s="155">
        <v>0.95</v>
      </c>
      <c r="V64" s="155">
        <f t="shared" si="20"/>
        <v>0.95</v>
      </c>
      <c r="W64" s="155"/>
      <c r="X64" s="155" t="s">
        <v>136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137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0">
        <v>43</v>
      </c>
      <c r="B65" s="171" t="s">
        <v>230</v>
      </c>
      <c r="C65" s="178" t="s">
        <v>231</v>
      </c>
      <c r="D65" s="172" t="s">
        <v>158</v>
      </c>
      <c r="E65" s="173">
        <v>1</v>
      </c>
      <c r="F65" s="174"/>
      <c r="G65" s="175">
        <f t="shared" si="14"/>
        <v>0</v>
      </c>
      <c r="H65" s="156"/>
      <c r="I65" s="155">
        <f t="shared" si="15"/>
        <v>0</v>
      </c>
      <c r="J65" s="156"/>
      <c r="K65" s="155">
        <f t="shared" si="16"/>
        <v>0</v>
      </c>
      <c r="L65" s="155">
        <v>15</v>
      </c>
      <c r="M65" s="155">
        <f t="shared" si="17"/>
        <v>0</v>
      </c>
      <c r="N65" s="155">
        <v>0</v>
      </c>
      <c r="O65" s="155">
        <f t="shared" si="18"/>
        <v>0</v>
      </c>
      <c r="P65" s="155">
        <v>8.8099999999999998E-2</v>
      </c>
      <c r="Q65" s="155">
        <f t="shared" si="19"/>
        <v>0.09</v>
      </c>
      <c r="R65" s="155"/>
      <c r="S65" s="155" t="s">
        <v>135</v>
      </c>
      <c r="T65" s="155" t="s">
        <v>135</v>
      </c>
      <c r="U65" s="155">
        <v>0.39</v>
      </c>
      <c r="V65" s="155">
        <f t="shared" si="20"/>
        <v>0.39</v>
      </c>
      <c r="W65" s="155"/>
      <c r="X65" s="155" t="s">
        <v>136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137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0">
        <v>44</v>
      </c>
      <c r="B66" s="171" t="s">
        <v>232</v>
      </c>
      <c r="C66" s="178" t="s">
        <v>233</v>
      </c>
      <c r="D66" s="172" t="s">
        <v>158</v>
      </c>
      <c r="E66" s="173">
        <v>3</v>
      </c>
      <c r="F66" s="174"/>
      <c r="G66" s="175">
        <f t="shared" si="14"/>
        <v>0</v>
      </c>
      <c r="H66" s="156"/>
      <c r="I66" s="155">
        <f t="shared" si="15"/>
        <v>0</v>
      </c>
      <c r="J66" s="156"/>
      <c r="K66" s="155">
        <f t="shared" si="16"/>
        <v>0</v>
      </c>
      <c r="L66" s="155">
        <v>15</v>
      </c>
      <c r="M66" s="155">
        <f t="shared" si="17"/>
        <v>0</v>
      </c>
      <c r="N66" s="155">
        <v>0</v>
      </c>
      <c r="O66" s="155">
        <f t="shared" si="18"/>
        <v>0</v>
      </c>
      <c r="P66" s="155">
        <v>0</v>
      </c>
      <c r="Q66" s="155">
        <f t="shared" si="19"/>
        <v>0</v>
      </c>
      <c r="R66" s="155"/>
      <c r="S66" s="155" t="s">
        <v>182</v>
      </c>
      <c r="T66" s="155" t="s">
        <v>151</v>
      </c>
      <c r="U66" s="155">
        <v>1.45</v>
      </c>
      <c r="V66" s="155">
        <f t="shared" si="20"/>
        <v>4.3499999999999996</v>
      </c>
      <c r="W66" s="155"/>
      <c r="X66" s="155" t="s">
        <v>136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137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x14ac:dyDescent="0.2">
      <c r="A67" s="158" t="s">
        <v>130</v>
      </c>
      <c r="B67" s="159" t="s">
        <v>86</v>
      </c>
      <c r="C67" s="177" t="s">
        <v>87</v>
      </c>
      <c r="D67" s="160"/>
      <c r="E67" s="161"/>
      <c r="F67" s="162"/>
      <c r="G67" s="163">
        <f>SUMIF(AG68:AG69,"&lt;&gt;NOR",G68:G69)</f>
        <v>0</v>
      </c>
      <c r="H67" s="157"/>
      <c r="I67" s="157">
        <f>SUM(I68:I69)</f>
        <v>0</v>
      </c>
      <c r="J67" s="157"/>
      <c r="K67" s="157">
        <f>SUM(K68:K69)</f>
        <v>0</v>
      </c>
      <c r="L67" s="157"/>
      <c r="M67" s="157">
        <f>SUM(M68:M69)</f>
        <v>0</v>
      </c>
      <c r="N67" s="157"/>
      <c r="O67" s="157">
        <f>SUM(O68:O69)</f>
        <v>0.13</v>
      </c>
      <c r="P67" s="157"/>
      <c r="Q67" s="157">
        <f>SUM(Q68:Q69)</f>
        <v>0</v>
      </c>
      <c r="R67" s="157"/>
      <c r="S67" s="157"/>
      <c r="T67" s="157"/>
      <c r="U67" s="157"/>
      <c r="V67" s="157">
        <f>SUM(V68:V69)</f>
        <v>4.8600000000000003</v>
      </c>
      <c r="W67" s="157"/>
      <c r="X67" s="157"/>
      <c r="AG67" t="s">
        <v>131</v>
      </c>
    </row>
    <row r="68" spans="1:60" ht="22.5" outlineLevel="1" x14ac:dyDescent="0.2">
      <c r="A68" s="170">
        <v>45</v>
      </c>
      <c r="B68" s="171" t="s">
        <v>234</v>
      </c>
      <c r="C68" s="178" t="s">
        <v>235</v>
      </c>
      <c r="D68" s="172" t="s">
        <v>134</v>
      </c>
      <c r="E68" s="173">
        <v>4.67</v>
      </c>
      <c r="F68" s="174"/>
      <c r="G68" s="175">
        <f>ROUND(E68*F68,2)</f>
        <v>0</v>
      </c>
      <c r="H68" s="156"/>
      <c r="I68" s="155">
        <f>ROUND(E68*H68,2)</f>
        <v>0</v>
      </c>
      <c r="J68" s="156"/>
      <c r="K68" s="155">
        <f>ROUND(E68*J68,2)</f>
        <v>0</v>
      </c>
      <c r="L68" s="155">
        <v>15</v>
      </c>
      <c r="M68" s="155">
        <f>G68*(1+L68/100)</f>
        <v>0</v>
      </c>
      <c r="N68" s="155">
        <v>4.7600000000000003E-3</v>
      </c>
      <c r="O68" s="155">
        <f>ROUND(E68*N68,2)</f>
        <v>0.02</v>
      </c>
      <c r="P68" s="155">
        <v>0</v>
      </c>
      <c r="Q68" s="155">
        <f>ROUND(E68*P68,2)</f>
        <v>0</v>
      </c>
      <c r="R68" s="155"/>
      <c r="S68" s="155" t="s">
        <v>135</v>
      </c>
      <c r="T68" s="155" t="s">
        <v>135</v>
      </c>
      <c r="U68" s="155">
        <v>1.04</v>
      </c>
      <c r="V68" s="155">
        <f>ROUND(E68*U68,2)</f>
        <v>4.8600000000000003</v>
      </c>
      <c r="W68" s="155"/>
      <c r="X68" s="155" t="s">
        <v>136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137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0">
        <v>46</v>
      </c>
      <c r="B69" s="171" t="s">
        <v>236</v>
      </c>
      <c r="C69" s="178" t="s">
        <v>237</v>
      </c>
      <c r="D69" s="172" t="s">
        <v>134</v>
      </c>
      <c r="E69" s="173">
        <v>5.14</v>
      </c>
      <c r="F69" s="174"/>
      <c r="G69" s="175">
        <f>ROUND(E69*F69,2)</f>
        <v>0</v>
      </c>
      <c r="H69" s="156"/>
      <c r="I69" s="155">
        <f>ROUND(E69*H69,2)</f>
        <v>0</v>
      </c>
      <c r="J69" s="156"/>
      <c r="K69" s="155">
        <f>ROUND(E69*J69,2)</f>
        <v>0</v>
      </c>
      <c r="L69" s="155">
        <v>15</v>
      </c>
      <c r="M69" s="155">
        <f>G69*(1+L69/100)</f>
        <v>0</v>
      </c>
      <c r="N69" s="155">
        <v>2.07E-2</v>
      </c>
      <c r="O69" s="155">
        <f>ROUND(E69*N69,2)</f>
        <v>0.11</v>
      </c>
      <c r="P69" s="155">
        <v>0</v>
      </c>
      <c r="Q69" s="155">
        <f>ROUND(E69*P69,2)</f>
        <v>0</v>
      </c>
      <c r="R69" s="155" t="s">
        <v>163</v>
      </c>
      <c r="S69" s="155" t="s">
        <v>135</v>
      </c>
      <c r="T69" s="155" t="s">
        <v>135</v>
      </c>
      <c r="U69" s="155">
        <v>0</v>
      </c>
      <c r="V69" s="155">
        <f>ROUND(E69*U69,2)</f>
        <v>0</v>
      </c>
      <c r="W69" s="155"/>
      <c r="X69" s="155" t="s">
        <v>164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165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x14ac:dyDescent="0.2">
      <c r="A70" s="158" t="s">
        <v>130</v>
      </c>
      <c r="B70" s="159" t="s">
        <v>88</v>
      </c>
      <c r="C70" s="177" t="s">
        <v>89</v>
      </c>
      <c r="D70" s="160"/>
      <c r="E70" s="161"/>
      <c r="F70" s="162"/>
      <c r="G70" s="163">
        <f>SUMIF(AG71:AG77,"&lt;&gt;NOR",G71:G77)</f>
        <v>0</v>
      </c>
      <c r="H70" s="157"/>
      <c r="I70" s="157">
        <f>SUM(I71:I77)</f>
        <v>0</v>
      </c>
      <c r="J70" s="157"/>
      <c r="K70" s="157">
        <f>SUM(K71:K77)</f>
        <v>0</v>
      </c>
      <c r="L70" s="157"/>
      <c r="M70" s="157">
        <f>SUM(M71:M77)</f>
        <v>0</v>
      </c>
      <c r="N70" s="157"/>
      <c r="O70" s="157">
        <f>SUM(O71:O77)</f>
        <v>0.25</v>
      </c>
      <c r="P70" s="157"/>
      <c r="Q70" s="157">
        <f>SUM(Q71:Q77)</f>
        <v>0.05</v>
      </c>
      <c r="R70" s="157"/>
      <c r="S70" s="157"/>
      <c r="T70" s="157"/>
      <c r="U70" s="157"/>
      <c r="V70" s="157">
        <f>SUM(V71:V77)</f>
        <v>47.650000000000006</v>
      </c>
      <c r="W70" s="157"/>
      <c r="X70" s="157"/>
      <c r="AG70" t="s">
        <v>131</v>
      </c>
    </row>
    <row r="71" spans="1:60" outlineLevel="1" x14ac:dyDescent="0.2">
      <c r="A71" s="170">
        <v>47</v>
      </c>
      <c r="B71" s="171" t="s">
        <v>238</v>
      </c>
      <c r="C71" s="178" t="s">
        <v>239</v>
      </c>
      <c r="D71" s="172" t="s">
        <v>240</v>
      </c>
      <c r="E71" s="173">
        <v>61.97</v>
      </c>
      <c r="F71" s="174"/>
      <c r="G71" s="175">
        <f t="shared" ref="G71:G77" si="21">ROUND(E71*F71,2)</f>
        <v>0</v>
      </c>
      <c r="H71" s="156"/>
      <c r="I71" s="155">
        <f t="shared" ref="I71:I77" si="22">ROUND(E71*H71,2)</f>
        <v>0</v>
      </c>
      <c r="J71" s="156"/>
      <c r="K71" s="155">
        <f t="shared" ref="K71:K77" si="23">ROUND(E71*J71,2)</f>
        <v>0</v>
      </c>
      <c r="L71" s="155">
        <v>15</v>
      </c>
      <c r="M71" s="155">
        <f t="shared" ref="M71:M77" si="24">G71*(1+L71/100)</f>
        <v>0</v>
      </c>
      <c r="N71" s="155">
        <v>0</v>
      </c>
      <c r="O71" s="155">
        <f t="shared" ref="O71:O77" si="25">ROUND(E71*N71,2)</f>
        <v>0</v>
      </c>
      <c r="P71" s="155">
        <v>0</v>
      </c>
      <c r="Q71" s="155">
        <f t="shared" ref="Q71:Q77" si="26">ROUND(E71*P71,2)</f>
        <v>0</v>
      </c>
      <c r="R71" s="155"/>
      <c r="S71" s="155" t="s">
        <v>135</v>
      </c>
      <c r="T71" s="155" t="s">
        <v>135</v>
      </c>
      <c r="U71" s="155">
        <v>0.18099999999999999</v>
      </c>
      <c r="V71" s="155">
        <f t="shared" ref="V71:V77" si="27">ROUND(E71*U71,2)</f>
        <v>11.22</v>
      </c>
      <c r="W71" s="155"/>
      <c r="X71" s="155" t="s">
        <v>136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137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0">
        <v>48</v>
      </c>
      <c r="B72" s="171" t="s">
        <v>241</v>
      </c>
      <c r="C72" s="178" t="s">
        <v>242</v>
      </c>
      <c r="D72" s="172" t="s">
        <v>134</v>
      </c>
      <c r="E72" s="173">
        <v>52.49</v>
      </c>
      <c r="F72" s="174"/>
      <c r="G72" s="175">
        <f t="shared" si="21"/>
        <v>0</v>
      </c>
      <c r="H72" s="156"/>
      <c r="I72" s="155">
        <f t="shared" si="22"/>
        <v>0</v>
      </c>
      <c r="J72" s="156"/>
      <c r="K72" s="155">
        <f t="shared" si="23"/>
        <v>0</v>
      </c>
      <c r="L72" s="155">
        <v>15</v>
      </c>
      <c r="M72" s="155">
        <f t="shared" si="24"/>
        <v>0</v>
      </c>
      <c r="N72" s="155">
        <v>0</v>
      </c>
      <c r="O72" s="155">
        <f t="shared" si="25"/>
        <v>0</v>
      </c>
      <c r="P72" s="155">
        <v>1E-3</v>
      </c>
      <c r="Q72" s="155">
        <f t="shared" si="26"/>
        <v>0.05</v>
      </c>
      <c r="R72" s="155"/>
      <c r="S72" s="155" t="s">
        <v>135</v>
      </c>
      <c r="T72" s="155" t="s">
        <v>135</v>
      </c>
      <c r="U72" s="155">
        <v>0.255</v>
      </c>
      <c r="V72" s="155">
        <f t="shared" si="27"/>
        <v>13.38</v>
      </c>
      <c r="W72" s="155"/>
      <c r="X72" s="155" t="s">
        <v>136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137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70">
        <v>49</v>
      </c>
      <c r="B73" s="171" t="s">
        <v>243</v>
      </c>
      <c r="C73" s="178" t="s">
        <v>244</v>
      </c>
      <c r="D73" s="172" t="s">
        <v>134</v>
      </c>
      <c r="E73" s="173">
        <v>50.78</v>
      </c>
      <c r="F73" s="174"/>
      <c r="G73" s="175">
        <f t="shared" si="21"/>
        <v>0</v>
      </c>
      <c r="H73" s="156"/>
      <c r="I73" s="155">
        <f t="shared" si="22"/>
        <v>0</v>
      </c>
      <c r="J73" s="156"/>
      <c r="K73" s="155">
        <f t="shared" si="23"/>
        <v>0</v>
      </c>
      <c r="L73" s="155">
        <v>15</v>
      </c>
      <c r="M73" s="155">
        <f t="shared" si="24"/>
        <v>0</v>
      </c>
      <c r="N73" s="155">
        <v>3.3E-4</v>
      </c>
      <c r="O73" s="155">
        <f t="shared" si="25"/>
        <v>0.02</v>
      </c>
      <c r="P73" s="155">
        <v>0</v>
      </c>
      <c r="Q73" s="155">
        <f t="shared" si="26"/>
        <v>0</v>
      </c>
      <c r="R73" s="155"/>
      <c r="S73" s="155" t="s">
        <v>135</v>
      </c>
      <c r="T73" s="155" t="s">
        <v>135</v>
      </c>
      <c r="U73" s="155">
        <v>0.45</v>
      </c>
      <c r="V73" s="155">
        <f t="shared" si="27"/>
        <v>22.85</v>
      </c>
      <c r="W73" s="155"/>
      <c r="X73" s="155" t="s">
        <v>136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137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0">
        <v>50</v>
      </c>
      <c r="B74" s="171" t="s">
        <v>245</v>
      </c>
      <c r="C74" s="178" t="s">
        <v>246</v>
      </c>
      <c r="D74" s="172" t="s">
        <v>240</v>
      </c>
      <c r="E74" s="173">
        <v>1.3</v>
      </c>
      <c r="F74" s="174"/>
      <c r="G74" s="175">
        <f t="shared" si="21"/>
        <v>0</v>
      </c>
      <c r="H74" s="156"/>
      <c r="I74" s="155">
        <f t="shared" si="22"/>
        <v>0</v>
      </c>
      <c r="J74" s="156"/>
      <c r="K74" s="155">
        <f t="shared" si="23"/>
        <v>0</v>
      </c>
      <c r="L74" s="155">
        <v>15</v>
      </c>
      <c r="M74" s="155">
        <f t="shared" si="24"/>
        <v>0</v>
      </c>
      <c r="N74" s="155">
        <v>0</v>
      </c>
      <c r="O74" s="155">
        <f t="shared" si="25"/>
        <v>0</v>
      </c>
      <c r="P74" s="155">
        <v>0</v>
      </c>
      <c r="Q74" s="155">
        <f t="shared" si="26"/>
        <v>0</v>
      </c>
      <c r="R74" s="155"/>
      <c r="S74" s="155" t="s">
        <v>135</v>
      </c>
      <c r="T74" s="155" t="s">
        <v>135</v>
      </c>
      <c r="U74" s="155">
        <v>0.152</v>
      </c>
      <c r="V74" s="155">
        <f t="shared" si="27"/>
        <v>0.2</v>
      </c>
      <c r="W74" s="155"/>
      <c r="X74" s="155" t="s">
        <v>136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137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0">
        <v>51</v>
      </c>
      <c r="B75" s="171" t="s">
        <v>247</v>
      </c>
      <c r="C75" s="178" t="s">
        <v>248</v>
      </c>
      <c r="D75" s="172" t="s">
        <v>240</v>
      </c>
      <c r="E75" s="173">
        <v>68.2</v>
      </c>
      <c r="F75" s="174"/>
      <c r="G75" s="175">
        <f t="shared" si="21"/>
        <v>0</v>
      </c>
      <c r="H75" s="156"/>
      <c r="I75" s="155">
        <f t="shared" si="22"/>
        <v>0</v>
      </c>
      <c r="J75" s="156"/>
      <c r="K75" s="155">
        <f t="shared" si="23"/>
        <v>0</v>
      </c>
      <c r="L75" s="155">
        <v>15</v>
      </c>
      <c r="M75" s="155">
        <f t="shared" si="24"/>
        <v>0</v>
      </c>
      <c r="N75" s="155">
        <v>5.0000000000000001E-4</v>
      </c>
      <c r="O75" s="155">
        <f t="shared" si="25"/>
        <v>0.03</v>
      </c>
      <c r="P75" s="155">
        <v>0</v>
      </c>
      <c r="Q75" s="155">
        <f t="shared" si="26"/>
        <v>0</v>
      </c>
      <c r="R75" s="155" t="s">
        <v>163</v>
      </c>
      <c r="S75" s="155" t="s">
        <v>135</v>
      </c>
      <c r="T75" s="155" t="s">
        <v>135</v>
      </c>
      <c r="U75" s="155">
        <v>0</v>
      </c>
      <c r="V75" s="155">
        <f t="shared" si="27"/>
        <v>0</v>
      </c>
      <c r="W75" s="155"/>
      <c r="X75" s="155" t="s">
        <v>164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165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2.5" outlineLevel="1" x14ac:dyDescent="0.2">
      <c r="A76" s="170">
        <v>52</v>
      </c>
      <c r="B76" s="171" t="s">
        <v>249</v>
      </c>
      <c r="C76" s="178" t="s">
        <v>250</v>
      </c>
      <c r="D76" s="172" t="s">
        <v>134</v>
      </c>
      <c r="E76" s="173">
        <v>56.44</v>
      </c>
      <c r="F76" s="174"/>
      <c r="G76" s="175">
        <f t="shared" si="21"/>
        <v>0</v>
      </c>
      <c r="H76" s="156"/>
      <c r="I76" s="155">
        <f t="shared" si="22"/>
        <v>0</v>
      </c>
      <c r="J76" s="156"/>
      <c r="K76" s="155">
        <f t="shared" si="23"/>
        <v>0</v>
      </c>
      <c r="L76" s="155">
        <v>15</v>
      </c>
      <c r="M76" s="155">
        <f t="shared" si="24"/>
        <v>0</v>
      </c>
      <c r="N76" s="155">
        <v>3.5999999999999999E-3</v>
      </c>
      <c r="O76" s="155">
        <f t="shared" si="25"/>
        <v>0.2</v>
      </c>
      <c r="P76" s="155">
        <v>0</v>
      </c>
      <c r="Q76" s="155">
        <f t="shared" si="26"/>
        <v>0</v>
      </c>
      <c r="R76" s="155" t="s">
        <v>163</v>
      </c>
      <c r="S76" s="155" t="s">
        <v>135</v>
      </c>
      <c r="T76" s="155" t="s">
        <v>135</v>
      </c>
      <c r="U76" s="155">
        <v>0</v>
      </c>
      <c r="V76" s="155">
        <f t="shared" si="27"/>
        <v>0</v>
      </c>
      <c r="W76" s="155"/>
      <c r="X76" s="155" t="s">
        <v>164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165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1" x14ac:dyDescent="0.2">
      <c r="A77" s="170">
        <v>53</v>
      </c>
      <c r="B77" s="171" t="s">
        <v>251</v>
      </c>
      <c r="C77" s="178" t="s">
        <v>252</v>
      </c>
      <c r="D77" s="172" t="s">
        <v>158</v>
      </c>
      <c r="E77" s="173">
        <v>1.3</v>
      </c>
      <c r="F77" s="174"/>
      <c r="G77" s="175">
        <f t="shared" si="21"/>
        <v>0</v>
      </c>
      <c r="H77" s="156"/>
      <c r="I77" s="155">
        <f t="shared" si="22"/>
        <v>0</v>
      </c>
      <c r="J77" s="156"/>
      <c r="K77" s="155">
        <f t="shared" si="23"/>
        <v>0</v>
      </c>
      <c r="L77" s="155">
        <v>15</v>
      </c>
      <c r="M77" s="155">
        <f t="shared" si="24"/>
        <v>0</v>
      </c>
      <c r="N77" s="155">
        <v>1.3999999999999999E-4</v>
      </c>
      <c r="O77" s="155">
        <f t="shared" si="25"/>
        <v>0</v>
      </c>
      <c r="P77" s="155">
        <v>0</v>
      </c>
      <c r="Q77" s="155">
        <f t="shared" si="26"/>
        <v>0</v>
      </c>
      <c r="R77" s="155" t="s">
        <v>163</v>
      </c>
      <c r="S77" s="155" t="s">
        <v>135</v>
      </c>
      <c r="T77" s="155" t="s">
        <v>135</v>
      </c>
      <c r="U77" s="155">
        <v>0</v>
      </c>
      <c r="V77" s="155">
        <f t="shared" si="27"/>
        <v>0</v>
      </c>
      <c r="W77" s="155"/>
      <c r="X77" s="155" t="s">
        <v>164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165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x14ac:dyDescent="0.2">
      <c r="A78" s="158" t="s">
        <v>130</v>
      </c>
      <c r="B78" s="159" t="s">
        <v>90</v>
      </c>
      <c r="C78" s="177" t="s">
        <v>91</v>
      </c>
      <c r="D78" s="160"/>
      <c r="E78" s="161"/>
      <c r="F78" s="162"/>
      <c r="G78" s="163">
        <f>SUMIF(AG79:AG80,"&lt;&gt;NOR",G79:G80)</f>
        <v>0</v>
      </c>
      <c r="H78" s="157"/>
      <c r="I78" s="157">
        <f>SUM(I79:I80)</f>
        <v>0</v>
      </c>
      <c r="J78" s="157"/>
      <c r="K78" s="157">
        <f>SUM(K79:K80)</f>
        <v>0</v>
      </c>
      <c r="L78" s="157"/>
      <c r="M78" s="157">
        <f>SUM(M79:M80)</f>
        <v>0</v>
      </c>
      <c r="N78" s="157"/>
      <c r="O78" s="157">
        <f>SUM(O79:O80)</f>
        <v>0.71</v>
      </c>
      <c r="P78" s="157"/>
      <c r="Q78" s="157">
        <f>SUM(Q79:Q80)</f>
        <v>0</v>
      </c>
      <c r="R78" s="157"/>
      <c r="S78" s="157"/>
      <c r="T78" s="157"/>
      <c r="U78" s="157"/>
      <c r="V78" s="157">
        <f>SUM(V79:V80)</f>
        <v>27.47</v>
      </c>
      <c r="W78" s="157"/>
      <c r="X78" s="157"/>
      <c r="AG78" t="s">
        <v>131</v>
      </c>
    </row>
    <row r="79" spans="1:60" outlineLevel="1" x14ac:dyDescent="0.2">
      <c r="A79" s="170">
        <v>54</v>
      </c>
      <c r="B79" s="171" t="s">
        <v>253</v>
      </c>
      <c r="C79" s="178" t="s">
        <v>254</v>
      </c>
      <c r="D79" s="172" t="s">
        <v>134</v>
      </c>
      <c r="E79" s="173">
        <v>27.92</v>
      </c>
      <c r="F79" s="174"/>
      <c r="G79" s="175">
        <f>ROUND(E79*F79,2)</f>
        <v>0</v>
      </c>
      <c r="H79" s="156"/>
      <c r="I79" s="155">
        <f>ROUND(E79*H79,2)</f>
        <v>0</v>
      </c>
      <c r="J79" s="156"/>
      <c r="K79" s="155">
        <f>ROUND(E79*J79,2)</f>
        <v>0</v>
      </c>
      <c r="L79" s="155">
        <v>15</v>
      </c>
      <c r="M79" s="155">
        <f>G79*(1+L79/100)</f>
        <v>0</v>
      </c>
      <c r="N79" s="155">
        <v>4.9699999999999996E-3</v>
      </c>
      <c r="O79" s="155">
        <f>ROUND(E79*N79,2)</f>
        <v>0.14000000000000001</v>
      </c>
      <c r="P79" s="155">
        <v>0</v>
      </c>
      <c r="Q79" s="155">
        <f>ROUND(E79*P79,2)</f>
        <v>0</v>
      </c>
      <c r="R79" s="155"/>
      <c r="S79" s="155" t="s">
        <v>135</v>
      </c>
      <c r="T79" s="155" t="s">
        <v>135</v>
      </c>
      <c r="U79" s="155">
        <v>0.98399999999999999</v>
      </c>
      <c r="V79" s="155">
        <f>ROUND(E79*U79,2)</f>
        <v>27.47</v>
      </c>
      <c r="W79" s="155"/>
      <c r="X79" s="155" t="s">
        <v>136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137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0">
        <v>55</v>
      </c>
      <c r="B80" s="171" t="s">
        <v>255</v>
      </c>
      <c r="C80" s="178" t="s">
        <v>256</v>
      </c>
      <c r="D80" s="172" t="s">
        <v>134</v>
      </c>
      <c r="E80" s="173">
        <v>30.75</v>
      </c>
      <c r="F80" s="174"/>
      <c r="G80" s="175">
        <f>ROUND(E80*F80,2)</f>
        <v>0</v>
      </c>
      <c r="H80" s="156"/>
      <c r="I80" s="155">
        <f>ROUND(E80*H80,2)</f>
        <v>0</v>
      </c>
      <c r="J80" s="156"/>
      <c r="K80" s="155">
        <f>ROUND(E80*J80,2)</f>
        <v>0</v>
      </c>
      <c r="L80" s="155">
        <v>15</v>
      </c>
      <c r="M80" s="155">
        <f>G80*(1+L80/100)</f>
        <v>0</v>
      </c>
      <c r="N80" s="155">
        <v>1.8499999999999999E-2</v>
      </c>
      <c r="O80" s="155">
        <f>ROUND(E80*N80,2)</f>
        <v>0.56999999999999995</v>
      </c>
      <c r="P80" s="155">
        <v>0</v>
      </c>
      <c r="Q80" s="155">
        <f>ROUND(E80*P80,2)</f>
        <v>0</v>
      </c>
      <c r="R80" s="155" t="s">
        <v>163</v>
      </c>
      <c r="S80" s="155" t="s">
        <v>135</v>
      </c>
      <c r="T80" s="155" t="s">
        <v>135</v>
      </c>
      <c r="U80" s="155">
        <v>0</v>
      </c>
      <c r="V80" s="155">
        <f>ROUND(E80*U80,2)</f>
        <v>0</v>
      </c>
      <c r="W80" s="155"/>
      <c r="X80" s="155" t="s">
        <v>164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165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x14ac:dyDescent="0.2">
      <c r="A81" s="158" t="s">
        <v>130</v>
      </c>
      <c r="B81" s="159" t="s">
        <v>92</v>
      </c>
      <c r="C81" s="177" t="s">
        <v>93</v>
      </c>
      <c r="D81" s="160"/>
      <c r="E81" s="161"/>
      <c r="F81" s="162"/>
      <c r="G81" s="163">
        <f>SUMIF(AG82:AG82,"&lt;&gt;NOR",G82:G82)</f>
        <v>0</v>
      </c>
      <c r="H81" s="157"/>
      <c r="I81" s="157">
        <f>SUM(I82:I82)</f>
        <v>0</v>
      </c>
      <c r="J81" s="157"/>
      <c r="K81" s="157">
        <f>SUM(K82:K82)</f>
        <v>0</v>
      </c>
      <c r="L81" s="157"/>
      <c r="M81" s="157">
        <f>SUM(M82:M82)</f>
        <v>0</v>
      </c>
      <c r="N81" s="157"/>
      <c r="O81" s="157">
        <f>SUM(O82:O82)</f>
        <v>0</v>
      </c>
      <c r="P81" s="157"/>
      <c r="Q81" s="157">
        <f>SUM(Q82:Q82)</f>
        <v>0</v>
      </c>
      <c r="R81" s="157"/>
      <c r="S81" s="157"/>
      <c r="T81" s="157"/>
      <c r="U81" s="157"/>
      <c r="V81" s="157">
        <f>SUM(V82:V82)</f>
        <v>1.57</v>
      </c>
      <c r="W81" s="157"/>
      <c r="X81" s="157"/>
      <c r="AG81" t="s">
        <v>131</v>
      </c>
    </row>
    <row r="82" spans="1:60" outlineLevel="1" x14ac:dyDescent="0.2">
      <c r="A82" s="170">
        <v>56</v>
      </c>
      <c r="B82" s="171" t="s">
        <v>257</v>
      </c>
      <c r="C82" s="178" t="s">
        <v>258</v>
      </c>
      <c r="D82" s="172" t="s">
        <v>240</v>
      </c>
      <c r="E82" s="173">
        <v>18</v>
      </c>
      <c r="F82" s="174"/>
      <c r="G82" s="175">
        <f>ROUND(E82*F82,2)</f>
        <v>0</v>
      </c>
      <c r="H82" s="156"/>
      <c r="I82" s="155">
        <f>ROUND(E82*H82,2)</f>
        <v>0</v>
      </c>
      <c r="J82" s="156"/>
      <c r="K82" s="155">
        <f>ROUND(E82*J82,2)</f>
        <v>0</v>
      </c>
      <c r="L82" s="155">
        <v>15</v>
      </c>
      <c r="M82" s="155">
        <f>G82*(1+L82/100)</f>
        <v>0</v>
      </c>
      <c r="N82" s="155">
        <v>6.9999999999999994E-5</v>
      </c>
      <c r="O82" s="155">
        <f>ROUND(E82*N82,2)</f>
        <v>0</v>
      </c>
      <c r="P82" s="155">
        <v>0</v>
      </c>
      <c r="Q82" s="155">
        <f>ROUND(E82*P82,2)</f>
        <v>0</v>
      </c>
      <c r="R82" s="155"/>
      <c r="S82" s="155" t="s">
        <v>135</v>
      </c>
      <c r="T82" s="155" t="s">
        <v>135</v>
      </c>
      <c r="U82" s="155">
        <v>8.6999999999999994E-2</v>
      </c>
      <c r="V82" s="155">
        <f>ROUND(E82*U82,2)</f>
        <v>1.57</v>
      </c>
      <c r="W82" s="155"/>
      <c r="X82" s="155" t="s">
        <v>136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137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x14ac:dyDescent="0.2">
      <c r="A83" s="158" t="s">
        <v>130</v>
      </c>
      <c r="B83" s="159" t="s">
        <v>94</v>
      </c>
      <c r="C83" s="177" t="s">
        <v>95</v>
      </c>
      <c r="D83" s="160"/>
      <c r="E83" s="161"/>
      <c r="F83" s="162"/>
      <c r="G83" s="163">
        <f>SUMIF(AG84:AG86,"&lt;&gt;NOR",G84:G86)</f>
        <v>0</v>
      </c>
      <c r="H83" s="157"/>
      <c r="I83" s="157">
        <f>SUM(I84:I86)</f>
        <v>0</v>
      </c>
      <c r="J83" s="157"/>
      <c r="K83" s="157">
        <f>SUM(K84:K86)</f>
        <v>0</v>
      </c>
      <c r="L83" s="157"/>
      <c r="M83" s="157">
        <f>SUM(M84:M86)</f>
        <v>0</v>
      </c>
      <c r="N83" s="157"/>
      <c r="O83" s="157">
        <f>SUM(O84:O86)</f>
        <v>0.06</v>
      </c>
      <c r="P83" s="157"/>
      <c r="Q83" s="157">
        <f>SUM(Q84:Q86)</f>
        <v>0</v>
      </c>
      <c r="R83" s="157"/>
      <c r="S83" s="157"/>
      <c r="T83" s="157"/>
      <c r="U83" s="157"/>
      <c r="V83" s="157">
        <f>SUM(V84:V86)</f>
        <v>48.85</v>
      </c>
      <c r="W83" s="157"/>
      <c r="X83" s="157"/>
      <c r="AG83" t="s">
        <v>131</v>
      </c>
    </row>
    <row r="84" spans="1:60" outlineLevel="1" x14ac:dyDescent="0.2">
      <c r="A84" s="170">
        <v>57</v>
      </c>
      <c r="B84" s="171" t="s">
        <v>259</v>
      </c>
      <c r="C84" s="178" t="s">
        <v>260</v>
      </c>
      <c r="D84" s="172" t="s">
        <v>134</v>
      </c>
      <c r="E84" s="173">
        <v>226.9</v>
      </c>
      <c r="F84" s="174"/>
      <c r="G84" s="175">
        <f>ROUND(E84*F84,2)</f>
        <v>0</v>
      </c>
      <c r="H84" s="156"/>
      <c r="I84" s="155">
        <f>ROUND(E84*H84,2)</f>
        <v>0</v>
      </c>
      <c r="J84" s="156"/>
      <c r="K84" s="155">
        <f>ROUND(E84*J84,2)</f>
        <v>0</v>
      </c>
      <c r="L84" s="155">
        <v>15</v>
      </c>
      <c r="M84" s="155">
        <f>G84*(1+L84/100)</f>
        <v>0</v>
      </c>
      <c r="N84" s="155">
        <v>0</v>
      </c>
      <c r="O84" s="155">
        <f>ROUND(E84*N84,2)</f>
        <v>0</v>
      </c>
      <c r="P84" s="155">
        <v>0</v>
      </c>
      <c r="Q84" s="155">
        <f>ROUND(E84*P84,2)</f>
        <v>0</v>
      </c>
      <c r="R84" s="155"/>
      <c r="S84" s="155" t="s">
        <v>135</v>
      </c>
      <c r="T84" s="155" t="s">
        <v>135</v>
      </c>
      <c r="U84" s="155">
        <v>6.9709999999999994E-2</v>
      </c>
      <c r="V84" s="155">
        <f>ROUND(E84*U84,2)</f>
        <v>15.82</v>
      </c>
      <c r="W84" s="155"/>
      <c r="X84" s="155" t="s">
        <v>136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137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0">
        <v>58</v>
      </c>
      <c r="B85" s="171" t="s">
        <v>261</v>
      </c>
      <c r="C85" s="178" t="s">
        <v>262</v>
      </c>
      <c r="D85" s="172" t="s">
        <v>134</v>
      </c>
      <c r="E85" s="173">
        <v>245.79</v>
      </c>
      <c r="F85" s="174"/>
      <c r="G85" s="175">
        <f>ROUND(E85*F85,2)</f>
        <v>0</v>
      </c>
      <c r="H85" s="156"/>
      <c r="I85" s="155">
        <f>ROUND(E85*H85,2)</f>
        <v>0</v>
      </c>
      <c r="J85" s="156"/>
      <c r="K85" s="155">
        <f>ROUND(E85*J85,2)</f>
        <v>0</v>
      </c>
      <c r="L85" s="155">
        <v>15</v>
      </c>
      <c r="M85" s="155">
        <f>G85*(1+L85/100)</f>
        <v>0</v>
      </c>
      <c r="N85" s="155">
        <v>6.9999999999999994E-5</v>
      </c>
      <c r="O85" s="155">
        <f>ROUND(E85*N85,2)</f>
        <v>0.02</v>
      </c>
      <c r="P85" s="155">
        <v>0</v>
      </c>
      <c r="Q85" s="155">
        <f>ROUND(E85*P85,2)</f>
        <v>0</v>
      </c>
      <c r="R85" s="155"/>
      <c r="S85" s="155" t="s">
        <v>135</v>
      </c>
      <c r="T85" s="155" t="s">
        <v>135</v>
      </c>
      <c r="U85" s="155">
        <v>3.2480000000000002E-2</v>
      </c>
      <c r="V85" s="155">
        <f>ROUND(E85*U85,2)</f>
        <v>7.98</v>
      </c>
      <c r="W85" s="155"/>
      <c r="X85" s="155" t="s">
        <v>136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137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0">
        <v>59</v>
      </c>
      <c r="B86" s="171" t="s">
        <v>263</v>
      </c>
      <c r="C86" s="178" t="s">
        <v>264</v>
      </c>
      <c r="D86" s="172" t="s">
        <v>134</v>
      </c>
      <c r="E86" s="173">
        <v>245.79</v>
      </c>
      <c r="F86" s="174"/>
      <c r="G86" s="175">
        <f>ROUND(E86*F86,2)</f>
        <v>0</v>
      </c>
      <c r="H86" s="156"/>
      <c r="I86" s="155">
        <f>ROUND(E86*H86,2)</f>
        <v>0</v>
      </c>
      <c r="J86" s="156"/>
      <c r="K86" s="155">
        <f>ROUND(E86*J86,2)</f>
        <v>0</v>
      </c>
      <c r="L86" s="155">
        <v>15</v>
      </c>
      <c r="M86" s="155">
        <f>G86*(1+L86/100)</f>
        <v>0</v>
      </c>
      <c r="N86" s="155">
        <v>1.4999999999999999E-4</v>
      </c>
      <c r="O86" s="155">
        <f>ROUND(E86*N86,2)</f>
        <v>0.04</v>
      </c>
      <c r="P86" s="155">
        <v>0</v>
      </c>
      <c r="Q86" s="155">
        <f>ROUND(E86*P86,2)</f>
        <v>0</v>
      </c>
      <c r="R86" s="155"/>
      <c r="S86" s="155" t="s">
        <v>135</v>
      </c>
      <c r="T86" s="155" t="s">
        <v>135</v>
      </c>
      <c r="U86" s="155">
        <v>0.10191</v>
      </c>
      <c r="V86" s="155">
        <f>ROUND(E86*U86,2)</f>
        <v>25.05</v>
      </c>
      <c r="W86" s="155"/>
      <c r="X86" s="155" t="s">
        <v>136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137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x14ac:dyDescent="0.2">
      <c r="A87" s="158" t="s">
        <v>130</v>
      </c>
      <c r="B87" s="159" t="s">
        <v>96</v>
      </c>
      <c r="C87" s="177" t="s">
        <v>97</v>
      </c>
      <c r="D87" s="160"/>
      <c r="E87" s="161"/>
      <c r="F87" s="162"/>
      <c r="G87" s="163">
        <f>SUMIF(AG88:AG88,"&lt;&gt;NOR",G88:G88)</f>
        <v>0</v>
      </c>
      <c r="H87" s="157"/>
      <c r="I87" s="157">
        <f>SUM(I88:I88)</f>
        <v>0</v>
      </c>
      <c r="J87" s="157"/>
      <c r="K87" s="157">
        <f>SUM(K88:K88)</f>
        <v>0</v>
      </c>
      <c r="L87" s="157"/>
      <c r="M87" s="157">
        <f>SUM(M88:M88)</f>
        <v>0</v>
      </c>
      <c r="N87" s="157"/>
      <c r="O87" s="157">
        <f>SUM(O88:O88)</f>
        <v>0.03</v>
      </c>
      <c r="P87" s="157"/>
      <c r="Q87" s="157">
        <f>SUM(Q88:Q88)</f>
        <v>0</v>
      </c>
      <c r="R87" s="157"/>
      <c r="S87" s="157"/>
      <c r="T87" s="157"/>
      <c r="U87" s="157"/>
      <c r="V87" s="157">
        <f>SUM(V88:V88)</f>
        <v>4.1500000000000004</v>
      </c>
      <c r="W87" s="157"/>
      <c r="X87" s="157"/>
      <c r="AG87" t="s">
        <v>131</v>
      </c>
    </row>
    <row r="88" spans="1:60" outlineLevel="1" x14ac:dyDescent="0.2">
      <c r="A88" s="170">
        <v>60</v>
      </c>
      <c r="B88" s="171" t="s">
        <v>265</v>
      </c>
      <c r="C88" s="178" t="s">
        <v>266</v>
      </c>
      <c r="D88" s="172" t="s">
        <v>134</v>
      </c>
      <c r="E88" s="173">
        <v>9.8000000000000007</v>
      </c>
      <c r="F88" s="174"/>
      <c r="G88" s="175">
        <f>ROUND(E88*F88,2)</f>
        <v>0</v>
      </c>
      <c r="H88" s="156"/>
      <c r="I88" s="155">
        <f>ROUND(E88*H88,2)</f>
        <v>0</v>
      </c>
      <c r="J88" s="156"/>
      <c r="K88" s="155">
        <f>ROUND(E88*J88,2)</f>
        <v>0</v>
      </c>
      <c r="L88" s="155">
        <v>15</v>
      </c>
      <c r="M88" s="155">
        <f>G88*(1+L88/100)</f>
        <v>0</v>
      </c>
      <c r="N88" s="155">
        <v>2.6199999999999999E-3</v>
      </c>
      <c r="O88" s="155">
        <f>ROUND(E88*N88,2)</f>
        <v>0.03</v>
      </c>
      <c r="P88" s="155">
        <v>0</v>
      </c>
      <c r="Q88" s="155">
        <f>ROUND(E88*P88,2)</f>
        <v>0</v>
      </c>
      <c r="R88" s="155"/>
      <c r="S88" s="155" t="s">
        <v>135</v>
      </c>
      <c r="T88" s="155" t="s">
        <v>135</v>
      </c>
      <c r="U88" s="155">
        <v>0.42299999999999999</v>
      </c>
      <c r="V88" s="155">
        <f>ROUND(E88*U88,2)</f>
        <v>4.1500000000000004</v>
      </c>
      <c r="W88" s="155"/>
      <c r="X88" s="155" t="s">
        <v>136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137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158" t="s">
        <v>130</v>
      </c>
      <c r="B89" s="159" t="s">
        <v>98</v>
      </c>
      <c r="C89" s="177" t="s">
        <v>99</v>
      </c>
      <c r="D89" s="160"/>
      <c r="E89" s="161"/>
      <c r="F89" s="162"/>
      <c r="G89" s="163">
        <f>SUMIF(AG90:AG90,"&lt;&gt;NOR",G90:G90)</f>
        <v>0</v>
      </c>
      <c r="H89" s="157"/>
      <c r="I89" s="157">
        <f>SUM(I90:I90)</f>
        <v>0</v>
      </c>
      <c r="J89" s="157"/>
      <c r="K89" s="157">
        <f>SUM(K90:K90)</f>
        <v>0</v>
      </c>
      <c r="L89" s="157"/>
      <c r="M89" s="157">
        <f>SUM(M90:M90)</f>
        <v>0</v>
      </c>
      <c r="N89" s="157"/>
      <c r="O89" s="157">
        <f>SUM(O90:O90)</f>
        <v>0</v>
      </c>
      <c r="P89" s="157"/>
      <c r="Q89" s="157">
        <f>SUM(Q90:Q90)</f>
        <v>0</v>
      </c>
      <c r="R89" s="157"/>
      <c r="S89" s="157"/>
      <c r="T89" s="157"/>
      <c r="U89" s="157"/>
      <c r="V89" s="157">
        <f>SUM(V90:V90)</f>
        <v>0</v>
      </c>
      <c r="W89" s="157"/>
      <c r="X89" s="157"/>
      <c r="AG89" t="s">
        <v>131</v>
      </c>
    </row>
    <row r="90" spans="1:60" ht="22.5" outlineLevel="1" x14ac:dyDescent="0.2">
      <c r="A90" s="170">
        <v>61</v>
      </c>
      <c r="B90" s="171" t="s">
        <v>267</v>
      </c>
      <c r="C90" s="178" t="s">
        <v>268</v>
      </c>
      <c r="D90" s="172" t="s">
        <v>150</v>
      </c>
      <c r="E90" s="173">
        <v>1</v>
      </c>
      <c r="F90" s="174"/>
      <c r="G90" s="175">
        <f>ROUND(E90*F90,2)</f>
        <v>0</v>
      </c>
      <c r="H90" s="156"/>
      <c r="I90" s="155">
        <f>ROUND(E90*H90,2)</f>
        <v>0</v>
      </c>
      <c r="J90" s="156"/>
      <c r="K90" s="155">
        <f>ROUND(E90*J90,2)</f>
        <v>0</v>
      </c>
      <c r="L90" s="155">
        <v>15</v>
      </c>
      <c r="M90" s="155">
        <f>G90*(1+L90/100)</f>
        <v>0</v>
      </c>
      <c r="N90" s="155">
        <v>0</v>
      </c>
      <c r="O90" s="155">
        <f>ROUND(E90*N90,2)</f>
        <v>0</v>
      </c>
      <c r="P90" s="155">
        <v>0</v>
      </c>
      <c r="Q90" s="155">
        <f>ROUND(E90*P90,2)</f>
        <v>0</v>
      </c>
      <c r="R90" s="155"/>
      <c r="S90" s="155" t="s">
        <v>182</v>
      </c>
      <c r="T90" s="155" t="s">
        <v>151</v>
      </c>
      <c r="U90" s="155">
        <v>0</v>
      </c>
      <c r="V90" s="155">
        <f>ROUND(E90*U90,2)</f>
        <v>0</v>
      </c>
      <c r="W90" s="155"/>
      <c r="X90" s="155" t="s">
        <v>136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137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x14ac:dyDescent="0.2">
      <c r="A91" s="158" t="s">
        <v>130</v>
      </c>
      <c r="B91" s="159" t="s">
        <v>100</v>
      </c>
      <c r="C91" s="177" t="s">
        <v>101</v>
      </c>
      <c r="D91" s="160"/>
      <c r="E91" s="161"/>
      <c r="F91" s="162"/>
      <c r="G91" s="163">
        <f>SUMIF(AG92:AG95,"&lt;&gt;NOR",G92:G95)</f>
        <v>0</v>
      </c>
      <c r="H91" s="157"/>
      <c r="I91" s="157">
        <f>SUM(I92:I95)</f>
        <v>0</v>
      </c>
      <c r="J91" s="157"/>
      <c r="K91" s="157">
        <f>SUM(K92:K95)</f>
        <v>0</v>
      </c>
      <c r="L91" s="157"/>
      <c r="M91" s="157">
        <f>SUM(M92:M95)</f>
        <v>0</v>
      </c>
      <c r="N91" s="157"/>
      <c r="O91" s="157">
        <f>SUM(O92:O95)</f>
        <v>0</v>
      </c>
      <c r="P91" s="157"/>
      <c r="Q91" s="157">
        <f>SUM(Q92:Q95)</f>
        <v>0</v>
      </c>
      <c r="R91" s="157"/>
      <c r="S91" s="157"/>
      <c r="T91" s="157"/>
      <c r="U91" s="157"/>
      <c r="V91" s="157">
        <f>SUM(V92:V95)</f>
        <v>2.0499999999999998</v>
      </c>
      <c r="W91" s="157"/>
      <c r="X91" s="157"/>
      <c r="AG91" t="s">
        <v>131</v>
      </c>
    </row>
    <row r="92" spans="1:60" outlineLevel="1" x14ac:dyDescent="0.2">
      <c r="A92" s="170">
        <v>62</v>
      </c>
      <c r="B92" s="171" t="s">
        <v>269</v>
      </c>
      <c r="C92" s="178" t="s">
        <v>270</v>
      </c>
      <c r="D92" s="172" t="s">
        <v>187</v>
      </c>
      <c r="E92" s="173">
        <v>1.64462</v>
      </c>
      <c r="F92" s="174"/>
      <c r="G92" s="175">
        <f>ROUND(E92*F92,2)</f>
        <v>0</v>
      </c>
      <c r="H92" s="156"/>
      <c r="I92" s="155">
        <f>ROUND(E92*H92,2)</f>
        <v>0</v>
      </c>
      <c r="J92" s="156"/>
      <c r="K92" s="155">
        <f>ROUND(E92*J92,2)</f>
        <v>0</v>
      </c>
      <c r="L92" s="155">
        <v>15</v>
      </c>
      <c r="M92" s="155">
        <f>G92*(1+L92/100)</f>
        <v>0</v>
      </c>
      <c r="N92" s="155">
        <v>0</v>
      </c>
      <c r="O92" s="155">
        <f>ROUND(E92*N92,2)</f>
        <v>0</v>
      </c>
      <c r="P92" s="155">
        <v>0</v>
      </c>
      <c r="Q92" s="155">
        <f>ROUND(E92*P92,2)</f>
        <v>0</v>
      </c>
      <c r="R92" s="155"/>
      <c r="S92" s="155" t="s">
        <v>135</v>
      </c>
      <c r="T92" s="155" t="s">
        <v>135</v>
      </c>
      <c r="U92" s="155">
        <v>0.49</v>
      </c>
      <c r="V92" s="155">
        <f>ROUND(E92*U92,2)</f>
        <v>0.81</v>
      </c>
      <c r="W92" s="155"/>
      <c r="X92" s="155" t="s">
        <v>271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272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0">
        <v>63</v>
      </c>
      <c r="B93" s="171" t="s">
        <v>273</v>
      </c>
      <c r="C93" s="178" t="s">
        <v>274</v>
      </c>
      <c r="D93" s="172" t="s">
        <v>187</v>
      </c>
      <c r="E93" s="173">
        <v>1.64462</v>
      </c>
      <c r="F93" s="174"/>
      <c r="G93" s="175">
        <f>ROUND(E93*F93,2)</f>
        <v>0</v>
      </c>
      <c r="H93" s="156"/>
      <c r="I93" s="155">
        <f>ROUND(E93*H93,2)</f>
        <v>0</v>
      </c>
      <c r="J93" s="156"/>
      <c r="K93" s="155">
        <f>ROUND(E93*J93,2)</f>
        <v>0</v>
      </c>
      <c r="L93" s="155">
        <v>15</v>
      </c>
      <c r="M93" s="155">
        <f>G93*(1+L93/100)</f>
        <v>0</v>
      </c>
      <c r="N93" s="155">
        <v>0</v>
      </c>
      <c r="O93" s="155">
        <f>ROUND(E93*N93,2)</f>
        <v>0</v>
      </c>
      <c r="P93" s="155">
        <v>0</v>
      </c>
      <c r="Q93" s="155">
        <f>ROUND(E93*P93,2)</f>
        <v>0</v>
      </c>
      <c r="R93" s="155"/>
      <c r="S93" s="155" t="s">
        <v>135</v>
      </c>
      <c r="T93" s="155" t="s">
        <v>135</v>
      </c>
      <c r="U93" s="155">
        <v>0</v>
      </c>
      <c r="V93" s="155">
        <f>ROUND(E93*U93,2)</f>
        <v>0</v>
      </c>
      <c r="W93" s="155"/>
      <c r="X93" s="155" t="s">
        <v>271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272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0">
        <v>64</v>
      </c>
      <c r="B94" s="171" t="s">
        <v>275</v>
      </c>
      <c r="C94" s="178" t="s">
        <v>276</v>
      </c>
      <c r="D94" s="172" t="s">
        <v>187</v>
      </c>
      <c r="E94" s="173">
        <v>1.64462</v>
      </c>
      <c r="F94" s="174"/>
      <c r="G94" s="175">
        <f>ROUND(E94*F94,2)</f>
        <v>0</v>
      </c>
      <c r="H94" s="156"/>
      <c r="I94" s="155">
        <f>ROUND(E94*H94,2)</f>
        <v>0</v>
      </c>
      <c r="J94" s="156"/>
      <c r="K94" s="155">
        <f>ROUND(E94*J94,2)</f>
        <v>0</v>
      </c>
      <c r="L94" s="155">
        <v>15</v>
      </c>
      <c r="M94" s="155">
        <f>G94*(1+L94/100)</f>
        <v>0</v>
      </c>
      <c r="N94" s="155">
        <v>0</v>
      </c>
      <c r="O94" s="155">
        <f>ROUND(E94*N94,2)</f>
        <v>0</v>
      </c>
      <c r="P94" s="155">
        <v>0</v>
      </c>
      <c r="Q94" s="155">
        <f>ROUND(E94*P94,2)</f>
        <v>0</v>
      </c>
      <c r="R94" s="155"/>
      <c r="S94" s="155" t="s">
        <v>135</v>
      </c>
      <c r="T94" s="155" t="s">
        <v>135</v>
      </c>
      <c r="U94" s="155">
        <v>0</v>
      </c>
      <c r="V94" s="155">
        <f>ROUND(E94*U94,2)</f>
        <v>0</v>
      </c>
      <c r="W94" s="155"/>
      <c r="X94" s="155" t="s">
        <v>271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272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64">
        <v>65</v>
      </c>
      <c r="B95" s="165" t="s">
        <v>277</v>
      </c>
      <c r="C95" s="179" t="s">
        <v>278</v>
      </c>
      <c r="D95" s="166" t="s">
        <v>187</v>
      </c>
      <c r="E95" s="167">
        <v>1.64462</v>
      </c>
      <c r="F95" s="168"/>
      <c r="G95" s="169">
        <f>ROUND(E95*F95,2)</f>
        <v>0</v>
      </c>
      <c r="H95" s="156"/>
      <c r="I95" s="155">
        <f>ROUND(E95*H95,2)</f>
        <v>0</v>
      </c>
      <c r="J95" s="156"/>
      <c r="K95" s="155">
        <f>ROUND(E95*J95,2)</f>
        <v>0</v>
      </c>
      <c r="L95" s="155">
        <v>15</v>
      </c>
      <c r="M95" s="155">
        <f>G95*(1+L95/100)</f>
        <v>0</v>
      </c>
      <c r="N95" s="155">
        <v>0</v>
      </c>
      <c r="O95" s="155">
        <f>ROUND(E95*N95,2)</f>
        <v>0</v>
      </c>
      <c r="P95" s="155">
        <v>0</v>
      </c>
      <c r="Q95" s="155">
        <f>ROUND(E95*P95,2)</f>
        <v>0</v>
      </c>
      <c r="R95" s="155"/>
      <c r="S95" s="155" t="s">
        <v>135</v>
      </c>
      <c r="T95" s="155" t="s">
        <v>135</v>
      </c>
      <c r="U95" s="155">
        <v>0.752</v>
      </c>
      <c r="V95" s="155">
        <f>ROUND(E95*U95,2)</f>
        <v>1.24</v>
      </c>
      <c r="W95" s="155"/>
      <c r="X95" s="155" t="s">
        <v>271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272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x14ac:dyDescent="0.2">
      <c r="A96" s="3"/>
      <c r="B96" s="4"/>
      <c r="C96" s="180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AE96">
        <v>15</v>
      </c>
      <c r="AF96">
        <v>21</v>
      </c>
      <c r="AG96" t="s">
        <v>117</v>
      </c>
    </row>
    <row r="97" spans="1:33" x14ac:dyDescent="0.2">
      <c r="A97" s="151"/>
      <c r="B97" s="152" t="s">
        <v>31</v>
      </c>
      <c r="C97" s="181"/>
      <c r="D97" s="153"/>
      <c r="E97" s="154"/>
      <c r="F97" s="154"/>
      <c r="G97" s="176">
        <f>G8+G12+G14+G19+G21+G26+G28+G30+G37+G39+G41+G49+G51+G54+G60+G67+G70+G78+G81+G83+G87+G89+G91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f>SUMIF(L7:L95,AE96,G7:G95)</f>
        <v>0</v>
      </c>
      <c r="AF97">
        <f>SUMIF(L7:L95,AF96,G7:G95)</f>
        <v>0</v>
      </c>
      <c r="AG97" t="s">
        <v>279</v>
      </c>
    </row>
    <row r="98" spans="1:33" x14ac:dyDescent="0.2">
      <c r="A98" s="3"/>
      <c r="B98" s="4"/>
      <c r="C98" s="180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">
      <c r="A99" s="3"/>
      <c r="B99" s="4"/>
      <c r="C99" s="180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33" x14ac:dyDescent="0.2">
      <c r="A100" s="247" t="s">
        <v>280</v>
      </c>
      <c r="B100" s="247"/>
      <c r="C100" s="248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 x14ac:dyDescent="0.2">
      <c r="A101" s="249"/>
      <c r="B101" s="250"/>
      <c r="C101" s="251"/>
      <c r="D101" s="250"/>
      <c r="E101" s="250"/>
      <c r="F101" s="250"/>
      <c r="G101" s="25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G101" t="s">
        <v>281</v>
      </c>
    </row>
    <row r="102" spans="1:33" x14ac:dyDescent="0.2">
      <c r="A102" s="253"/>
      <c r="B102" s="254"/>
      <c r="C102" s="255"/>
      <c r="D102" s="254"/>
      <c r="E102" s="254"/>
      <c r="F102" s="254"/>
      <c r="G102" s="25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33" x14ac:dyDescent="0.2">
      <c r="A103" s="253"/>
      <c r="B103" s="254"/>
      <c r="C103" s="255"/>
      <c r="D103" s="254"/>
      <c r="E103" s="254"/>
      <c r="F103" s="254"/>
      <c r="G103" s="25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33" x14ac:dyDescent="0.2">
      <c r="A104" s="253"/>
      <c r="B104" s="254"/>
      <c r="C104" s="255"/>
      <c r="D104" s="254"/>
      <c r="E104" s="254"/>
      <c r="F104" s="254"/>
      <c r="G104" s="25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33" x14ac:dyDescent="0.2">
      <c r="A105" s="257"/>
      <c r="B105" s="258"/>
      <c r="C105" s="259"/>
      <c r="D105" s="258"/>
      <c r="E105" s="258"/>
      <c r="F105" s="258"/>
      <c r="G105" s="260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33" x14ac:dyDescent="0.2">
      <c r="A106" s="3"/>
      <c r="B106" s="4"/>
      <c r="C106" s="180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33" x14ac:dyDescent="0.2">
      <c r="C107" s="182"/>
      <c r="D107" s="10"/>
      <c r="AG107" t="s">
        <v>282</v>
      </c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2nMJr3AO/3/NaX/cIERyp2pxVuUrQxpv73YYT6O2Z2A2SY4j5xMAFkNyakTryyqV3wJJnw6IUQXXENNOb8IBw==" saltValue="pfWjjQ6VfFc+rIfYqwHb7w==" spinCount="100000" sheet="1" objects="1" scenarios="1"/>
  <mergeCells count="6">
    <mergeCell ref="A101:G105"/>
    <mergeCell ref="A1:G1"/>
    <mergeCell ref="C2:G2"/>
    <mergeCell ref="C3:G3"/>
    <mergeCell ref="C4:G4"/>
    <mergeCell ref="A100:C10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02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01 Pol'!Názvy_tisku</vt:lpstr>
      <vt:lpstr>oadresa</vt:lpstr>
      <vt:lpstr>Stavba!Objednatel</vt:lpstr>
      <vt:lpstr>Stavba!Objekt</vt:lpstr>
      <vt:lpstr>'02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Mikošek</dc:creator>
  <cp:lastModifiedBy>Vrabčák</cp:lastModifiedBy>
  <cp:lastPrinted>2019-03-19T12:27:02Z</cp:lastPrinted>
  <dcterms:created xsi:type="dcterms:W3CDTF">2009-04-08T07:15:50Z</dcterms:created>
  <dcterms:modified xsi:type="dcterms:W3CDTF">2020-03-24T13:19:02Z</dcterms:modified>
</cp:coreProperties>
</file>