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1219\61-Macháčková\"/>
    </mc:Choice>
  </mc:AlternateContent>
  <xr:revisionPtr revIDLastSave="0" documentId="8_{0EE86F5E-BEC3-4500-91B4-A35219ED7780}" xr6:coauthVersionLast="45" xr6:coauthVersionMax="45" xr10:uidLastSave="{00000000-0000-0000-0000-000000000000}"/>
  <bookViews>
    <workbookView xWindow="-25308" yWindow="432" windowWidth="25416" windowHeight="15372" activeTab="1" xr2:uid="{00000000-000D-0000-FFFF-FFFF00000000}"/>
  </bookViews>
  <sheets>
    <sheet name="Pokyny pro vyplnění" sheetId="11" r:id="rId1"/>
    <sheet name="Stavba" sheetId="1" r:id="rId2"/>
    <sheet name="VzorPolozky" sheetId="10" state="hidden" r:id="rId3"/>
    <sheet name="101 611905101A Pol" sheetId="12" r:id="rId4"/>
    <sheet name="101 611905101B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'101 611905101A Pol'!$1:$7</definedName>
    <definedName name="_xlnm.Print_Titles" localSheetId="4">'101 611905101B Pol'!$1:$7</definedName>
    <definedName name="oadresa">Stavba!$D$6</definedName>
    <definedName name="Objednatel" localSheetId="1">Stavba!$D$5</definedName>
    <definedName name="Objekt" localSheetId="1">Stavba!$B$38</definedName>
    <definedName name="_xlnm.Print_Area" localSheetId="3">'101 611905101A Pol'!$A$1:$X$192</definedName>
    <definedName name="_xlnm.Print_Area" localSheetId="4">'101 611905101B Pol'!$A$1:$X$12</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4" i="1" l="1"/>
  <c r="I133" i="1"/>
  <c r="I18" i="1" s="1"/>
  <c r="I132" i="1"/>
  <c r="I131" i="1"/>
  <c r="I130" i="1"/>
  <c r="I129" i="1"/>
  <c r="I128" i="1"/>
  <c r="I127" i="1"/>
  <c r="I126" i="1"/>
  <c r="I125" i="1"/>
  <c r="I124" i="1"/>
  <c r="I123" i="1"/>
  <c r="I122" i="1"/>
  <c r="G43" i="1"/>
  <c r="F43" i="1"/>
  <c r="G42" i="1"/>
  <c r="F42" i="1"/>
  <c r="G41" i="1"/>
  <c r="F41" i="1"/>
  <c r="G39" i="1"/>
  <c r="F39" i="1"/>
  <c r="F44" i="1" s="1"/>
  <c r="G11" i="13"/>
  <c r="G8" i="13"/>
  <c r="K8" i="13"/>
  <c r="O8" i="13"/>
  <c r="V8" i="13"/>
  <c r="G9" i="13"/>
  <c r="I9" i="13"/>
  <c r="I8" i="13" s="1"/>
  <c r="K9" i="13"/>
  <c r="M9" i="13"/>
  <c r="M8" i="13" s="1"/>
  <c r="O9" i="13"/>
  <c r="Q9" i="13"/>
  <c r="Q8" i="13" s="1"/>
  <c r="V9" i="13"/>
  <c r="AE11" i="13"/>
  <c r="AF11" i="13"/>
  <c r="G191" i="12"/>
  <c r="BA187" i="12"/>
  <c r="BA132" i="12"/>
  <c r="BA106" i="12"/>
  <c r="BA50" i="12"/>
  <c r="BA26" i="12"/>
  <c r="BA23" i="12"/>
  <c r="BA10" i="12"/>
  <c r="G9" i="12"/>
  <c r="G8" i="12" s="1"/>
  <c r="I9" i="12"/>
  <c r="K9" i="12"/>
  <c r="K8" i="12" s="1"/>
  <c r="O9" i="12"/>
  <c r="O8" i="12" s="1"/>
  <c r="Q9" i="12"/>
  <c r="Q8" i="12" s="1"/>
  <c r="V9" i="12"/>
  <c r="V8" i="12" s="1"/>
  <c r="G12" i="12"/>
  <c r="M12" i="12" s="1"/>
  <c r="I12" i="12"/>
  <c r="I8" i="12" s="1"/>
  <c r="K12" i="12"/>
  <c r="O12" i="12"/>
  <c r="Q12" i="12"/>
  <c r="V12" i="12"/>
  <c r="G15" i="12"/>
  <c r="M15" i="12" s="1"/>
  <c r="I15" i="12"/>
  <c r="K15" i="12"/>
  <c r="O15" i="12"/>
  <c r="Q15" i="12"/>
  <c r="V15" i="12"/>
  <c r="G17" i="12"/>
  <c r="I17" i="12"/>
  <c r="K17" i="12"/>
  <c r="M17" i="12"/>
  <c r="O17" i="12"/>
  <c r="Q17" i="12"/>
  <c r="V17" i="12"/>
  <c r="G22" i="12"/>
  <c r="G21" i="12" s="1"/>
  <c r="I22" i="12"/>
  <c r="I21" i="12" s="1"/>
  <c r="K22" i="12"/>
  <c r="M22" i="12"/>
  <c r="O22" i="12"/>
  <c r="Q22" i="12"/>
  <c r="Q21" i="12" s="1"/>
  <c r="V22" i="12"/>
  <c r="V21" i="12" s="1"/>
  <c r="G25" i="12"/>
  <c r="M25" i="12" s="1"/>
  <c r="I25" i="12"/>
  <c r="K25" i="12"/>
  <c r="K21" i="12" s="1"/>
  <c r="O25" i="12"/>
  <c r="Q25" i="12"/>
  <c r="V25" i="12"/>
  <c r="G27" i="12"/>
  <c r="I27" i="12"/>
  <c r="K27" i="12"/>
  <c r="M27" i="12"/>
  <c r="O27" i="12"/>
  <c r="Q27" i="12"/>
  <c r="V27" i="12"/>
  <c r="G29" i="12"/>
  <c r="M29" i="12" s="1"/>
  <c r="I29" i="12"/>
  <c r="K29" i="12"/>
  <c r="O29" i="12"/>
  <c r="O21" i="12" s="1"/>
  <c r="Q29" i="12"/>
  <c r="V29" i="12"/>
  <c r="G31" i="12"/>
  <c r="I31" i="12"/>
  <c r="K31" i="12"/>
  <c r="M31" i="12"/>
  <c r="O31" i="12"/>
  <c r="Q31" i="12"/>
  <c r="V31" i="12"/>
  <c r="G33" i="12"/>
  <c r="M33" i="12" s="1"/>
  <c r="I33" i="12"/>
  <c r="K33" i="12"/>
  <c r="O33" i="12"/>
  <c r="Q33" i="12"/>
  <c r="V33" i="12"/>
  <c r="G35" i="12"/>
  <c r="I35" i="12"/>
  <c r="K35" i="12"/>
  <c r="M35" i="12"/>
  <c r="O35" i="12"/>
  <c r="Q35" i="12"/>
  <c r="V35" i="12"/>
  <c r="G37" i="12"/>
  <c r="M37" i="12" s="1"/>
  <c r="I37" i="12"/>
  <c r="K37" i="12"/>
  <c r="O37" i="12"/>
  <c r="Q37" i="12"/>
  <c r="V37" i="12"/>
  <c r="G40" i="12"/>
  <c r="M40" i="12" s="1"/>
  <c r="I40" i="12"/>
  <c r="K40" i="12"/>
  <c r="K39" i="12" s="1"/>
  <c r="O40" i="12"/>
  <c r="O39" i="12" s="1"/>
  <c r="Q40" i="12"/>
  <c r="V40" i="12"/>
  <c r="V39" i="12" s="1"/>
  <c r="G44" i="12"/>
  <c r="I44" i="12"/>
  <c r="K44" i="12"/>
  <c r="M44" i="12"/>
  <c r="O44" i="12"/>
  <c r="Q44" i="12"/>
  <c r="Q39" i="12" s="1"/>
  <c r="V44" i="12"/>
  <c r="G47" i="12"/>
  <c r="M47" i="12" s="1"/>
  <c r="I47" i="12"/>
  <c r="K47" i="12"/>
  <c r="O47" i="12"/>
  <c r="Q47" i="12"/>
  <c r="V47" i="12"/>
  <c r="G49" i="12"/>
  <c r="I49" i="12"/>
  <c r="I39" i="12" s="1"/>
  <c r="K49" i="12"/>
  <c r="M49" i="12"/>
  <c r="O49" i="12"/>
  <c r="Q49" i="12"/>
  <c r="V49" i="12"/>
  <c r="G52" i="12"/>
  <c r="M52" i="12" s="1"/>
  <c r="I52" i="12"/>
  <c r="K52" i="12"/>
  <c r="O52" i="12"/>
  <c r="Q52" i="12"/>
  <c r="V52" i="12"/>
  <c r="G56" i="12"/>
  <c r="I56" i="12"/>
  <c r="K56" i="12"/>
  <c r="M56" i="12"/>
  <c r="O56" i="12"/>
  <c r="Q56" i="12"/>
  <c r="V56" i="12"/>
  <c r="G60" i="12"/>
  <c r="M60" i="12" s="1"/>
  <c r="I60" i="12"/>
  <c r="K60" i="12"/>
  <c r="O60" i="12"/>
  <c r="Q60" i="12"/>
  <c r="V60" i="12"/>
  <c r="G65" i="12"/>
  <c r="M65" i="12" s="1"/>
  <c r="I65" i="12"/>
  <c r="I64" i="12" s="1"/>
  <c r="K65" i="12"/>
  <c r="K64" i="12" s="1"/>
  <c r="O65" i="12"/>
  <c r="O64" i="12" s="1"/>
  <c r="Q65" i="12"/>
  <c r="V65" i="12"/>
  <c r="V64" i="12" s="1"/>
  <c r="G68" i="12"/>
  <c r="I68" i="12"/>
  <c r="K68" i="12"/>
  <c r="M68" i="12"/>
  <c r="O68" i="12"/>
  <c r="Q68" i="12"/>
  <c r="V68" i="12"/>
  <c r="G72" i="12"/>
  <c r="M72" i="12" s="1"/>
  <c r="I72" i="12"/>
  <c r="K72" i="12"/>
  <c r="O72" i="12"/>
  <c r="Q72" i="12"/>
  <c r="V72" i="12"/>
  <c r="G76" i="12"/>
  <c r="I76" i="12"/>
  <c r="K76" i="12"/>
  <c r="M76" i="12"/>
  <c r="O76" i="12"/>
  <c r="Q76" i="12"/>
  <c r="Q64" i="12" s="1"/>
  <c r="V76" i="12"/>
  <c r="G80" i="12"/>
  <c r="V80" i="12"/>
  <c r="G81" i="12"/>
  <c r="I81" i="12"/>
  <c r="I80" i="12" s="1"/>
  <c r="K81" i="12"/>
  <c r="K80" i="12" s="1"/>
  <c r="M81" i="12"/>
  <c r="O81" i="12"/>
  <c r="Q81" i="12"/>
  <c r="Q80" i="12" s="1"/>
  <c r="V81" i="12"/>
  <c r="G84" i="12"/>
  <c r="M84" i="12" s="1"/>
  <c r="I84" i="12"/>
  <c r="K84" i="12"/>
  <c r="O84" i="12"/>
  <c r="O80" i="12" s="1"/>
  <c r="Q84" i="12"/>
  <c r="V84" i="12"/>
  <c r="G86" i="12"/>
  <c r="I86" i="12"/>
  <c r="K86" i="12"/>
  <c r="M86" i="12"/>
  <c r="O86" i="12"/>
  <c r="Q86" i="12"/>
  <c r="V86" i="12"/>
  <c r="G90" i="12"/>
  <c r="M90" i="12" s="1"/>
  <c r="I90" i="12"/>
  <c r="K90" i="12"/>
  <c r="O90" i="12"/>
  <c r="Q90" i="12"/>
  <c r="V90" i="12"/>
  <c r="G94" i="12"/>
  <c r="I94" i="12"/>
  <c r="K94" i="12"/>
  <c r="M94" i="12"/>
  <c r="O94" i="12"/>
  <c r="Q94" i="12"/>
  <c r="V94" i="12"/>
  <c r="G98" i="12"/>
  <c r="V98" i="12"/>
  <c r="G99" i="12"/>
  <c r="I99" i="12"/>
  <c r="I98" i="12" s="1"/>
  <c r="K99" i="12"/>
  <c r="K98" i="12" s="1"/>
  <c r="M99" i="12"/>
  <c r="O99" i="12"/>
  <c r="Q99" i="12"/>
  <c r="Q98" i="12" s="1"/>
  <c r="V99" i="12"/>
  <c r="G102" i="12"/>
  <c r="M102" i="12" s="1"/>
  <c r="I102" i="12"/>
  <c r="K102" i="12"/>
  <c r="O102" i="12"/>
  <c r="O98" i="12" s="1"/>
  <c r="Q102" i="12"/>
  <c r="V102" i="12"/>
  <c r="G105" i="12"/>
  <c r="I105" i="12"/>
  <c r="K105" i="12"/>
  <c r="M105" i="12"/>
  <c r="O105" i="12"/>
  <c r="Q105" i="12"/>
  <c r="V105" i="12"/>
  <c r="G108" i="12"/>
  <c r="M108" i="12" s="1"/>
  <c r="I108" i="12"/>
  <c r="K108" i="12"/>
  <c r="O108" i="12"/>
  <c r="Q108" i="12"/>
  <c r="V108" i="12"/>
  <c r="G110" i="12"/>
  <c r="I110" i="12"/>
  <c r="K110" i="12"/>
  <c r="M110" i="12"/>
  <c r="O110" i="12"/>
  <c r="Q110" i="12"/>
  <c r="V110" i="12"/>
  <c r="G112" i="12"/>
  <c r="V112" i="12"/>
  <c r="G113" i="12"/>
  <c r="I113" i="12"/>
  <c r="I112" i="12" s="1"/>
  <c r="K113" i="12"/>
  <c r="K112" i="12" s="1"/>
  <c r="M113" i="12"/>
  <c r="M112" i="12" s="1"/>
  <c r="O113" i="12"/>
  <c r="Q113" i="12"/>
  <c r="Q112" i="12" s="1"/>
  <c r="V113" i="12"/>
  <c r="G116" i="12"/>
  <c r="M116" i="12" s="1"/>
  <c r="I116" i="12"/>
  <c r="K116" i="12"/>
  <c r="O116" i="12"/>
  <c r="O112" i="12" s="1"/>
  <c r="Q116" i="12"/>
  <c r="V116" i="12"/>
  <c r="G120" i="12"/>
  <c r="G119" i="12" s="1"/>
  <c r="I120" i="12"/>
  <c r="K120" i="12"/>
  <c r="K119" i="12" s="1"/>
  <c r="O120" i="12"/>
  <c r="O119" i="12" s="1"/>
  <c r="Q120" i="12"/>
  <c r="Q119" i="12" s="1"/>
  <c r="V120" i="12"/>
  <c r="V119" i="12" s="1"/>
  <c r="G122" i="12"/>
  <c r="I122" i="12"/>
  <c r="I119" i="12" s="1"/>
  <c r="K122" i="12"/>
  <c r="M122" i="12"/>
  <c r="O122" i="12"/>
  <c r="Q122" i="12"/>
  <c r="V122" i="12"/>
  <c r="G124" i="12"/>
  <c r="M124" i="12" s="1"/>
  <c r="I124" i="12"/>
  <c r="K124" i="12"/>
  <c r="O124" i="12"/>
  <c r="Q124" i="12"/>
  <c r="V124" i="12"/>
  <c r="G127" i="12"/>
  <c r="I127" i="12"/>
  <c r="K127" i="12"/>
  <c r="M127" i="12"/>
  <c r="O127" i="12"/>
  <c r="Q127" i="12"/>
  <c r="V127" i="12"/>
  <c r="O130" i="12"/>
  <c r="G131" i="12"/>
  <c r="G130" i="12" s="1"/>
  <c r="I131" i="12"/>
  <c r="I130" i="12" s="1"/>
  <c r="K131" i="12"/>
  <c r="M131" i="12"/>
  <c r="O131" i="12"/>
  <c r="Q131" i="12"/>
  <c r="Q130" i="12" s="1"/>
  <c r="V131" i="12"/>
  <c r="V130" i="12" s="1"/>
  <c r="G135" i="12"/>
  <c r="M135" i="12" s="1"/>
  <c r="I135" i="12"/>
  <c r="K135" i="12"/>
  <c r="K130" i="12" s="1"/>
  <c r="O135" i="12"/>
  <c r="Q135" i="12"/>
  <c r="V135" i="12"/>
  <c r="G137" i="12"/>
  <c r="I137" i="12"/>
  <c r="K137" i="12"/>
  <c r="M137" i="12"/>
  <c r="O137" i="12"/>
  <c r="Q137" i="12"/>
  <c r="V137" i="12"/>
  <c r="G140" i="12"/>
  <c r="M140" i="12" s="1"/>
  <c r="I140" i="12"/>
  <c r="K140" i="12"/>
  <c r="O140" i="12"/>
  <c r="Q140" i="12"/>
  <c r="V140" i="12"/>
  <c r="G142" i="12"/>
  <c r="I142" i="12"/>
  <c r="K142" i="12"/>
  <c r="M142" i="12"/>
  <c r="O142" i="12"/>
  <c r="Q142" i="12"/>
  <c r="V142" i="12"/>
  <c r="G144" i="12"/>
  <c r="G143" i="12" s="1"/>
  <c r="I144" i="12"/>
  <c r="I143" i="12" s="1"/>
  <c r="K144" i="12"/>
  <c r="M144" i="12"/>
  <c r="O144" i="12"/>
  <c r="Q144" i="12"/>
  <c r="Q143" i="12" s="1"/>
  <c r="V144" i="12"/>
  <c r="V143" i="12" s="1"/>
  <c r="G147" i="12"/>
  <c r="M147" i="12" s="1"/>
  <c r="I147" i="12"/>
  <c r="K147" i="12"/>
  <c r="K143" i="12" s="1"/>
  <c r="O147" i="12"/>
  <c r="Q147" i="12"/>
  <c r="V147" i="12"/>
  <c r="G149" i="12"/>
  <c r="I149" i="12"/>
  <c r="K149" i="12"/>
  <c r="M149" i="12"/>
  <c r="O149" i="12"/>
  <c r="Q149" i="12"/>
  <c r="V149" i="12"/>
  <c r="G152" i="12"/>
  <c r="M152" i="12" s="1"/>
  <c r="I152" i="12"/>
  <c r="K152" i="12"/>
  <c r="O152" i="12"/>
  <c r="Q152" i="12"/>
  <c r="V152" i="12"/>
  <c r="G155" i="12"/>
  <c r="I155" i="12"/>
  <c r="K155" i="12"/>
  <c r="M155" i="12"/>
  <c r="O155" i="12"/>
  <c r="Q155" i="12"/>
  <c r="V155" i="12"/>
  <c r="G157" i="12"/>
  <c r="M157" i="12" s="1"/>
  <c r="I157" i="12"/>
  <c r="K157" i="12"/>
  <c r="O157" i="12"/>
  <c r="O143" i="12" s="1"/>
  <c r="Q157" i="12"/>
  <c r="V157" i="12"/>
  <c r="G161" i="12"/>
  <c r="I161" i="12"/>
  <c r="K161" i="12"/>
  <c r="M161" i="12"/>
  <c r="O161" i="12"/>
  <c r="Q161" i="12"/>
  <c r="V161" i="12"/>
  <c r="G164" i="12"/>
  <c r="M164" i="12" s="1"/>
  <c r="I164" i="12"/>
  <c r="K164" i="12"/>
  <c r="O164" i="12"/>
  <c r="Q164" i="12"/>
  <c r="V164" i="12"/>
  <c r="G166" i="12"/>
  <c r="I166" i="12"/>
  <c r="K166" i="12"/>
  <c r="M166" i="12"/>
  <c r="O166" i="12"/>
  <c r="Q166" i="12"/>
  <c r="V166" i="12"/>
  <c r="G168" i="12"/>
  <c r="M168" i="12" s="1"/>
  <c r="I168" i="12"/>
  <c r="K168" i="12"/>
  <c r="O168" i="12"/>
  <c r="Q168" i="12"/>
  <c r="V168" i="12"/>
  <c r="G170" i="12"/>
  <c r="I170" i="12"/>
  <c r="K170" i="12"/>
  <c r="M170" i="12"/>
  <c r="O170" i="12"/>
  <c r="Q170" i="12"/>
  <c r="V170" i="12"/>
  <c r="G173" i="12"/>
  <c r="M173" i="12" s="1"/>
  <c r="I173" i="12"/>
  <c r="K173" i="12"/>
  <c r="O173" i="12"/>
  <c r="Q173" i="12"/>
  <c r="V173" i="12"/>
  <c r="G175" i="12"/>
  <c r="I175" i="12"/>
  <c r="K175" i="12"/>
  <c r="M175" i="12"/>
  <c r="O175" i="12"/>
  <c r="Q175" i="12"/>
  <c r="V175" i="12"/>
  <c r="G177" i="12"/>
  <c r="K177" i="12"/>
  <c r="V177" i="12"/>
  <c r="G178" i="12"/>
  <c r="I178" i="12"/>
  <c r="I177" i="12" s="1"/>
  <c r="K178" i="12"/>
  <c r="M178" i="12"/>
  <c r="M177" i="12" s="1"/>
  <c r="O178" i="12"/>
  <c r="O177" i="12" s="1"/>
  <c r="Q178" i="12"/>
  <c r="Q177" i="12" s="1"/>
  <c r="V178" i="12"/>
  <c r="G183" i="12"/>
  <c r="V183" i="12"/>
  <c r="G184" i="12"/>
  <c r="I184" i="12"/>
  <c r="I183" i="12" s="1"/>
  <c r="K184" i="12"/>
  <c r="K183" i="12" s="1"/>
  <c r="M184" i="12"/>
  <c r="O184" i="12"/>
  <c r="Q184" i="12"/>
  <c r="Q183" i="12" s="1"/>
  <c r="V184" i="12"/>
  <c r="G186" i="12"/>
  <c r="M186" i="12" s="1"/>
  <c r="I186" i="12"/>
  <c r="K186" i="12"/>
  <c r="O186" i="12"/>
  <c r="O183" i="12" s="1"/>
  <c r="Q186" i="12"/>
  <c r="V186" i="12"/>
  <c r="G188" i="12"/>
  <c r="I188" i="12"/>
  <c r="K188" i="12"/>
  <c r="M188" i="12"/>
  <c r="O188" i="12"/>
  <c r="Q188" i="12"/>
  <c r="V188" i="12"/>
  <c r="AE191" i="12"/>
  <c r="I20" i="1"/>
  <c r="I19" i="1"/>
  <c r="I17"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G44" i="1"/>
  <c r="G25" i="1" s="1"/>
  <c r="A25" i="1" s="1"/>
  <c r="A26" i="1" s="1"/>
  <c r="G26" i="1" s="1"/>
  <c r="H43" i="1"/>
  <c r="I43" i="1" s="1"/>
  <c r="H42" i="1"/>
  <c r="I42" i="1" s="1"/>
  <c r="H41" i="1"/>
  <c r="I41" i="1" s="1"/>
  <c r="H40" i="1"/>
  <c r="I40" i="1" s="1"/>
  <c r="H39" i="1"/>
  <c r="H44" i="1" s="1"/>
  <c r="I135" i="1" l="1"/>
  <c r="J134" i="1" s="1"/>
  <c r="G28" i="1"/>
  <c r="G23" i="1"/>
  <c r="I39" i="1"/>
  <c r="I44" i="1" s="1"/>
  <c r="J39" i="1" s="1"/>
  <c r="J44" i="1" s="1"/>
  <c r="M21" i="12"/>
  <c r="M183" i="12"/>
  <c r="M80" i="12"/>
  <c r="M143" i="12"/>
  <c r="M98" i="12"/>
  <c r="M64" i="12"/>
  <c r="M130" i="12"/>
  <c r="M39" i="12"/>
  <c r="M120" i="12"/>
  <c r="M119" i="12" s="1"/>
  <c r="G64" i="12"/>
  <c r="M9" i="12"/>
  <c r="M8" i="12" s="1"/>
  <c r="AF191" i="12"/>
  <c r="G39" i="12"/>
  <c r="I21" i="1"/>
  <c r="J28" i="1"/>
  <c r="J26" i="1"/>
  <c r="G38" i="1"/>
  <c r="F38" i="1"/>
  <c r="J23" i="1"/>
  <c r="J24" i="1"/>
  <c r="J25" i="1"/>
  <c r="J27" i="1"/>
  <c r="E24" i="1"/>
  <c r="E26" i="1"/>
  <c r="J124" i="1" l="1"/>
  <c r="J126" i="1"/>
  <c r="J127" i="1"/>
  <c r="J132" i="1"/>
  <c r="J133" i="1"/>
  <c r="J122" i="1"/>
  <c r="J125" i="1"/>
  <c r="J123" i="1"/>
  <c r="J129" i="1"/>
  <c r="J128" i="1"/>
  <c r="J130" i="1"/>
  <c r="J131" i="1"/>
  <c r="J43" i="1"/>
  <c r="J42" i="1"/>
  <c r="J40" i="1"/>
  <c r="J41" i="1"/>
  <c r="A23" i="1"/>
  <c r="A24" i="1" s="1"/>
  <c r="G24" i="1" s="1"/>
  <c r="A27" i="1" s="1"/>
  <c r="A29" i="1" s="1"/>
  <c r="G29" i="1" s="1"/>
  <c r="G27" i="1" s="1"/>
  <c r="J1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D774BA0-BDE6-4E35-BE89-AA4E828AF615}">
      <text>
        <r>
          <rPr>
            <sz val="9"/>
            <color indexed="81"/>
            <rFont val="Tahoma"/>
            <family val="2"/>
            <charset val="238"/>
          </rPr>
          <t>Jedná se o informaci, zda se jedná o položku, která je do rozpočtu zadána z cenové soustavy RTS, nebo vlastní.</t>
        </r>
      </text>
    </comment>
    <comment ref="T6" authorId="0" shapeId="0" xr:uid="{A5BC0E93-EA40-4D69-8B72-A670CCD1F26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D0C5A26-943E-48D7-9DB8-5D6C13852A15}">
      <text>
        <r>
          <rPr>
            <sz val="9"/>
            <color indexed="81"/>
            <rFont val="Tahoma"/>
            <family val="2"/>
            <charset val="238"/>
          </rPr>
          <t>Jedná se o informaci, zda se jedná o položku, která je do rozpočtu zadána z cenové soustavy RTS, nebo vlastní.</t>
        </r>
      </text>
    </comment>
    <comment ref="T6" authorId="0" shapeId="0" xr:uid="{3707AD86-67FB-4E44-AEE3-DCBF7A4B862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<sst xmlns="http://schemas.openxmlformats.org/spreadsheetml/2006/main" count="1017" uniqueCount="385">
  <si>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</si>
  <si>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</si>
  <si>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</si>
  <si>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</si>
  <si>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</si>
  <si>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</si>
  <si>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</si>
  <si>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</si>
  <si>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</si>
  <si>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</si>
  <si>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</si>
  <si>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</si>
  <si>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</si>
  <si>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</si>
  <si>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</si>
  <si>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</si>
  <si>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</si>
  <si>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</si>
  <si>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</si>
  <si>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</si>
  <si>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</si>
  <si>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</si>
  <si>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</si>
  <si>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</si>
  <si>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</si>
  <si>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</si>
  <si>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</si>
  <si>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</si>
  <si>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</si>
  <si>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</si>
  <si>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</si>
  <si>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</si>
  <si>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</si>
  <si>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</si>
  <si>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</si>
  <si>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</si>
  <si>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</si>
  <si>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</si>
  <si>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</si>
  <si>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</si>
  <si>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</si>
  <si>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</si>
  <si>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</si>
  <si>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611905</t>
  </si>
  <si>
    <t>Nové přechody pro chodce ve Frenštátě pod Radhoštěm, ul. Podkopčí</t>
  </si>
  <si>
    <t>Město Frenštát pod Radhoštěm</t>
  </si>
  <si>
    <t>nám. Míru 1</t>
  </si>
  <si>
    <t>Frenštát pod Radhoštěm</t>
  </si>
  <si>
    <t>74401</t>
  </si>
  <si>
    <t>00297852</t>
  </si>
  <si>
    <t>CZ00297852</t>
  </si>
  <si>
    <t>Ing. Ida Macháčková</t>
  </si>
  <si>
    <t>Kašparova 1395/8</t>
  </si>
  <si>
    <t>Ostrava-Hrabůvka</t>
  </si>
  <si>
    <t>70030</t>
  </si>
  <si>
    <t>64638162</t>
  </si>
  <si>
    <t>CZ6360266869</t>
  </si>
  <si>
    <t>Stavba</t>
  </si>
  <si>
    <t>Stavební objekt</t>
  </si>
  <si>
    <t>101</t>
  </si>
  <si>
    <t>Přechod pro chodce</t>
  </si>
  <si>
    <t>611905101A</t>
  </si>
  <si>
    <t>611905101B</t>
  </si>
  <si>
    <t>Veřejné osvětlení</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</si>
  <si>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</si>
  <si>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</si>
  <si>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</si>
  <si>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</si>
  <si>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</si>
  <si>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</si>
  <si>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</si>
  <si>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</si>
  <si>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</si>
  <si>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</si>
  <si>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</si>
  <si>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</si>
  <si>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</si>
  <si>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</si>
  <si>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</si>
  <si>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</si>
  <si>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</si>
  <si>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</si>
  <si>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</si>
  <si>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</si>
  <si>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</si>
  <si>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</si>
  <si>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</si>
  <si>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</si>
  <si>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</si>
  <si>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</si>
  <si>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</si>
  <si>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</si>
  <si>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</si>
  <si>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</si>
  <si>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</si>
  <si>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</si>
  <si>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</si>
  <si>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</si>
  <si>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</si>
  <si>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</si>
  <si>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</si>
  <si>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</si>
  <si>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</si>
  <si>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</si>
  <si>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</si>
  <si>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</si>
  <si>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</si>
  <si>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</si>
  <si>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</si>
  <si>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</si>
  <si>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</si>
  <si>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</si>
  <si>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</si>
  <si>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</si>
  <si>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</si>
  <si>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</si>
  <si>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</si>
  <si>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11a</t>
  </si>
  <si>
    <t>11b</t>
  </si>
  <si>
    <t>11c</t>
  </si>
  <si>
    <t>18</t>
  </si>
  <si>
    <t>Povrchové úpravy terénu</t>
  </si>
  <si>
    <t>56</t>
  </si>
  <si>
    <t>Podkladní vrstvy komunikací a zpevněných ploch</t>
  </si>
  <si>
    <t>57</t>
  </si>
  <si>
    <t>Kryty štěrkových a živičných komunikací</t>
  </si>
  <si>
    <t>59</t>
  </si>
  <si>
    <t>Dlažby a předlažby komunikací</t>
  </si>
  <si>
    <t>91</t>
  </si>
  <si>
    <t>Doplňující práce na komunikaci</t>
  </si>
  <si>
    <t>99</t>
  </si>
  <si>
    <t>Staveništní přesun hmot</t>
  </si>
  <si>
    <t>M21</t>
  </si>
  <si>
    <t>Elektromontáže</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</si>
  <si>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</si>
  <si>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</si>
  <si>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</si>
  <si>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</si>
  <si>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</si>
  <si>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</si>
  <si>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</si>
  <si>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</si>
  <si>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</si>
  <si>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</si>
  <si>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</si>
  <si>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</si>
  <si>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</si>
  <si>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</si>
  <si>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</si>
  <si>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</si>
  <si>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</si>
  <si>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</si>
  <si>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</si>
  <si>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</si>
  <si>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</si>
  <si>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</si>
  <si>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</si>
  <si>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</si>
  <si>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</si>
  <si>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</si>
  <si>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</si>
  <si>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</si>
  <si>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</si>
  <si>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</si>
  <si>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131201110R00</t>
  </si>
  <si>
    <t>Hloubení nezapažených jam a zářezů do 50 m3, v hornině 3, hloubení strojně</t>
  </si>
  <si>
    <t>m3</t>
  </si>
  <si>
    <t>800-1</t>
  </si>
  <si>
    <t>rts 19/II</t>
  </si>
  <si>
    <t>RTS 19/ II</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</si>
  <si>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</si>
  <si>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</si>
  <si>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</si>
  <si>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</si>
  <si>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levá strana výkop pro chodník : 20,0</t>
  </si>
  <si>
    <t>VV</t>
  </si>
  <si>
    <t>162701105R00</t>
  </si>
  <si>
    <t>Vodorovné přemístění výkopku z horniny 1 až 4, na vzdálenost přes 9 000  do 10 000 m</t>
  </si>
  <si>
    <t>po suchu, bez naložení výkopku, avšak se složením bez rozhrnutí, zpáteční cesta vozidla.</t>
  </si>
  <si>
    <t>Odkaz na mn. položky pořadí 1 : 20,00000</t>
  </si>
  <si>
    <t>199000005R00</t>
  </si>
  <si>
    <t>Poplatky za skládku zeminy 1- 4</t>
  </si>
  <si>
    <t>t</t>
  </si>
  <si>
    <t>Odkaz na mn. položky pořadí 1 : 20,00000*1,6</t>
  </si>
  <si>
    <t>181201111R00</t>
  </si>
  <si>
    <t>Úprava pláně v násypech bez rozlišení horniny, se zhutněním - ručně</t>
  </si>
  <si>
    <t>m2</t>
  </si>
  <si>
    <t>vyrovnání výškových rozdílů, plochy vodorovné a plochy do sklonu 1 : 5,</t>
  </si>
  <si>
    <t>chodník pravá strana : 7,0+3,0</t>
  </si>
  <si>
    <t>komunikace levá strana : 92,0+4,0</t>
  </si>
  <si>
    <t>112103127R00</t>
  </si>
  <si>
    <t>Pokácení stromu ve ztížených podmínkách průměr přes 700 do 800 mm, v rovině nebo na svahu do 1:5</t>
  </si>
  <si>
    <t>kus</t>
  </si>
  <si>
    <t>823-1</t>
  </si>
  <si>
    <t>bez odstranění pařezu, s odklizením částí kmene a větví na vzdálenost do 20 m, se složením na hromady nebo s naložením na dopravní prostředek,</t>
  </si>
  <si>
    <t>chodník levá strana : 1</t>
  </si>
  <si>
    <t>112203217R00</t>
  </si>
  <si>
    <t>Odstranění pařezu ve ztížených podmínkách průměr přes 700 do 800 mm, v rovině nebo na svahu do 1:5</t>
  </si>
  <si>
    <t>s odklizením získaného dřeva na vzdálenost do 20 m, se složením na hromady nebo s naložením na dopravní prostředek, se zasypáním jámy, doplněním zeminy, zhutněním a úpravou terénu,</t>
  </si>
  <si>
    <t>162301408R00</t>
  </si>
  <si>
    <t>Vodorovné přemístění větví, kmenů, nebo pařezů větví stromů jehličnatých, průměru kmene přes 700 do 900 mm, na vzdálenost do 5 000 m</t>
  </si>
  <si>
    <t xml:space="preserve"> s naložením, složením a dopravou,</t>
  </si>
  <si>
    <t>162301418R00</t>
  </si>
  <si>
    <t>Vodorovné přemístění větví, kmenů, nebo pařezů kmenů stromů jehličnatých, průměru kmene přes 700 do 900 mm, na vzdálenost do 5 000 m</t>
  </si>
  <si>
    <t>162301424R00</t>
  </si>
  <si>
    <t>Vodorovné přemístění větví, kmenů, nebo pařezů pařezů, průměru kmene přes 700 do 900 mm, na vzdálenost do 5 000 m</t>
  </si>
  <si>
    <t>162301908R00</t>
  </si>
  <si>
    <t>Vodorovné přemístění větví, kmenů, nebo pařezů příplatek k cenám za každých dalších i započatých 5 000 m přes 5 000 m_x000D_
 větví stromů jehličnatých, průměru kmene přes 700 do 900 mm</t>
  </si>
  <si>
    <t>162301918R00</t>
  </si>
  <si>
    <t>Vodorovné přemístění větví, kmenů, nebo pařezů příplatek k cenám za každých dalších i započatých 5 000 m přes 5 000 m_x000D_
 kmenů stromů jehličnatých, průměru kmene přes 700 do 900 mm</t>
  </si>
  <si>
    <t>162301924R00</t>
  </si>
  <si>
    <t>Vodorovné přemístění větví, kmenů, nebo pařezů příplatek k cenám za každých dalších i započatých 5 000 m přes 5 000 m_x000D_
 pařezů, průměru kmene přes 700 do 900 mm</t>
  </si>
  <si>
    <t>919735112R00</t>
  </si>
  <si>
    <t>Řezání stávajících krytů nebo podkladů živičných, hloubky přes 50 do 100 mm</t>
  </si>
  <si>
    <t>m</t>
  </si>
  <si>
    <t>822-1</t>
  </si>
  <si>
    <t>včetně spotřeby vody</t>
  </si>
  <si>
    <t>chodník pravá strana : 18,0</t>
  </si>
  <si>
    <t>chodník levá strana : 3,0</t>
  </si>
  <si>
    <t>113108310R00</t>
  </si>
  <si>
    <t>Odstranění podkladů nebo krytů živičných, v ploše jednotlivě do 50 m2, tloušťka vrstvy 100 mm</t>
  </si>
  <si>
    <t>chodník pravá strana : 14,0</t>
  </si>
  <si>
    <t>chodník levá strana : 50,0</t>
  </si>
  <si>
    <t>113108420R00</t>
  </si>
  <si>
    <t>Odstranění podkladů nebo krytů živičných, v ploše jednotlivě nad 50 m2, tloušťka vrstvy 200 mm</t>
  </si>
  <si>
    <t>komunikace levá strana : 35,0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</si>
  <si>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</si>
  <si>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</si>
  <si>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</si>
  <si>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chodník levá strana : 40,0*0,5</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</si>
  <si>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</si>
  <si>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</si>
  <si>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</si>
  <si>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</si>
  <si>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</si>
  <si>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14,15,16, : </t>
  </si>
  <si>
    <t>Součet: : 31,68000</t>
  </si>
  <si>
    <t>979082219R00</t>
  </si>
  <si>
    <t>Vodorovná doprava suti po suchu příplatek k ceně za každý další i započatý 1 km přes 1 km</t>
  </si>
  <si>
    <t>Součet: : 601,92000</t>
  </si>
  <si>
    <t>979990112R00</t>
  </si>
  <si>
    <t xml:space="preserve">Poplatek za skládku obalovaný asfalt </t>
  </si>
  <si>
    <t>801-3</t>
  </si>
  <si>
    <t>113109310R00</t>
  </si>
  <si>
    <t>Odstranění podkladů nebo krytů z betonu prostého, v ploše jednotlivě do 50 m2, tloušťka vrstvy 100 mm</t>
  </si>
  <si>
    <t>979084216R00</t>
  </si>
  <si>
    <t>Vodorovná doprava vybouraných hmot po suchu bez naložení, ale se složením na vzdálenost do 5 km</t>
  </si>
  <si>
    <t xml:space="preserve">20, : </t>
  </si>
  <si>
    <t>Součet: : 15,36000</t>
  </si>
  <si>
    <t>979084219R00</t>
  </si>
  <si>
    <t>Vodorovná doprava vybouraných hmot po suchu příplatek k ceně za každých dalších i započatých 5 km přes 5 km</t>
  </si>
  <si>
    <t>Součet: : 46,08000</t>
  </si>
  <si>
    <t>979990001R00</t>
  </si>
  <si>
    <t>Poplatek za skládku stavební suti</t>
  </si>
  <si>
    <t>113107610R00</t>
  </si>
  <si>
    <t>Odstranění podkladů nebo krytů z kameniva hrubého drceného, v ploše jednotlivě nad 50 m2, tloušťka vrstvy 100 mm</t>
  </si>
  <si>
    <t>113107615R00</t>
  </si>
  <si>
    <t>Odstranění podkladů nebo krytů z kameniva hrubého drceného, v ploše jednotlivě nad 50 m2, tloušťka vrstvy 150 mm</t>
  </si>
  <si>
    <t xml:space="preserve">24,25, : </t>
  </si>
  <si>
    <t>Součet: : 25,63000</t>
  </si>
  <si>
    <t>Součet: : 486,97000</t>
  </si>
  <si>
    <t>182001111R00</t>
  </si>
  <si>
    <t>Plošná úprava terénu při nerovnostech terénu přes 50 do 100 mm, v rovině nebo na svahu do 1:5</t>
  </si>
  <si>
    <t>s urovnáním povrchu, bez doplnění ornice, v hornině 1 až 4,</t>
  </si>
  <si>
    <t>plocha ohumusování : 55,0</t>
  </si>
  <si>
    <t>180402111R00</t>
  </si>
  <si>
    <t>Založení trávníku parkový trávník, výsevem, v rovině nebo na svahu do 1:5</t>
  </si>
  <si>
    <t>na půdě předem připravené s pokosením, naložením, odvozem odpadu do 20 km a se složením,</t>
  </si>
  <si>
    <t>Odkaz na mn. položky pořadí 29 : 55,00000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</si>
  <si>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</si>
  <si>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</si>
  <si>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</si>
  <si>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00572400R</t>
  </si>
  <si>
    <t>směs travní parková, pro běžnou zátěž</t>
  </si>
  <si>
    <t>kg</t>
  </si>
  <si>
    <t>SPCM</t>
  </si>
  <si>
    <t>Specifikace</t>
  </si>
  <si>
    <t>POL3_</t>
  </si>
  <si>
    <t>Odkaz na mn. položky pořadí 29 : 55,00000*0,0309</t>
  </si>
  <si>
    <t>10364200R</t>
  </si>
  <si>
    <t>ornice pro pozemkové úpravy</t>
  </si>
  <si>
    <t>55,0*0,1</t>
  </si>
  <si>
    <t>564851111RT2</t>
  </si>
  <si>
    <t>Podklad ze štěrkodrti s rozprostřením a zhutněním frakce 0-32 mm, tloušťka po zhutnění 150 mm</t>
  </si>
  <si>
    <t>565161112RT3</t>
  </si>
  <si>
    <t>Podklad z kameniva obaleného asfaltem ACP 22+, v pruhu šířky do 3 m, třídy 1, tloušťka po zhutnění 90 mm</t>
  </si>
  <si>
    <t>s rozprostřením a zhutněním</t>
  </si>
  <si>
    <t>komunikace : 7,0</t>
  </si>
  <si>
    <t>573211111R00</t>
  </si>
  <si>
    <t>Postřik živičný spojovací bez posypu kamenivem z asfaltu silničního, v množství od 0,5 do 0,7 kg/m2</t>
  </si>
  <si>
    <t>577151123RT3</t>
  </si>
  <si>
    <t>Beton asfaltový s rozprostřením a zhutněním v pruhu šířky do 3 m, ACL 16+, tloušťky 60 mm, plochy do 200 m2</t>
  </si>
  <si>
    <t>chodník levá strana : 20,0</t>
  </si>
  <si>
    <t>577141112RT3</t>
  </si>
  <si>
    <t>Beton asfaltový s rozprostřením a zhutněním v pruhu šířky do 3 m, ACO 11+ nebo ACO 16+, tloušťky 50 mm, plochy do 200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</si>
  <si>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</si>
  <si>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</si>
  <si>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</si>
  <si>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chodník pravá strana : 7,0</t>
  </si>
  <si>
    <t>chodník levá strana : 92,0</t>
  </si>
  <si>
    <t>59245110R</t>
  </si>
  <si>
    <t>dlažba betonová dvouvrstvá, skladebná; obdélník; šedá; l = 200 mm; š = 100 mm; tl. 60,0 mm</t>
  </si>
  <si>
    <t>Odkaz na mn. položky pořadí 40 : 99,00000*1,05</t>
  </si>
  <si>
    <t>596715021R00</t>
  </si>
  <si>
    <t>Kladení vodicí linie pro nevidomé a slabozraké z dlažby tloušťky 60 mm, osazené do lože z kamenné drtě, tloušťky 40 mm</t>
  </si>
  <si>
    <t>chodník pravá strana : 3,0</t>
  </si>
  <si>
    <t>chodník levá strana : 4,0</t>
  </si>
  <si>
    <t>592451151R</t>
  </si>
  <si>
    <t>dlažba betonová dvouvrstvá, skladebná; obdélník; dlaždice pro nevidomé; červená; l = 200 mm; š = 100 mm; tl. 60,0 mm</t>
  </si>
  <si>
    <t>Odkaz na mn. položky pořadí 42 : 7,00000*1,05</t>
  </si>
  <si>
    <t>596291111R00</t>
  </si>
  <si>
    <t>Řezání zámkové dlažby tloušťky 60 mm</t>
  </si>
  <si>
    <t>917862111R00</t>
  </si>
  <si>
    <t>Osazení silničního nebo chodníkového obrubníku stojatého, s boční opěrou z betonu prostého, do lože z betonu prostého C 12/15</t>
  </si>
  <si>
    <t>S dodáním hmot pro lože tl. 80-100 mm.</t>
  </si>
  <si>
    <t>komunikace levá strana : 40,0</t>
  </si>
  <si>
    <t>59217488R</t>
  </si>
  <si>
    <t>obrubník silniční materiál beton; l = 1000,0 mm; š = 150,0 mm; h = 250,0 mm; barva šedá</t>
  </si>
  <si>
    <t>Odkaz na mn. položky pořadí 45 : 40,00000*1,01</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</si>
  <si>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</si>
  <si>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</si>
  <si>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</si>
  <si>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Odkaz na mn. položky pořadí 45 : 40,00000</t>
  </si>
  <si>
    <t>916661111R00</t>
  </si>
  <si>
    <t>Osazení parkového obrubníku betonového s opěrou</t>
  </si>
  <si>
    <t>se zřízením lože z betonu prostého C 12/15 tl. 80-100 mm</t>
  </si>
  <si>
    <t>chodník levá strana : 56,0</t>
  </si>
  <si>
    <t>59217001R</t>
  </si>
  <si>
    <t>obrubník parkový materiál beton; l = 1000,0 mm; š = 100,0 mm; h = 250,0 mm; barva přírodní</t>
  </si>
  <si>
    <t>Odkaz na mn. položky pořadí 48 : 56,00000*1,01</t>
  </si>
  <si>
    <t>918101111R00</t>
  </si>
  <si>
    <t>Lože pod obrubníky, krajníky nebo obruby z betonu prostého C 12/15</t>
  </si>
  <si>
    <t>z dlažebních kostek z betonu prostého</t>
  </si>
  <si>
    <t>komunikace levá strana : 40,0*0,3*0,1</t>
  </si>
  <si>
    <t>chodník levá strana : 56,0*0,2*0,1</t>
  </si>
  <si>
    <t>919721211R00</t>
  </si>
  <si>
    <t>Dilatační spáry vkládané vyplněné asfaltovou zálivkou</t>
  </si>
  <si>
    <t>v cementobetonovém krytu s odstraněním vložek, s vyčištěním a vyplněním spár</t>
  </si>
  <si>
    <t>komunikace levá strana asfaltová zálivka : 40,0</t>
  </si>
  <si>
    <t>914001121R00</t>
  </si>
  <si>
    <t xml:space="preserve">Osazení a montáž svislých dopravních značek sloupek, do betonového základu a AL patky,  </t>
  </si>
  <si>
    <t>IP6 : 2</t>
  </si>
  <si>
    <t>404459503R</t>
  </si>
  <si>
    <t>příslušenství k dopr.značení sloupek Fe 60 pozinkovaný, délka 3000 mm</t>
  </si>
  <si>
    <t>Odkaz na mn. položky pořadí 52 : 2,00000</t>
  </si>
  <si>
    <t>40445044.AR</t>
  </si>
  <si>
    <t>značka dopravní silniční svislá; informativní provozní IP4b-IP7,IP10; tvar čtverec; 500 mm; štít z pozink.plechu s dvoj.ohybem,retroref.folie I.tř.; záruka 7 let</t>
  </si>
  <si>
    <t>915791112R00</t>
  </si>
  <si>
    <t xml:space="preserve">Předznačení pro vodorovné značení pro stopčáry, zebry,stíny, šipky, nápisy, přechody </t>
  </si>
  <si>
    <t>stříkané barvou nebo prováděné z nátěrových hmot</t>
  </si>
  <si>
    <t>V7a : 8,0</t>
  </si>
  <si>
    <t>915721111R00</t>
  </si>
  <si>
    <t>Vodorovné značení krytů stříkané barvou, bílou, stopčar, zeber, stínů, šipek, nápisů, přechodů apod.</t>
  </si>
  <si>
    <t>Odkaz na mn. položky pořadí 55 : 8,00000</t>
  </si>
  <si>
    <t>915900102</t>
  </si>
  <si>
    <t>Vodící pás na přechodech ( hmatný pásek 2x3 proužky)</t>
  </si>
  <si>
    <t>Vlastní</t>
  </si>
  <si>
    <t>Indiv</t>
  </si>
  <si>
    <t>přechod pro chodce : 6,5</t>
  </si>
  <si>
    <t>998223011R00</t>
  </si>
  <si>
    <t>Přesun hmot pozemních komunikací, kryt dlážděný jakékoliv délky objektu</t>
  </si>
  <si>
    <t>Přesun hmot</t>
  </si>
  <si>
    <t>POL7_</t>
  </si>
  <si>
    <t>vodorovně do 200 m</t>
  </si>
  <si>
    <t xml:space="preserve">Hmotnosti z položek s pořadovými čísly: : </t>
  </si>
  <si>
    <t xml:space="preserve">32,33,34,35,36,37,38,39,40,41,42,43,44,45,46,47,48,49,50,51,52,54,56, : </t>
  </si>
  <si>
    <t>Součet: : 111,37047</t>
  </si>
  <si>
    <t>005121 R</t>
  </si>
  <si>
    <t>Zařízení staveniště</t>
  </si>
  <si>
    <t>Soubor</t>
  </si>
  <si>
    <t>VRN</t>
  </si>
  <si>
    <t>POL99_8</t>
  </si>
  <si>
    <t>Veškeré náklady spojené s vybudováním, provozem a odstraněním zařízení staveniště.</t>
  </si>
  <si>
    <t>POP</t>
  </si>
  <si>
    <t>005122020R</t>
  </si>
  <si>
    <t xml:space="preserve">Silniční, železniční či kolejový provoz  </t>
  </si>
  <si>
    <t>Náklady na ztížené provádění stavebních prací v důsledku nepřerušeného dopravního provozu na staveništi nebo v jeho bezprostředním okolí.</t>
  </si>
  <si>
    <t>00523  R</t>
  </si>
  <si>
    <t>Zkoušky a revize</t>
  </si>
  <si>
    <t>Zkoušky únosnosti pláně.</t>
  </si>
  <si>
    <t>SUM</t>
  </si>
  <si>
    <t>END</t>
  </si>
  <si>
    <t>210000002</t>
  </si>
  <si>
    <t>Veřejné osvětlení - samostatný rozpočet</t>
  </si>
  <si>
    <t>soubor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</si>
</sst>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DgVr/fidDx1FMdWOezg5Hf94gU9vngV7AZ26E238AkRI7pySIs+CTvM3/gapxfiMHXyPPZUTyF3rLDpi18Rs5w==" saltValue="V64P69kcw8e3dIdE6jswk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8"/>
  <sheetViews>
    <sheetView showGridLines="0" tabSelected="1" topLeftCell="B4"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SUMIF(F122:F134,A16,I122:I134)+SUMIF(F122:F134,"PSU",I122:I134)</f>
        <v>0</v>
      </c>
      <c r="J16" s="81"/>
    </row>
    <row r="17" spans="1:10" ht="23.25" customHeight="1" x14ac:dyDescent="0.25">
      <c r="A17" s="196" t="s">
        <v>25</v>
      </c>
      <c r="B17" s="37" t="s">
        <v>25</v>
      </c>
      <c r="C17" s="58"/>
      <c r="D17" s="59"/>
      <c r="E17" s="79"/>
      <c r="F17" s="80"/>
      <c r="G17" s="79"/>
      <c r="H17" s="80"/>
      <c r="I17" s="79">
        <f>SUMIF(F122:F134,A17,I122:I134)</f>
        <v>0</v>
      </c>
      <c r="J17" s="81"/>
    </row>
    <row r="18" spans="1:10" ht="23.25" customHeight="1" x14ac:dyDescent="0.25">
      <c r="A18" s="196" t="s">
        <v>26</v>
      </c>
      <c r="B18" s="37" t="s">
        <v>26</v>
      </c>
      <c r="C18" s="58"/>
      <c r="D18" s="59"/>
      <c r="E18" s="79"/>
      <c r="F18" s="80"/>
      <c r="G18" s="79"/>
      <c r="H18" s="80"/>
      <c r="I18" s="79">
        <f>SUMIF(F122:F134,A18,I122:I134)</f>
        <v>0</v>
      </c>
      <c r="J18" s="81"/>
    </row>
    <row r="19" spans="1:10" ht="23.25" customHeight="1" x14ac:dyDescent="0.25">
      <c r="A19" s="196" t="s">
        <v>134</v>
      </c>
      <c r="B19" s="37" t="s">
        <v>27</v>
      </c>
      <c r="C19" s="58"/>
      <c r="D19" s="59"/>
      <c r="E19" s="79"/>
      <c r="F19" s="80"/>
      <c r="G19" s="79"/>
      <c r="H19" s="80"/>
      <c r="I19" s="79">
        <f>SUMIF(F122:F134,A19,I122:I134)</f>
        <v>0</v>
      </c>
      <c r="J19" s="81"/>
    </row>
    <row r="20" spans="1:10" ht="23.25" customHeight="1" x14ac:dyDescent="0.25">
      <c r="A20" s="196" t="s">
        <v>135</v>
      </c>
      <c r="B20" s="37" t="s">
        <v>28</v>
      </c>
      <c r="C20" s="58"/>
      <c r="D20" s="59"/>
      <c r="E20" s="79"/>
      <c r="F20" s="80"/>
      <c r="G20" s="79"/>
      <c r="H20" s="80"/>
      <c r="I20" s="79">
        <f>SUMIF(F122:F134,A20,I122:I134)</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65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52" ht="47.25" customHeight="1" x14ac:dyDescent="0.25">
      <c r="A33" s="2"/>
      <c r="B33" s="2"/>
      <c r="J33" s="9"/>
    </row>
    <row r="34" spans="1:52" s="21" customFormat="1" ht="18.75" customHeight="1" x14ac:dyDescent="0.25">
      <c r="A34" s="20"/>
      <c r="B34" s="20"/>
      <c r="C34" s="70"/>
      <c r="D34" s="96"/>
      <c r="E34" s="97"/>
      <c r="G34" s="98"/>
      <c r="H34" s="99"/>
      <c r="I34" s="99"/>
      <c r="J34" s="24"/>
    </row>
    <row r="35" spans="1:52" ht="12.75" customHeight="1" x14ac:dyDescent="0.25">
      <c r="A35" s="2"/>
      <c r="B35" s="2"/>
      <c r="D35" s="90" t="s">
        <v>2</v>
      </c>
      <c r="E35" s="90"/>
      <c r="H35" s="10" t="s">
        <v>3</v>
      </c>
      <c r="J35" s="9"/>
    </row>
    <row r="36" spans="1:52" ht="13.5" customHeight="1" thickBot="1" x14ac:dyDescent="0.3">
      <c r="A36" s="11"/>
      <c r="B36" s="11"/>
      <c r="C36" s="71"/>
      <c r="D36" s="71"/>
      <c r="E36" s="71"/>
      <c r="F36" s="12"/>
      <c r="G36" s="12"/>
      <c r="H36" s="12"/>
      <c r="I36" s="12"/>
      <c r="J36" s="13"/>
    </row>
    <row r="37" spans="1:52" ht="27" customHeight="1" x14ac:dyDescent="0.25">
      <c r="B37" s="136" t="s">
        <v>16</v>
      </c>
      <c r="C37" s="137"/>
      <c r="D37" s="137"/>
      <c r="E37" s="137"/>
      <c r="F37" s="138"/>
      <c r="G37" s="138"/>
      <c r="H37" s="138"/>
      <c r="I37" s="138"/>
      <c r="J37" s="139"/>
    </row>
    <row r="38" spans="1:52"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5">
      <c r="A39" s="135">
        <v>1</v>
      </c>
      <c r="B39" s="145" t="s">
        <v>57</v>
      </c>
      <c r="C39" s="146"/>
      <c r="D39" s="146"/>
      <c r="E39" s="146"/>
      <c r="F39" s="147">
        <f>'101 611905101A Pol'!AE191+'101 611905101B Pol'!AE11</f>
        <v>0</v>
      </c>
      <c r="G39" s="148">
        <f>'101 611905101A Pol'!AF191+'101 611905101B Pol'!AF11</f>
        <v>0</v>
      </c>
      <c r="H39" s="149">
        <f>(F39*SazbaDPH1/100)+(G39*SazbaDPH2/100)</f>
        <v>0</v>
      </c>
      <c r="I39" s="149">
        <f>F39+G39+H39</f>
        <v>0</v>
      </c>
      <c r="J39" s="150" t="str">
        <f>IF(CenaCelkemVypocet=0,"",I39/CenaCelkemVypocet*100)</f>
        <v/>
      </c>
    </row>
    <row r="40" spans="1:52" ht="25.5" customHeight="1" x14ac:dyDescent="0.25">
      <c r="A40" s="135">
        <v>2</v>
      </c>
      <c r="B40" s="151"/>
      <c r="C40" s="152" t="s">
        <v>58</v>
      </c>
      <c r="D40" s="152"/>
      <c r="E40" s="152"/>
      <c r="F40" s="153"/>
      <c r="G40" s="154"/>
      <c r="H40" s="154">
        <f>(F40*SazbaDPH1/100)+(G40*SazbaDPH2/100)</f>
        <v>0</v>
      </c>
      <c r="I40" s="154">
        <f>F40+G40+H40</f>
        <v>0</v>
      </c>
      <c r="J40" s="155" t="str">
        <f>IF(CenaCelkemVypocet=0,"",I40/CenaCelkemVypocet*100)</f>
        <v/>
      </c>
    </row>
    <row r="41" spans="1:52" ht="25.5" customHeight="1" x14ac:dyDescent="0.25">
      <c r="A41" s="135">
        <v>2</v>
      </c>
      <c r="B41" s="151" t="s">
        <v>59</v>
      </c>
      <c r="C41" s="152" t="s">
        <v>60</v>
      </c>
      <c r="D41" s="152"/>
      <c r="E41" s="152"/>
      <c r="F41" s="153">
        <f>'101 611905101A Pol'!AE191+'101 611905101B Pol'!AE11</f>
        <v>0</v>
      </c>
      <c r="G41" s="154">
        <f>'101 611905101A Pol'!AF191+'101 611905101B Pol'!AF11</f>
        <v>0</v>
      </c>
      <c r="H41" s="154">
        <f>(F41*SazbaDPH1/100)+(G41*SazbaDPH2/100)</f>
        <v>0</v>
      </c>
      <c r="I41" s="154">
        <f>F41+G41+H41</f>
        <v>0</v>
      </c>
      <c r="J41" s="155" t="str">
        <f>IF(CenaCelkemVypocet=0,"",I41/CenaCelkemVypocet*100)</f>
        <v/>
      </c>
    </row>
    <row r="42" spans="1:52" ht="25.5" customHeight="1" x14ac:dyDescent="0.25">
      <c r="A42" s="135">
        <v>3</v>
      </c>
      <c r="B42" s="156" t="s">
        <v>61</v>
      </c>
      <c r="C42" s="146" t="s">
        <v>60</v>
      </c>
      <c r="D42" s="146"/>
      <c r="E42" s="146"/>
      <c r="F42" s="157">
        <f>'101 611905101A Pol'!AE191</f>
        <v>0</v>
      </c>
      <c r="G42" s="149">
        <f>'101 611905101A Pol'!AF191</f>
        <v>0</v>
      </c>
      <c r="H42" s="149">
        <f>(F42*SazbaDPH1/100)+(G42*SazbaDPH2/100)</f>
        <v>0</v>
      </c>
      <c r="I42" s="149">
        <f>F42+G42+H42</f>
        <v>0</v>
      </c>
      <c r="J42" s="150" t="str">
        <f>IF(CenaCelkemVypocet=0,"",I42/CenaCelkemVypocet*100)</f>
        <v/>
      </c>
    </row>
    <row r="43" spans="1:52" ht="25.5" customHeight="1" x14ac:dyDescent="0.25">
      <c r="A43" s="135">
        <v>3</v>
      </c>
      <c r="B43" s="156" t="s">
        <v>62</v>
      </c>
      <c r="C43" s="146" t="s">
        <v>63</v>
      </c>
      <c r="D43" s="146"/>
      <c r="E43" s="146"/>
      <c r="F43" s="157">
        <f>'101 611905101B Pol'!AE11</f>
        <v>0</v>
      </c>
      <c r="G43" s="149">
        <f>'101 611905101B Pol'!AF11</f>
        <v>0</v>
      </c>
      <c r="H43" s="149">
        <f>(F43*SazbaDPH1/100)+(G43*SazbaDPH2/100)</f>
        <v>0</v>
      </c>
      <c r="I43" s="149">
        <f>F43+G43+H43</f>
        <v>0</v>
      </c>
      <c r="J43" s="150" t="str">
        <f>IF(CenaCelkemVypocet=0,"",I43/CenaCelkemVypocet*100)</f>
        <v/>
      </c>
    </row>
    <row r="44" spans="1:52" ht="25.5" customHeight="1" x14ac:dyDescent="0.25">
      <c r="A44" s="135"/>
      <c r="B44" s="158" t="s">
        <v>64</v>
      </c>
      <c r="C44" s="159"/>
      <c r="D44" s="159"/>
      <c r="E44" s="160"/>
      <c r="F44" s="161">
        <f>SUMIF(A39:A43,"=1",F39:F43)</f>
        <v>0</v>
      </c>
      <c r="G44" s="162">
        <f>SUMIF(A39:A43,"=1",G39:G43)</f>
        <v>0</v>
      </c>
      <c r="H44" s="162">
        <f>SUMIF(A39:A43,"=1",H39:H43)</f>
        <v>0</v>
      </c>
      <c r="I44" s="162">
        <f>SUMIF(A39:A43,"=1",I39:I43)</f>
        <v>0</v>
      </c>
      <c r="J44" s="163">
        <f>SUMIF(A39:A43,"=1",J39:J43)</f>
        <v>0</v>
      </c>
    </row>
    <row r="46" spans="1:52" x14ac:dyDescent="0.25">
      <c r="A46" t="s">
        <v>66</v>
      </c>
      <c r="B46" s="175" t="s">
        <v>67</v>
      </c>
      <c r="C46" s="175"/>
      <c r="D46" s="175"/>
      <c r="E46" s="175"/>
      <c r="F46" s="175"/>
      <c r="G46" s="175"/>
      <c r="H46" s="175"/>
      <c r="I46" s="175"/>
      <c r="J46" s="175"/>
      <c r="AZ46" s="174" t="str">
        <f>B46</f>
        <v>1. PODMÍNKY PRO ZPRACOVÁNÍ NABÍDKOVÉ CENY</v>
      </c>
    </row>
    <row r="48" spans="1:52" x14ac:dyDescent="0.25">
      <c r="B48" s="175" t="s">
        <v>68</v>
      </c>
      <c r="C48" s="175"/>
      <c r="D48" s="175"/>
      <c r="E48" s="175"/>
      <c r="F48" s="175"/>
      <c r="G48" s="175"/>
      <c r="H48" s="175"/>
      <c r="I48" s="175"/>
      <c r="J48" s="175"/>
      <c r="AZ48" s="174" t="str">
        <f>B48</f>
        <v xml:space="preserve">        Preambule</v>
      </c>
    </row>
    <row r="50" spans="2:52" ht="52.8" x14ac:dyDescent="0.25">
      <c r="B50" s="175" t="s">
        <v>69</v>
      </c>
      <c r="C50" s="175"/>
      <c r="D50" s="175"/>
      <c r="E50" s="175"/>
      <c r="F50" s="175"/>
      <c r="G50" s="175"/>
      <c r="H50" s="175"/>
      <c r="I50" s="175"/>
      <c r="J50" s="175"/>
      <c r="AZ50" s="174"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75" t="s">
        <v>70</v>
      </c>
      <c r="C51" s="175"/>
      <c r="D51" s="175"/>
      <c r="E51" s="175"/>
      <c r="F51" s="175"/>
      <c r="G51" s="175"/>
      <c r="H51" s="175"/>
      <c r="I51" s="175"/>
      <c r="J51" s="175"/>
      <c r="AZ51" s="174"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175" t="s">
        <v>71</v>
      </c>
      <c r="C53" s="175"/>
      <c r="D53" s="175"/>
      <c r="E53" s="175"/>
      <c r="F53" s="175"/>
      <c r="G53" s="175"/>
      <c r="H53" s="175"/>
      <c r="I53" s="175"/>
      <c r="J53" s="175"/>
      <c r="AZ53" s="174" t="str">
        <f>B53</f>
        <v xml:space="preserve">        Vymezení některých pojmů</v>
      </c>
    </row>
    <row r="56" spans="2:52" x14ac:dyDescent="0.25">
      <c r="B56" s="175" t="s">
        <v>72</v>
      </c>
      <c r="C56" s="175"/>
      <c r="D56" s="175"/>
      <c r="E56" s="175"/>
      <c r="F56" s="175"/>
      <c r="G56" s="175"/>
      <c r="H56" s="175"/>
      <c r="I56" s="175"/>
      <c r="J56" s="175"/>
      <c r="AZ56" s="174" t="str">
        <f>B56</f>
        <v>Pro účely zpracování nabídkové ceny se jsou použity některé pojmy, pod kterými se rozumí:</v>
      </c>
    </row>
    <row r="57" spans="2:52" ht="39.6" x14ac:dyDescent="0.25">
      <c r="B57" s="175" t="s">
        <v>73</v>
      </c>
      <c r="C57" s="175"/>
      <c r="D57" s="175"/>
      <c r="E57" s="175"/>
      <c r="F57" s="175"/>
      <c r="G57" s="175"/>
      <c r="H57" s="175"/>
      <c r="I57" s="175"/>
      <c r="J57" s="175"/>
      <c r="AZ57" s="174"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75" t="s">
        <v>74</v>
      </c>
      <c r="C58" s="175"/>
      <c r="D58" s="175"/>
      <c r="E58" s="175"/>
      <c r="F58" s="175"/>
      <c r="G58" s="175"/>
      <c r="H58" s="175"/>
      <c r="I58" s="175"/>
      <c r="J58" s="175"/>
      <c r="AZ58" s="174"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75" t="s">
        <v>75</v>
      </c>
      <c r="C59" s="175"/>
      <c r="D59" s="175"/>
      <c r="E59" s="175"/>
      <c r="F59" s="175"/>
      <c r="G59" s="175"/>
      <c r="H59" s="175"/>
      <c r="I59" s="175"/>
      <c r="J59" s="175"/>
      <c r="AZ59" s="174"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75" t="s">
        <v>76</v>
      </c>
      <c r="C60" s="175"/>
      <c r="D60" s="175"/>
      <c r="E60" s="175"/>
      <c r="F60" s="175"/>
      <c r="G60" s="175"/>
      <c r="H60" s="175"/>
      <c r="I60" s="175"/>
      <c r="J60" s="175"/>
      <c r="AZ60" s="174"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75" t="s">
        <v>77</v>
      </c>
      <c r="C61" s="175"/>
      <c r="D61" s="175"/>
      <c r="E61" s="175"/>
      <c r="F61" s="175"/>
      <c r="G61" s="175"/>
      <c r="H61" s="175"/>
      <c r="I61" s="175"/>
      <c r="J61" s="175"/>
      <c r="AZ61" s="174"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75" t="s">
        <v>78</v>
      </c>
      <c r="C63" s="175"/>
      <c r="D63" s="175"/>
      <c r="E63" s="175"/>
      <c r="F63" s="175"/>
      <c r="G63" s="175"/>
      <c r="H63" s="175"/>
      <c r="I63" s="175"/>
      <c r="J63" s="175"/>
      <c r="AZ63" s="174" t="str">
        <f>B63</f>
        <v xml:space="preserve">        Cenová soustava</v>
      </c>
    </row>
    <row r="65" spans="2:52" x14ac:dyDescent="0.25">
      <c r="B65" s="175" t="s">
        <v>79</v>
      </c>
      <c r="C65" s="175"/>
      <c r="D65" s="175"/>
      <c r="E65" s="175"/>
      <c r="F65" s="175"/>
      <c r="G65" s="175"/>
      <c r="H65" s="175"/>
      <c r="I65" s="175"/>
      <c r="J65" s="175"/>
      <c r="AZ65" s="174" t="str">
        <f>B65</f>
        <v xml:space="preserve">        Použitá cenová soustava</v>
      </c>
    </row>
    <row r="66" spans="2:52" ht="39.6" x14ac:dyDescent="0.25">
      <c r="B66" s="175" t="s">
        <v>80</v>
      </c>
      <c r="C66" s="175"/>
      <c r="D66" s="175"/>
      <c r="E66" s="175"/>
      <c r="F66" s="175"/>
      <c r="G66" s="175"/>
      <c r="H66" s="175"/>
      <c r="I66" s="175"/>
      <c r="J66" s="175"/>
      <c r="AZ66" s="174"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75" t="s">
        <v>81</v>
      </c>
      <c r="C68" s="175"/>
      <c r="D68" s="175"/>
      <c r="E68" s="175"/>
      <c r="F68" s="175"/>
      <c r="G68" s="175"/>
      <c r="H68" s="175"/>
      <c r="I68" s="175"/>
      <c r="J68" s="175"/>
      <c r="AZ68" s="174" t="str">
        <f>B68</f>
        <v xml:space="preserve">        Technické podmínky</v>
      </c>
    </row>
    <row r="69" spans="2:52" ht="39.6" x14ac:dyDescent="0.25">
      <c r="B69" s="175" t="s">
        <v>82</v>
      </c>
      <c r="C69" s="175"/>
      <c r="D69" s="175"/>
      <c r="E69" s="175"/>
      <c r="F69" s="175"/>
      <c r="G69" s="175"/>
      <c r="H69" s="175"/>
      <c r="I69" s="175"/>
      <c r="J69" s="175"/>
      <c r="AZ69" s="174"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75" t="s">
        <v>83</v>
      </c>
      <c r="C71" s="175"/>
      <c r="D71" s="175"/>
      <c r="E71" s="175"/>
      <c r="F71" s="175"/>
      <c r="G71" s="175"/>
      <c r="H71" s="175"/>
      <c r="I71" s="175"/>
      <c r="J71" s="175"/>
      <c r="AZ71" s="174" t="str">
        <f>B71</f>
        <v>Individuální položky</v>
      </c>
    </row>
    <row r="72" spans="2:52" ht="39.6" x14ac:dyDescent="0.25">
      <c r="B72" s="175" t="s">
        <v>84</v>
      </c>
      <c r="C72" s="175"/>
      <c r="D72" s="175"/>
      <c r="E72" s="175"/>
      <c r="F72" s="175"/>
      <c r="G72" s="175"/>
      <c r="H72" s="175"/>
      <c r="I72" s="175"/>
      <c r="J72" s="175"/>
      <c r="AZ72" s="174"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75" t="s">
        <v>85</v>
      </c>
      <c r="C74" s="175"/>
      <c r="D74" s="175"/>
      <c r="E74" s="175"/>
      <c r="F74" s="175"/>
      <c r="G74" s="175"/>
      <c r="H74" s="175"/>
      <c r="I74" s="175"/>
      <c r="J74" s="175"/>
      <c r="AZ74" s="174" t="str">
        <f>B74</f>
        <v xml:space="preserve">        Závaznost a změna soupisu</v>
      </c>
    </row>
    <row r="76" spans="2:52" x14ac:dyDescent="0.25">
      <c r="B76" s="175" t="s">
        <v>86</v>
      </c>
      <c r="C76" s="175"/>
      <c r="D76" s="175"/>
      <c r="E76" s="175"/>
      <c r="F76" s="175"/>
      <c r="G76" s="175"/>
      <c r="H76" s="175"/>
      <c r="I76" s="175"/>
      <c r="J76" s="175"/>
      <c r="AZ76" s="174" t="str">
        <f>B76</f>
        <v xml:space="preserve">        Závaznost soupisu</v>
      </c>
    </row>
    <row r="77" spans="2:52" ht="39.6" x14ac:dyDescent="0.25">
      <c r="B77" s="175" t="s">
        <v>87</v>
      </c>
      <c r="C77" s="175"/>
      <c r="D77" s="175"/>
      <c r="E77" s="175"/>
      <c r="F77" s="175"/>
      <c r="G77" s="175"/>
      <c r="H77" s="175"/>
      <c r="I77" s="175"/>
      <c r="J77" s="175"/>
      <c r="AZ77" s="174"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75" t="s">
        <v>88</v>
      </c>
      <c r="C79" s="175"/>
      <c r="D79" s="175"/>
      <c r="E79" s="175"/>
      <c r="F79" s="175"/>
      <c r="G79" s="175"/>
      <c r="H79" s="175"/>
      <c r="I79" s="175"/>
      <c r="J79" s="175"/>
      <c r="AZ79" s="174" t="str">
        <f>B79</f>
        <v xml:space="preserve">        Zvláštní podmínky pro stanovení nabídkové ceny</v>
      </c>
    </row>
    <row r="81" spans="2:52" x14ac:dyDescent="0.25">
      <c r="B81" s="175" t="s">
        <v>89</v>
      </c>
      <c r="C81" s="175"/>
      <c r="D81" s="175"/>
      <c r="E81" s="175"/>
      <c r="F81" s="175"/>
      <c r="G81" s="175"/>
      <c r="H81" s="175"/>
      <c r="I81" s="175"/>
      <c r="J81" s="175"/>
      <c r="AZ81" s="174" t="str">
        <f>B81</f>
        <v xml:space="preserve">        Přeprava vybouraných hmot, suti a vytěžené zeminy</v>
      </c>
    </row>
    <row r="82" spans="2:52" ht="79.2" x14ac:dyDescent="0.25">
      <c r="B82" s="175" t="s">
        <v>90</v>
      </c>
      <c r="C82" s="175"/>
      <c r="D82" s="175"/>
      <c r="E82" s="175"/>
      <c r="F82" s="175"/>
      <c r="G82" s="175"/>
      <c r="H82" s="175"/>
      <c r="I82" s="175"/>
      <c r="J82" s="175"/>
      <c r="AZ82" s="174"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75" t="s">
        <v>91</v>
      </c>
      <c r="C84" s="175"/>
      <c r="D84" s="175"/>
      <c r="E84" s="175"/>
      <c r="F84" s="175"/>
      <c r="G84" s="175"/>
      <c r="H84" s="175"/>
      <c r="I84" s="175"/>
      <c r="J84" s="175"/>
      <c r="AZ84" s="174" t="str">
        <f>B84</f>
        <v xml:space="preserve">        Vnitrostaveništní přesun stavebního materiálu</v>
      </c>
    </row>
    <row r="85" spans="2:52" ht="52.8" x14ac:dyDescent="0.25">
      <c r="B85" s="175" t="s">
        <v>92</v>
      </c>
      <c r="C85" s="175"/>
      <c r="D85" s="175"/>
      <c r="E85" s="175"/>
      <c r="F85" s="175"/>
      <c r="G85" s="175"/>
      <c r="H85" s="175"/>
      <c r="I85" s="175"/>
      <c r="J85" s="175"/>
      <c r="AZ85" s="174"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75" t="s">
        <v>93</v>
      </c>
      <c r="C86" s="175"/>
      <c r="D86" s="175"/>
      <c r="E86" s="175"/>
      <c r="F86" s="175"/>
      <c r="G86" s="175"/>
      <c r="H86" s="175"/>
      <c r="I86" s="175"/>
      <c r="J86" s="175"/>
      <c r="AZ86" s="174"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75" t="s">
        <v>94</v>
      </c>
      <c r="C88" s="175"/>
      <c r="D88" s="175"/>
      <c r="E88" s="175"/>
      <c r="F88" s="175"/>
      <c r="G88" s="175"/>
      <c r="H88" s="175"/>
      <c r="I88" s="175"/>
      <c r="J88" s="175"/>
      <c r="AZ88" s="174" t="str">
        <f>B88</f>
        <v xml:space="preserve">        Příplatky za ztížené podmínky prací</v>
      </c>
    </row>
    <row r="89" spans="2:52" ht="26.4" x14ac:dyDescent="0.25">
      <c r="B89" s="175" t="s">
        <v>95</v>
      </c>
      <c r="C89" s="175"/>
      <c r="D89" s="175"/>
      <c r="E89" s="175"/>
      <c r="F89" s="175"/>
      <c r="G89" s="175"/>
      <c r="H89" s="175"/>
      <c r="I89" s="175"/>
      <c r="J89" s="175"/>
      <c r="AZ89" s="174" t="str">
        <f>B89</f>
        <v>Pokud soupis položku příplatku za ztížené podmínky obsahuje, je dodavatel povinen ji ocenit bez ohledu na to, že tento příplatek dodavatel standardně neuplatňuje.</v>
      </c>
    </row>
    <row r="91" spans="2:52" x14ac:dyDescent="0.25">
      <c r="B91" s="175" t="s">
        <v>96</v>
      </c>
      <c r="C91" s="175"/>
      <c r="D91" s="175"/>
      <c r="E91" s="175"/>
      <c r="F91" s="175"/>
      <c r="G91" s="175"/>
      <c r="H91" s="175"/>
      <c r="I91" s="175"/>
      <c r="J91" s="175"/>
      <c r="AZ91" s="174" t="str">
        <f>B91</f>
        <v xml:space="preserve">        Vedlejší a ostatní náklady</v>
      </c>
    </row>
    <row r="92" spans="2:52" ht="26.4" x14ac:dyDescent="0.25">
      <c r="B92" s="175" t="s">
        <v>97</v>
      </c>
      <c r="C92" s="175"/>
      <c r="D92" s="175"/>
      <c r="E92" s="175"/>
      <c r="F92" s="175"/>
      <c r="G92" s="175"/>
      <c r="H92" s="175"/>
      <c r="I92" s="175"/>
      <c r="J92" s="175"/>
      <c r="AZ92" s="174" t="str">
        <f>B92</f>
        <v>Tyto náklady jsou popsány v samostatném soupisu stavebních prací, dodávek a služeb s tím, že dodavatel je povinen v rámci těchto nákladů ocenit všechny definované náklady souhrnně pro celou stavbu.</v>
      </c>
    </row>
    <row r="96" spans="2:52" x14ac:dyDescent="0.25">
      <c r="B96" s="175" t="s">
        <v>98</v>
      </c>
      <c r="C96" s="175"/>
      <c r="D96" s="175"/>
      <c r="E96" s="175"/>
      <c r="F96" s="175"/>
      <c r="G96" s="175"/>
      <c r="H96" s="175"/>
      <c r="I96" s="175"/>
      <c r="J96" s="175"/>
      <c r="AZ96" s="174" t="str">
        <f>B96</f>
        <v>2. SPECIFICKÉ PODMÍNKY PRO ZPRACOVÁNÍ NABÍDKOVÉ CENY</v>
      </c>
    </row>
    <row r="98" spans="2:52" x14ac:dyDescent="0.25">
      <c r="B98" s="175" t="s">
        <v>99</v>
      </c>
      <c r="C98" s="175"/>
      <c r="D98" s="175"/>
      <c r="E98" s="175"/>
      <c r="F98" s="175"/>
      <c r="G98" s="175"/>
      <c r="H98" s="175"/>
      <c r="I98" s="175"/>
      <c r="J98" s="175"/>
      <c r="AZ98" s="174" t="str">
        <f>B98</f>
        <v>Zde doplní zpracovatel soupisu  případná specifika týkající se konkrétní zakázky.</v>
      </c>
    </row>
    <row r="101" spans="2:52" x14ac:dyDescent="0.25">
      <c r="B101" s="175" t="s">
        <v>100</v>
      </c>
      <c r="C101" s="175"/>
      <c r="D101" s="175"/>
      <c r="E101" s="175"/>
      <c r="F101" s="175"/>
      <c r="G101" s="175"/>
      <c r="H101" s="175"/>
      <c r="I101" s="175"/>
      <c r="J101" s="175"/>
      <c r="AZ101" s="174" t="str">
        <f>B101</f>
        <v>3. ELEKTRONICKÁ PODOBA SOUPISU</v>
      </c>
    </row>
    <row r="103" spans="2:52" x14ac:dyDescent="0.25">
      <c r="B103" s="175" t="s">
        <v>101</v>
      </c>
      <c r="C103" s="175"/>
      <c r="D103" s="175"/>
      <c r="E103" s="175"/>
      <c r="F103" s="175"/>
      <c r="G103" s="175"/>
      <c r="H103" s="175"/>
      <c r="I103" s="175"/>
      <c r="J103" s="175"/>
      <c r="AZ103" s="174" t="str">
        <f>B103</f>
        <v xml:space="preserve">        Elektronická podoba soupisu</v>
      </c>
    </row>
    <row r="104" spans="2:52" ht="26.4" x14ac:dyDescent="0.25">
      <c r="B104" s="175" t="s">
        <v>102</v>
      </c>
      <c r="C104" s="175"/>
      <c r="D104" s="175"/>
      <c r="E104" s="175"/>
      <c r="F104" s="175"/>
      <c r="G104" s="175"/>
      <c r="H104" s="175"/>
      <c r="I104" s="175"/>
      <c r="J104" s="175"/>
      <c r="AZ104" s="174" t="str">
        <f>B104</f>
        <v>V souladu se zákonem jsou předložené soupisy zpracovány i v elektronické podobě.  Elektronickou podobou soupisu stavebních prací, dodávek a služeb je formát MS EXCEL.</v>
      </c>
    </row>
    <row r="105" spans="2:52" x14ac:dyDescent="0.25">
      <c r="B105" s="175" t="s">
        <v>103</v>
      </c>
      <c r="C105" s="175"/>
      <c r="D105" s="175"/>
      <c r="E105" s="175"/>
      <c r="F105" s="175"/>
      <c r="G105" s="175"/>
      <c r="H105" s="175"/>
      <c r="I105" s="175"/>
      <c r="J105" s="175"/>
      <c r="AZ105" s="174" t="str">
        <f>B105</f>
        <v>Popis formátu soupisu odpovídá svou strukturou vzorovému soupisu volně dostupnému na internetové adrese:</v>
      </c>
    </row>
    <row r="107" spans="2:52" x14ac:dyDescent="0.25">
      <c r="B107" s="175" t="s">
        <v>104</v>
      </c>
      <c r="C107" s="175"/>
      <c r="D107" s="175"/>
      <c r="E107" s="175"/>
      <c r="F107" s="175"/>
      <c r="G107" s="175"/>
      <c r="H107" s="175"/>
      <c r="I107" s="175"/>
      <c r="J107" s="175"/>
      <c r="AZ107" s="174" t="str">
        <f>B107</f>
        <v>www.stavebnionline.cz/soupis</v>
      </c>
    </row>
    <row r="109" spans="2:52" x14ac:dyDescent="0.25">
      <c r="B109" s="175" t="s">
        <v>105</v>
      </c>
      <c r="C109" s="175"/>
      <c r="D109" s="175"/>
      <c r="E109" s="175"/>
      <c r="F109" s="175"/>
      <c r="G109" s="175"/>
      <c r="H109" s="175"/>
      <c r="I109" s="175"/>
      <c r="J109" s="175"/>
      <c r="AZ109" s="174" t="str">
        <f>B109</f>
        <v xml:space="preserve">        Zpracování elektronické podoby soupisu</v>
      </c>
    </row>
    <row r="110" spans="2:52" ht="52.8" x14ac:dyDescent="0.25">
      <c r="B110" s="175" t="s">
        <v>106</v>
      </c>
      <c r="C110" s="175"/>
      <c r="D110" s="175"/>
      <c r="E110" s="175"/>
      <c r="F110" s="175"/>
      <c r="G110" s="175"/>
      <c r="H110" s="175"/>
      <c r="I110" s="175"/>
      <c r="J110" s="175"/>
      <c r="AZ110" s="174"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75" t="s">
        <v>107</v>
      </c>
      <c r="C112" s="175"/>
      <c r="D112" s="175"/>
      <c r="E112" s="175"/>
      <c r="F112" s="175"/>
      <c r="G112" s="175"/>
      <c r="H112" s="175"/>
      <c r="I112" s="175"/>
      <c r="J112" s="175"/>
      <c r="AZ112" s="174" t="str">
        <f>B112</f>
        <v xml:space="preserve">        Jiný formát soupisu</v>
      </c>
    </row>
    <row r="113" spans="1:52" ht="39.6" x14ac:dyDescent="0.25">
      <c r="B113" s="175" t="s">
        <v>108</v>
      </c>
      <c r="C113" s="175"/>
      <c r="D113" s="175"/>
      <c r="E113" s="175"/>
      <c r="F113" s="175"/>
      <c r="G113" s="175"/>
      <c r="H113" s="175"/>
      <c r="I113" s="175"/>
      <c r="J113" s="175"/>
      <c r="AZ113" s="174"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75" t="s">
        <v>109</v>
      </c>
      <c r="C115" s="175"/>
      <c r="D115" s="175"/>
      <c r="E115" s="175"/>
      <c r="F115" s="175"/>
      <c r="G115" s="175"/>
      <c r="H115" s="175"/>
      <c r="I115" s="175"/>
      <c r="J115" s="175"/>
      <c r="AZ115" s="174" t="str">
        <f>B115</f>
        <v xml:space="preserve">        Závěrečné ustanovení</v>
      </c>
    </row>
    <row r="116" spans="1:52" x14ac:dyDescent="0.25">
      <c r="B116" s="175" t="s">
        <v>110</v>
      </c>
      <c r="C116" s="175"/>
      <c r="D116" s="175"/>
      <c r="E116" s="175"/>
      <c r="F116" s="175"/>
      <c r="G116" s="175"/>
      <c r="H116" s="175"/>
      <c r="I116" s="175"/>
      <c r="J116" s="175"/>
      <c r="AZ116" s="174" t="str">
        <f>B116</f>
        <v>Ostatní podmínky vztahující se ke zpracování nabídkové ceny jsou uvedeny v zadávací dokumentaci.</v>
      </c>
    </row>
    <row r="119" spans="1:52" ht="15.6" x14ac:dyDescent="0.3">
      <c r="B119" s="176" t="s">
        <v>111</v>
      </c>
    </row>
    <row r="121" spans="1:52" ht="25.5" customHeight="1" x14ac:dyDescent="0.25">
      <c r="A121" s="178"/>
      <c r="B121" s="181" t="s">
        <v>17</v>
      </c>
      <c r="C121" s="181" t="s">
        <v>5</v>
      </c>
      <c r="D121" s="182"/>
      <c r="E121" s="182"/>
      <c r="F121" s="183" t="s">
        <v>112</v>
      </c>
      <c r="G121" s="183"/>
      <c r="H121" s="183"/>
      <c r="I121" s="183" t="s">
        <v>29</v>
      </c>
      <c r="J121" s="183" t="s">
        <v>0</v>
      </c>
    </row>
    <row r="122" spans="1:52" ht="36.75" customHeight="1" x14ac:dyDescent="0.25">
      <c r="A122" s="179"/>
      <c r="B122" s="184" t="s">
        <v>113</v>
      </c>
      <c r="C122" s="185" t="s">
        <v>114</v>
      </c>
      <c r="D122" s="186"/>
      <c r="E122" s="186"/>
      <c r="F122" s="192" t="s">
        <v>24</v>
      </c>
      <c r="G122" s="193"/>
      <c r="H122" s="193"/>
      <c r="I122" s="193">
        <f>'101 611905101A Pol'!G8</f>
        <v>0</v>
      </c>
      <c r="J122" s="190" t="str">
        <f>IF(I135=0,"",I122/I135*100)</f>
        <v/>
      </c>
    </row>
    <row r="123" spans="1:52" ht="36.75" customHeight="1" x14ac:dyDescent="0.25">
      <c r="A123" s="179"/>
      <c r="B123" s="184" t="s">
        <v>115</v>
      </c>
      <c r="C123" s="185" t="s">
        <v>116</v>
      </c>
      <c r="D123" s="186"/>
      <c r="E123" s="186"/>
      <c r="F123" s="192" t="s">
        <v>24</v>
      </c>
      <c r="G123" s="193"/>
      <c r="H123" s="193"/>
      <c r="I123" s="193">
        <f>'101 611905101A Pol'!G21</f>
        <v>0</v>
      </c>
      <c r="J123" s="190" t="str">
        <f>IF(I135=0,"",I123/I135*100)</f>
        <v/>
      </c>
    </row>
    <row r="124" spans="1:52" ht="36.75" customHeight="1" x14ac:dyDescent="0.25">
      <c r="A124" s="179"/>
      <c r="B124" s="184" t="s">
        <v>117</v>
      </c>
      <c r="C124" s="185" t="s">
        <v>116</v>
      </c>
      <c r="D124" s="186"/>
      <c r="E124" s="186"/>
      <c r="F124" s="192" t="s">
        <v>24</v>
      </c>
      <c r="G124" s="193"/>
      <c r="H124" s="193"/>
      <c r="I124" s="193">
        <f>'101 611905101A Pol'!G39</f>
        <v>0</v>
      </c>
      <c r="J124" s="190" t="str">
        <f>IF(I135=0,"",I124/I135*100)</f>
        <v/>
      </c>
    </row>
    <row r="125" spans="1:52" ht="36.75" customHeight="1" x14ac:dyDescent="0.25">
      <c r="A125" s="179"/>
      <c r="B125" s="184" t="s">
        <v>118</v>
      </c>
      <c r="C125" s="185" t="s">
        <v>116</v>
      </c>
      <c r="D125" s="186"/>
      <c r="E125" s="186"/>
      <c r="F125" s="192" t="s">
        <v>24</v>
      </c>
      <c r="G125" s="193"/>
      <c r="H125" s="193"/>
      <c r="I125" s="193">
        <f>'101 611905101A Pol'!G64</f>
        <v>0</v>
      </c>
      <c r="J125" s="190" t="str">
        <f>IF(I135=0,"",I125/I135*100)</f>
        <v/>
      </c>
    </row>
    <row r="126" spans="1:52" ht="36.75" customHeight="1" x14ac:dyDescent="0.25">
      <c r="A126" s="179"/>
      <c r="B126" s="184" t="s">
        <v>119</v>
      </c>
      <c r="C126" s="185" t="s">
        <v>116</v>
      </c>
      <c r="D126" s="186"/>
      <c r="E126" s="186"/>
      <c r="F126" s="192" t="s">
        <v>24</v>
      </c>
      <c r="G126" s="193"/>
      <c r="H126" s="193"/>
      <c r="I126" s="193">
        <f>'101 611905101A Pol'!G80</f>
        <v>0</v>
      </c>
      <c r="J126" s="190" t="str">
        <f>IF(I135=0,"",I126/I135*100)</f>
        <v/>
      </c>
    </row>
    <row r="127" spans="1:52" ht="36.75" customHeight="1" x14ac:dyDescent="0.25">
      <c r="A127" s="179"/>
      <c r="B127" s="184" t="s">
        <v>120</v>
      </c>
      <c r="C127" s="185" t="s">
        <v>121</v>
      </c>
      <c r="D127" s="186"/>
      <c r="E127" s="186"/>
      <c r="F127" s="192" t="s">
        <v>24</v>
      </c>
      <c r="G127" s="193"/>
      <c r="H127" s="193"/>
      <c r="I127" s="193">
        <f>'101 611905101A Pol'!G98</f>
        <v>0</v>
      </c>
      <c r="J127" s="190" t="str">
        <f>IF(I135=0,"",I127/I135*100)</f>
        <v/>
      </c>
    </row>
    <row r="128" spans="1:52" ht="36.75" customHeight="1" x14ac:dyDescent="0.25">
      <c r="A128" s="179"/>
      <c r="B128" s="184" t="s">
        <v>122</v>
      </c>
      <c r="C128" s="185" t="s">
        <v>123</v>
      </c>
      <c r="D128" s="186"/>
      <c r="E128" s="186"/>
      <c r="F128" s="192" t="s">
        <v>24</v>
      </c>
      <c r="G128" s="193"/>
      <c r="H128" s="193"/>
      <c r="I128" s="193">
        <f>'101 611905101A Pol'!G112</f>
        <v>0</v>
      </c>
      <c r="J128" s="190" t="str">
        <f>IF(I135=0,"",I128/I135*100)</f>
        <v/>
      </c>
    </row>
    <row r="129" spans="1:10" ht="36.75" customHeight="1" x14ac:dyDescent="0.25">
      <c r="A129" s="179"/>
      <c r="B129" s="184" t="s">
        <v>124</v>
      </c>
      <c r="C129" s="185" t="s">
        <v>125</v>
      </c>
      <c r="D129" s="186"/>
      <c r="E129" s="186"/>
      <c r="F129" s="192" t="s">
        <v>24</v>
      </c>
      <c r="G129" s="193"/>
      <c r="H129" s="193"/>
      <c r="I129" s="193">
        <f>'101 611905101A Pol'!G119</f>
        <v>0</v>
      </c>
      <c r="J129" s="190" t="str">
        <f>IF(I135=0,"",I129/I135*100)</f>
        <v/>
      </c>
    </row>
    <row r="130" spans="1:10" ht="36.75" customHeight="1" x14ac:dyDescent="0.25">
      <c r="A130" s="179"/>
      <c r="B130" s="184" t="s">
        <v>126</v>
      </c>
      <c r="C130" s="185" t="s">
        <v>127</v>
      </c>
      <c r="D130" s="186"/>
      <c r="E130" s="186"/>
      <c r="F130" s="192" t="s">
        <v>24</v>
      </c>
      <c r="G130" s="193"/>
      <c r="H130" s="193"/>
      <c r="I130" s="193">
        <f>'101 611905101A Pol'!G130</f>
        <v>0</v>
      </c>
      <c r="J130" s="190" t="str">
        <f>IF(I135=0,"",I130/I135*100)</f>
        <v/>
      </c>
    </row>
    <row r="131" spans="1:10" ht="36.75" customHeight="1" x14ac:dyDescent="0.25">
      <c r="A131" s="179"/>
      <c r="B131" s="184" t="s">
        <v>128</v>
      </c>
      <c r="C131" s="185" t="s">
        <v>129</v>
      </c>
      <c r="D131" s="186"/>
      <c r="E131" s="186"/>
      <c r="F131" s="192" t="s">
        <v>24</v>
      </c>
      <c r="G131" s="193"/>
      <c r="H131" s="193"/>
      <c r="I131" s="193">
        <f>'101 611905101A Pol'!G143</f>
        <v>0</v>
      </c>
      <c r="J131" s="190" t="str">
        <f>IF(I135=0,"",I131/I135*100)</f>
        <v/>
      </c>
    </row>
    <row r="132" spans="1:10" ht="36.75" customHeight="1" x14ac:dyDescent="0.25">
      <c r="A132" s="179"/>
      <c r="B132" s="184" t="s">
        <v>130</v>
      </c>
      <c r="C132" s="185" t="s">
        <v>131</v>
      </c>
      <c r="D132" s="186"/>
      <c r="E132" s="186"/>
      <c r="F132" s="192" t="s">
        <v>24</v>
      </c>
      <c r="G132" s="193"/>
      <c r="H132" s="193"/>
      <c r="I132" s="193">
        <f>'101 611905101A Pol'!G177</f>
        <v>0</v>
      </c>
      <c r="J132" s="190" t="str">
        <f>IF(I135=0,"",I132/I135*100)</f>
        <v/>
      </c>
    </row>
    <row r="133" spans="1:10" ht="36.75" customHeight="1" x14ac:dyDescent="0.25">
      <c r="A133" s="179"/>
      <c r="B133" s="184" t="s">
        <v>132</v>
      </c>
      <c r="C133" s="185" t="s">
        <v>133</v>
      </c>
      <c r="D133" s="186"/>
      <c r="E133" s="186"/>
      <c r="F133" s="192" t="s">
        <v>26</v>
      </c>
      <c r="G133" s="193"/>
      <c r="H133" s="193"/>
      <c r="I133" s="193">
        <f>'101 611905101B Pol'!G8</f>
        <v>0</v>
      </c>
      <c r="J133" s="190" t="str">
        <f>IF(I135=0,"",I133/I135*100)</f>
        <v/>
      </c>
    </row>
    <row r="134" spans="1:10" ht="36.75" customHeight="1" x14ac:dyDescent="0.25">
      <c r="A134" s="179"/>
      <c r="B134" s="184" t="s">
        <v>134</v>
      </c>
      <c r="C134" s="185" t="s">
        <v>27</v>
      </c>
      <c r="D134" s="186"/>
      <c r="E134" s="186"/>
      <c r="F134" s="192" t="s">
        <v>134</v>
      </c>
      <c r="G134" s="193"/>
      <c r="H134" s="193"/>
      <c r="I134" s="193">
        <f>'101 611905101A Pol'!G183</f>
        <v>0</v>
      </c>
      <c r="J134" s="190" t="str">
        <f>IF(I135=0,"",I134/I135*100)</f>
        <v/>
      </c>
    </row>
    <row r="135" spans="1:10" ht="25.5" customHeight="1" x14ac:dyDescent="0.25">
      <c r="A135" s="180"/>
      <c r="B135" s="187" t="s">
        <v>1</v>
      </c>
      <c r="C135" s="188"/>
      <c r="D135" s="189"/>
      <c r="E135" s="189"/>
      <c r="F135" s="194"/>
      <c r="G135" s="195"/>
      <c r="H135" s="195"/>
      <c r="I135" s="195">
        <f>SUM(I122:I134)</f>
        <v>0</v>
      </c>
      <c r="J135" s="191">
        <f>SUM(J122:J134)</f>
        <v>0</v>
      </c>
    </row>
    <row r="136" spans="1:10" x14ac:dyDescent="0.25">
      <c r="F136" s="133"/>
      <c r="G136" s="133"/>
      <c r="H136" s="133"/>
      <c r="I136" s="133"/>
      <c r="J136" s="134"/>
    </row>
    <row r="137" spans="1:10" x14ac:dyDescent="0.25">
      <c r="F137" s="133"/>
      <c r="G137" s="133"/>
      <c r="H137" s="133"/>
      <c r="I137" s="133"/>
      <c r="J137" s="134"/>
    </row>
    <row r="138" spans="1:10" x14ac:dyDescent="0.25">
      <c r="F138" s="133"/>
      <c r="G138" s="133"/>
      <c r="H138" s="133"/>
      <c r="I138" s="133"/>
      <c r="J138" s="134"/>
    </row>
  </sheetData>
  <sheetProtection algorithmName="SHA-512" hashValue="ZDCdLFp3Drcu5FUIwGHRdTrvOvH1dWteAlwFESTAExQZuCmQaJv4do0XBOZbZl9+s5CnBTAn5mKEfTXbN2wFBA==" saltValue="xtNvNBExIXpbLDN87sXQH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32:E132"/>
    <mergeCell ref="C133:E133"/>
    <mergeCell ref="C134:E134"/>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HMQxvzg/g7mrlKW2A4NmgUVb1c8dpCwCcJMPa5zeXlXu6k6vgQVKvI9QU1AgGm2O04jvU2Bsr7LqLhMSv280/Q==" saltValue="IhHRROxbwm3fX8Ryd251B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F215-525C-4B23-B055-67198028260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136</v>
      </c>
      <c r="B1" s="197"/>
      <c r="C1" s="197"/>
      <c r="D1" s="197"/>
      <c r="E1" s="197"/>
      <c r="F1" s="197"/>
      <c r="G1" s="197"/>
      <c r="AG1" t="s">
        <v>137</v>
      </c>
    </row>
    <row r="2" spans="1:60" ht="25.05" customHeight="1" x14ac:dyDescent="0.25">
      <c r="A2" s="198" t="s">
        <v>7</v>
      </c>
      <c r="B2" s="48" t="s">
        <v>43</v>
      </c>
      <c r="C2" s="201" t="s">
        <v>44</v>
      </c>
      <c r="D2" s="199"/>
      <c r="E2" s="199"/>
      <c r="F2" s="199"/>
      <c r="G2" s="200"/>
      <c r="AG2" t="s">
        <v>138</v>
      </c>
    </row>
    <row r="3" spans="1:60" ht="25.05" customHeight="1" x14ac:dyDescent="0.25">
      <c r="A3" s="198" t="s">
        <v>8</v>
      </c>
      <c r="B3" s="48" t="s">
        <v>59</v>
      </c>
      <c r="C3" s="201" t="s">
        <v>60</v>
      </c>
      <c r="D3" s="199"/>
      <c r="E3" s="199"/>
      <c r="F3" s="199"/>
      <c r="G3" s="200"/>
      <c r="AC3" s="177" t="s">
        <v>138</v>
      </c>
      <c r="AG3" t="s">
        <v>139</v>
      </c>
    </row>
    <row r="4" spans="1:60" ht="25.05" customHeight="1" x14ac:dyDescent="0.25">
      <c r="A4" s="202" t="s">
        <v>9</v>
      </c>
      <c r="B4" s="203" t="s">
        <v>61</v>
      </c>
      <c r="C4" s="204" t="s">
        <v>60</v>
      </c>
      <c r="D4" s="205"/>
      <c r="E4" s="205"/>
      <c r="F4" s="205"/>
      <c r="G4" s="206"/>
      <c r="AG4" t="s">
        <v>140</v>
      </c>
    </row>
    <row r="5" spans="1:60" x14ac:dyDescent="0.25">
      <c r="D5" s="10"/>
    </row>
    <row r="6" spans="1:60" ht="39.6" x14ac:dyDescent="0.25">
      <c r="A6" s="208" t="s">
        <v>141</v>
      </c>
      <c r="B6" s="210" t="s">
        <v>142</v>
      </c>
      <c r="C6" s="210" t="s">
        <v>143</v>
      </c>
      <c r="D6" s="209" t="s">
        <v>144</v>
      </c>
      <c r="E6" s="208" t="s">
        <v>145</v>
      </c>
      <c r="F6" s="207" t="s">
        <v>146</v>
      </c>
      <c r="G6" s="208" t="s">
        <v>29</v>
      </c>
      <c r="H6" s="211" t="s">
        <v>30</v>
      </c>
      <c r="I6" s="211" t="s">
        <v>147</v>
      </c>
      <c r="J6" s="211" t="s">
        <v>31</v>
      </c>
      <c r="K6" s="211" t="s">
        <v>148</v>
      </c>
      <c r="L6" s="211" t="s">
        <v>149</v>
      </c>
      <c r="M6" s="211" t="s">
        <v>150</v>
      </c>
      <c r="N6" s="211" t="s">
        <v>151</v>
      </c>
      <c r="O6" s="211" t="s">
        <v>152</v>
      </c>
      <c r="P6" s="211" t="s">
        <v>153</v>
      </c>
      <c r="Q6" s="211" t="s">
        <v>154</v>
      </c>
      <c r="R6" s="211" t="s">
        <v>155</v>
      </c>
      <c r="S6" s="211" t="s">
        <v>156</v>
      </c>
      <c r="T6" s="211" t="s">
        <v>157</v>
      </c>
      <c r="U6" s="211" t="s">
        <v>158</v>
      </c>
      <c r="V6" s="211" t="s">
        <v>159</v>
      </c>
      <c r="W6" s="211" t="s">
        <v>160</v>
      </c>
      <c r="X6" s="211" t="s">
        <v>161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162</v>
      </c>
      <c r="B8" s="226" t="s">
        <v>113</v>
      </c>
      <c r="C8" s="249" t="s">
        <v>114</v>
      </c>
      <c r="D8" s="227"/>
      <c r="E8" s="228"/>
      <c r="F8" s="229"/>
      <c r="G8" s="229">
        <f>SUMIF(AG9:AG20,"&lt;&gt;NOR",G9:G20)</f>
        <v>0</v>
      </c>
      <c r="H8" s="229"/>
      <c r="I8" s="229">
        <f>SUM(I9:I20)</f>
        <v>0</v>
      </c>
      <c r="J8" s="229"/>
      <c r="K8" s="229">
        <f>SUM(K9:K20)</f>
        <v>0</v>
      </c>
      <c r="L8" s="229"/>
      <c r="M8" s="229">
        <f>SUM(M9:M20)</f>
        <v>0</v>
      </c>
      <c r="N8" s="229"/>
      <c r="O8" s="229">
        <f>SUM(O9:O20)</f>
        <v>0</v>
      </c>
      <c r="P8" s="229"/>
      <c r="Q8" s="229">
        <f>SUM(Q9:Q20)</f>
        <v>0</v>
      </c>
      <c r="R8" s="229"/>
      <c r="S8" s="229"/>
      <c r="T8" s="230"/>
      <c r="U8" s="224"/>
      <c r="V8" s="224">
        <f>SUM(V9:V20)</f>
        <v>15.73</v>
      </c>
      <c r="W8" s="224"/>
      <c r="X8" s="224"/>
      <c r="AG8" t="s">
        <v>163</v>
      </c>
    </row>
    <row r="9" spans="1:60" outlineLevel="1" x14ac:dyDescent="0.25">
      <c r="A9" s="231">
        <v>1</v>
      </c>
      <c r="B9" s="232" t="s">
        <v>164</v>
      </c>
      <c r="C9" s="250" t="s">
        <v>165</v>
      </c>
      <c r="D9" s="233" t="s">
        <v>166</v>
      </c>
      <c r="E9" s="234">
        <v>20</v>
      </c>
      <c r="F9" s="235"/>
      <c r="G9" s="236">
        <f>ROUND(E9*F9,2)</f>
        <v>0</v>
      </c>
      <c r="H9" s="235"/>
      <c r="I9" s="236">
        <f>ROUND(E9*H9,2)</f>
        <v>0</v>
      </c>
      <c r="J9" s="235"/>
      <c r="K9" s="236">
        <f>ROUND(E9*J9,2)</f>
        <v>0</v>
      </c>
      <c r="L9" s="236">
        <v>21</v>
      </c>
      <c r="M9" s="236">
        <f>G9*(1+L9/100)</f>
        <v>0</v>
      </c>
      <c r="N9" s="236">
        <v>0</v>
      </c>
      <c r="O9" s="236">
        <f>ROUND(E9*N9,2)</f>
        <v>0</v>
      </c>
      <c r="P9" s="236">
        <v>0</v>
      </c>
      <c r="Q9" s="236">
        <f>ROUND(E9*P9,2)</f>
        <v>0</v>
      </c>
      <c r="R9" s="236" t="s">
        <v>167</v>
      </c>
      <c r="S9" s="236" t="s">
        <v>168</v>
      </c>
      <c r="T9" s="237" t="s">
        <v>169</v>
      </c>
      <c r="U9" s="221">
        <v>0.26666000000000001</v>
      </c>
      <c r="V9" s="221">
        <f>ROUND(E9*U9,2)</f>
        <v>5.33</v>
      </c>
      <c r="W9" s="221"/>
      <c r="X9" s="221" t="s">
        <v>170</v>
      </c>
      <c r="Y9" s="212"/>
      <c r="Z9" s="212"/>
      <c r="AA9" s="212"/>
      <c r="AB9" s="212"/>
      <c r="AC9" s="212"/>
      <c r="AD9" s="212"/>
      <c r="AE9" s="212"/>
      <c r="AF9" s="212"/>
      <c r="AG9" s="212" t="s">
        <v>171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51" t="s">
        <v>172</v>
      </c>
      <c r="D10" s="239"/>
      <c r="E10" s="239"/>
      <c r="F10" s="239"/>
      <c r="G10" s="239"/>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173</v>
      </c>
      <c r="AH10" s="212"/>
      <c r="AI10" s="212"/>
      <c r="AJ10" s="212"/>
      <c r="AK10" s="212"/>
      <c r="AL10" s="212"/>
      <c r="AM10" s="212"/>
      <c r="AN10" s="212"/>
      <c r="AO10" s="212"/>
      <c r="AP10" s="212"/>
      <c r="AQ10" s="212"/>
      <c r="AR10" s="212"/>
      <c r="AS10" s="212"/>
      <c r="AT10" s="212"/>
      <c r="AU10" s="212"/>
      <c r="AV10" s="212"/>
      <c r="AW10" s="212"/>
      <c r="AX10" s="212"/>
      <c r="AY10" s="212"/>
      <c r="AZ10" s="212"/>
      <c r="BA10" s="23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2" t="s">
        <v>174</v>
      </c>
      <c r="D11" s="222"/>
      <c r="E11" s="223">
        <v>20</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175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1">
        <v>2</v>
      </c>
      <c r="B12" s="232" t="s">
        <v>176</v>
      </c>
      <c r="C12" s="250" t="s">
        <v>177</v>
      </c>
      <c r="D12" s="233" t="s">
        <v>166</v>
      </c>
      <c r="E12" s="234">
        <v>20</v>
      </c>
      <c r="F12" s="235"/>
      <c r="G12" s="236">
        <f>ROUND(E12*F12,2)</f>
        <v>0</v>
      </c>
      <c r="H12" s="235"/>
      <c r="I12" s="236">
        <f>ROUND(E12*H12,2)</f>
        <v>0</v>
      </c>
      <c r="J12" s="235"/>
      <c r="K12" s="236">
        <f>ROUND(E12*J12,2)</f>
        <v>0</v>
      </c>
      <c r="L12" s="236">
        <v>21</v>
      </c>
      <c r="M12" s="236">
        <f>G12*(1+L12/100)</f>
        <v>0</v>
      </c>
      <c r="N12" s="236">
        <v>0</v>
      </c>
      <c r="O12" s="236">
        <f>ROUND(E12*N12,2)</f>
        <v>0</v>
      </c>
      <c r="P12" s="236">
        <v>0</v>
      </c>
      <c r="Q12" s="236">
        <f>ROUND(E12*P12,2)</f>
        <v>0</v>
      </c>
      <c r="R12" s="236" t="s">
        <v>167</v>
      </c>
      <c r="S12" s="236" t="s">
        <v>168</v>
      </c>
      <c r="T12" s="237" t="s">
        <v>169</v>
      </c>
      <c r="U12" s="221">
        <v>1.0999999999999999E-2</v>
      </c>
      <c r="V12" s="221">
        <f>ROUND(E12*U12,2)</f>
        <v>0.22</v>
      </c>
      <c r="W12" s="221"/>
      <c r="X12" s="221" t="s">
        <v>170</v>
      </c>
      <c r="Y12" s="212"/>
      <c r="Z12" s="212"/>
      <c r="AA12" s="212"/>
      <c r="AB12" s="212"/>
      <c r="AC12" s="212"/>
      <c r="AD12" s="212"/>
      <c r="AE12" s="212"/>
      <c r="AF12" s="212"/>
      <c r="AG12" s="212" t="s">
        <v>171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1" t="s">
        <v>178</v>
      </c>
      <c r="D13" s="239"/>
      <c r="E13" s="239"/>
      <c r="F13" s="239"/>
      <c r="G13" s="239"/>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173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2" t="s">
        <v>179</v>
      </c>
      <c r="D14" s="222"/>
      <c r="E14" s="223">
        <v>20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175</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1">
        <v>3</v>
      </c>
      <c r="B15" s="232" t="s">
        <v>180</v>
      </c>
      <c r="C15" s="250" t="s">
        <v>181</v>
      </c>
      <c r="D15" s="233" t="s">
        <v>182</v>
      </c>
      <c r="E15" s="234">
        <v>32</v>
      </c>
      <c r="F15" s="235"/>
      <c r="G15" s="236">
        <f>ROUND(E15*F15,2)</f>
        <v>0</v>
      </c>
      <c r="H15" s="235"/>
      <c r="I15" s="236">
        <f>ROUND(E15*H15,2)</f>
        <v>0</v>
      </c>
      <c r="J15" s="235"/>
      <c r="K15" s="236">
        <f>ROUND(E15*J15,2)</f>
        <v>0</v>
      </c>
      <c r="L15" s="236">
        <v>21</v>
      </c>
      <c r="M15" s="236">
        <f>G15*(1+L15/100)</f>
        <v>0</v>
      </c>
      <c r="N15" s="236">
        <v>0</v>
      </c>
      <c r="O15" s="236">
        <f>ROUND(E15*N15,2)</f>
        <v>0</v>
      </c>
      <c r="P15" s="236">
        <v>0</v>
      </c>
      <c r="Q15" s="236">
        <f>ROUND(E15*P15,2)</f>
        <v>0</v>
      </c>
      <c r="R15" s="236" t="s">
        <v>167</v>
      </c>
      <c r="S15" s="236" t="s">
        <v>168</v>
      </c>
      <c r="T15" s="237" t="s">
        <v>169</v>
      </c>
      <c r="U15" s="221">
        <v>0</v>
      </c>
      <c r="V15" s="221">
        <f>ROUND(E15*U15,2)</f>
        <v>0</v>
      </c>
      <c r="W15" s="221"/>
      <c r="X15" s="221" t="s">
        <v>170</v>
      </c>
      <c r="Y15" s="212"/>
      <c r="Z15" s="212"/>
      <c r="AA15" s="212"/>
      <c r="AB15" s="212"/>
      <c r="AC15" s="212"/>
      <c r="AD15" s="212"/>
      <c r="AE15" s="212"/>
      <c r="AF15" s="212"/>
      <c r="AG15" s="212" t="s">
        <v>171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2" t="s">
        <v>183</v>
      </c>
      <c r="D16" s="222"/>
      <c r="E16" s="223">
        <v>32</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175</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1">
        <v>4</v>
      </c>
      <c r="B17" s="232" t="s">
        <v>184</v>
      </c>
      <c r="C17" s="250" t="s">
        <v>185</v>
      </c>
      <c r="D17" s="233" t="s">
        <v>186</v>
      </c>
      <c r="E17" s="234">
        <v>106</v>
      </c>
      <c r="F17" s="235"/>
      <c r="G17" s="236">
        <f>ROUND(E17*F17,2)</f>
        <v>0</v>
      </c>
      <c r="H17" s="235"/>
      <c r="I17" s="236">
        <f>ROUND(E17*H17,2)</f>
        <v>0</v>
      </c>
      <c r="J17" s="235"/>
      <c r="K17" s="236">
        <f>ROUND(E17*J17,2)</f>
        <v>0</v>
      </c>
      <c r="L17" s="236">
        <v>21</v>
      </c>
      <c r="M17" s="236">
        <f>G17*(1+L17/100)</f>
        <v>0</v>
      </c>
      <c r="N17" s="236">
        <v>0</v>
      </c>
      <c r="O17" s="236">
        <f>ROUND(E17*N17,2)</f>
        <v>0</v>
      </c>
      <c r="P17" s="236">
        <v>0</v>
      </c>
      <c r="Q17" s="236">
        <f>ROUND(E17*P17,2)</f>
        <v>0</v>
      </c>
      <c r="R17" s="236" t="s">
        <v>167</v>
      </c>
      <c r="S17" s="236" t="s">
        <v>168</v>
      </c>
      <c r="T17" s="237" t="s">
        <v>169</v>
      </c>
      <c r="U17" s="221">
        <v>9.6000000000000002E-2</v>
      </c>
      <c r="V17" s="221">
        <f>ROUND(E17*U17,2)</f>
        <v>10.18</v>
      </c>
      <c r="W17" s="221"/>
      <c r="X17" s="221" t="s">
        <v>170</v>
      </c>
      <c r="Y17" s="212"/>
      <c r="Z17" s="212"/>
      <c r="AA17" s="212"/>
      <c r="AB17" s="212"/>
      <c r="AC17" s="212"/>
      <c r="AD17" s="212"/>
      <c r="AE17" s="212"/>
      <c r="AF17" s="212"/>
      <c r="AG17" s="212" t="s">
        <v>171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1" t="s">
        <v>187</v>
      </c>
      <c r="D18" s="239"/>
      <c r="E18" s="239"/>
      <c r="F18" s="239"/>
      <c r="G18" s="239"/>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173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2" t="s">
        <v>188</v>
      </c>
      <c r="D19" s="222"/>
      <c r="E19" s="223">
        <v>10</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175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2" t="s">
        <v>189</v>
      </c>
      <c r="D20" s="222"/>
      <c r="E20" s="223">
        <v>96</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175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5">
      <c r="A21" s="225" t="s">
        <v>162</v>
      </c>
      <c r="B21" s="226" t="s">
        <v>115</v>
      </c>
      <c r="C21" s="249" t="s">
        <v>116</v>
      </c>
      <c r="D21" s="227"/>
      <c r="E21" s="228"/>
      <c r="F21" s="229"/>
      <c r="G21" s="229">
        <f>SUMIF(AG22:AG38,"&lt;&gt;NOR",G22:G38)</f>
        <v>0</v>
      </c>
      <c r="H21" s="229"/>
      <c r="I21" s="229">
        <f>SUM(I22:I38)</f>
        <v>0</v>
      </c>
      <c r="J21" s="229"/>
      <c r="K21" s="229">
        <f>SUM(K22:K38)</f>
        <v>0</v>
      </c>
      <c r="L21" s="229"/>
      <c r="M21" s="229">
        <f>SUM(M22:M38)</f>
        <v>0</v>
      </c>
      <c r="N21" s="229"/>
      <c r="O21" s="229">
        <f>SUM(O22:O38)</f>
        <v>0</v>
      </c>
      <c r="P21" s="229"/>
      <c r="Q21" s="229">
        <f>SUM(Q22:Q38)</f>
        <v>0</v>
      </c>
      <c r="R21" s="229"/>
      <c r="S21" s="229"/>
      <c r="T21" s="230"/>
      <c r="U21" s="224"/>
      <c r="V21" s="224">
        <f>SUM(V22:V38)</f>
        <v>97.410000000000011</v>
      </c>
      <c r="W21" s="224"/>
      <c r="X21" s="224"/>
      <c r="AG21" t="s">
        <v>163</v>
      </c>
    </row>
    <row r="22" spans="1:60" ht="20.399999999999999" outlineLevel="1" x14ac:dyDescent="0.25">
      <c r="A22" s="231">
        <v>5</v>
      </c>
      <c r="B22" s="232" t="s">
        <v>190</v>
      </c>
      <c r="C22" s="250" t="s">
        <v>191</v>
      </c>
      <c r="D22" s="233" t="s">
        <v>192</v>
      </c>
      <c r="E22" s="234">
        <v>1</v>
      </c>
      <c r="F22" s="235"/>
      <c r="G22" s="236">
        <f>ROUND(E22*F22,2)</f>
        <v>0</v>
      </c>
      <c r="H22" s="235"/>
      <c r="I22" s="236">
        <f>ROUND(E22*H22,2)</f>
        <v>0</v>
      </c>
      <c r="J22" s="235"/>
      <c r="K22" s="236">
        <f>ROUND(E22*J22,2)</f>
        <v>0</v>
      </c>
      <c r="L22" s="236">
        <v>21</v>
      </c>
      <c r="M22" s="236">
        <f>G22*(1+L22/100)</f>
        <v>0</v>
      </c>
      <c r="N22" s="236">
        <v>0</v>
      </c>
      <c r="O22" s="236">
        <f>ROUND(E22*N22,2)</f>
        <v>0</v>
      </c>
      <c r="P22" s="236">
        <v>0</v>
      </c>
      <c r="Q22" s="236">
        <f>ROUND(E22*P22,2)</f>
        <v>0</v>
      </c>
      <c r="R22" s="236" t="s">
        <v>193</v>
      </c>
      <c r="S22" s="236" t="s">
        <v>168</v>
      </c>
      <c r="T22" s="237" t="s">
        <v>169</v>
      </c>
      <c r="U22" s="221">
        <v>63.685000000000002</v>
      </c>
      <c r="V22" s="221">
        <f>ROUND(E22*U22,2)</f>
        <v>63.69</v>
      </c>
      <c r="W22" s="221"/>
      <c r="X22" s="221" t="s">
        <v>170</v>
      </c>
      <c r="Y22" s="212"/>
      <c r="Z22" s="212"/>
      <c r="AA22" s="212"/>
      <c r="AB22" s="212"/>
      <c r="AC22" s="212"/>
      <c r="AD22" s="212"/>
      <c r="AE22" s="212"/>
      <c r="AF22" s="212"/>
      <c r="AG22" s="212" t="s">
        <v>171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1" t="s">
        <v>194</v>
      </c>
      <c r="D23" s="239"/>
      <c r="E23" s="239"/>
      <c r="F23" s="239"/>
      <c r="G23" s="239"/>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173</v>
      </c>
      <c r="AH23" s="212"/>
      <c r="AI23" s="212"/>
      <c r="AJ23" s="212"/>
      <c r="AK23" s="212"/>
      <c r="AL23" s="212"/>
      <c r="AM23" s="212"/>
      <c r="AN23" s="212"/>
      <c r="AO23" s="212"/>
      <c r="AP23" s="212"/>
      <c r="AQ23" s="212"/>
      <c r="AR23" s="212"/>
      <c r="AS23" s="212"/>
      <c r="AT23" s="212"/>
      <c r="AU23" s="212"/>
      <c r="AV23" s="212"/>
      <c r="AW23" s="212"/>
      <c r="AX23" s="212"/>
      <c r="AY23" s="212"/>
      <c r="AZ23" s="212"/>
      <c r="BA23" s="238" t="str">
        <f>C23</f>
        <v>bez odstranění pařezu, s odklizením částí kmene a větví na vzdálenost do 20 m, se složením na hromady nebo s naložením na dopravní prostředek,</v>
      </c>
      <c r="BB23" s="212"/>
      <c r="BC23" s="212"/>
      <c r="BD23" s="212"/>
      <c r="BE23" s="212"/>
      <c r="BF23" s="212"/>
      <c r="BG23" s="212"/>
      <c r="BH23" s="212"/>
    </row>
    <row r="24" spans="1:60" outlineLevel="1" x14ac:dyDescent="0.25">
      <c r="A24" s="219"/>
      <c r="B24" s="220"/>
      <c r="C24" s="252" t="s">
        <v>195</v>
      </c>
      <c r="D24" s="222"/>
      <c r="E24" s="223">
        <v>1</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175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0.399999999999999" outlineLevel="1" x14ac:dyDescent="0.25">
      <c r="A25" s="231">
        <v>6</v>
      </c>
      <c r="B25" s="232" t="s">
        <v>196</v>
      </c>
      <c r="C25" s="250" t="s">
        <v>197</v>
      </c>
      <c r="D25" s="233" t="s">
        <v>192</v>
      </c>
      <c r="E25" s="234">
        <v>1</v>
      </c>
      <c r="F25" s="235"/>
      <c r="G25" s="236">
        <f>ROUND(E25*F25,2)</f>
        <v>0</v>
      </c>
      <c r="H25" s="235"/>
      <c r="I25" s="236">
        <f>ROUND(E25*H25,2)</f>
        <v>0</v>
      </c>
      <c r="J25" s="235"/>
      <c r="K25" s="236">
        <f>ROUND(E25*J25,2)</f>
        <v>0</v>
      </c>
      <c r="L25" s="236">
        <v>21</v>
      </c>
      <c r="M25" s="236">
        <f>G25*(1+L25/100)</f>
        <v>0</v>
      </c>
      <c r="N25" s="236">
        <v>0</v>
      </c>
      <c r="O25" s="236">
        <f>ROUND(E25*N25,2)</f>
        <v>0</v>
      </c>
      <c r="P25" s="236">
        <v>0</v>
      </c>
      <c r="Q25" s="236">
        <f>ROUND(E25*P25,2)</f>
        <v>0</v>
      </c>
      <c r="R25" s="236" t="s">
        <v>193</v>
      </c>
      <c r="S25" s="236" t="s">
        <v>168</v>
      </c>
      <c r="T25" s="237" t="s">
        <v>169</v>
      </c>
      <c r="U25" s="221">
        <v>28.763000000000002</v>
      </c>
      <c r="V25" s="221">
        <f>ROUND(E25*U25,2)</f>
        <v>28.76</v>
      </c>
      <c r="W25" s="221"/>
      <c r="X25" s="221" t="s">
        <v>170</v>
      </c>
      <c r="Y25" s="212"/>
      <c r="Z25" s="212"/>
      <c r="AA25" s="212"/>
      <c r="AB25" s="212"/>
      <c r="AC25" s="212"/>
      <c r="AD25" s="212"/>
      <c r="AE25" s="212"/>
      <c r="AF25" s="212"/>
      <c r="AG25" s="212" t="s">
        <v>171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1" outlineLevel="1" x14ac:dyDescent="0.25">
      <c r="A26" s="219"/>
      <c r="B26" s="220"/>
      <c r="C26" s="251" t="s">
        <v>198</v>
      </c>
      <c r="D26" s="239"/>
      <c r="E26" s="239"/>
      <c r="F26" s="239"/>
      <c r="G26" s="239"/>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173</v>
      </c>
      <c r="AH26" s="212"/>
      <c r="AI26" s="212"/>
      <c r="AJ26" s="212"/>
      <c r="AK26" s="212"/>
      <c r="AL26" s="212"/>
      <c r="AM26" s="212"/>
      <c r="AN26" s="212"/>
      <c r="AO26" s="212"/>
      <c r="AP26" s="212"/>
      <c r="AQ26" s="212"/>
      <c r="AR26" s="212"/>
      <c r="AS26" s="212"/>
      <c r="AT26" s="212"/>
      <c r="AU26" s="212"/>
      <c r="AV26" s="212"/>
      <c r="AW26" s="212"/>
      <c r="AX26" s="212"/>
      <c r="AY26" s="212"/>
      <c r="AZ26" s="212"/>
      <c r="BA26" s="238" t="str">
        <f>C26</f>
        <v>s odklizením získaného dřeva na vzdálenost do 20 m, se složením na hromady nebo s naložením na dopravní prostředek, se zasypáním jámy, doplněním zeminy, zhutněním a úpravou terénu,</v>
      </c>
      <c r="BB26" s="212"/>
      <c r="BC26" s="212"/>
      <c r="BD26" s="212"/>
      <c r="BE26" s="212"/>
      <c r="BF26" s="212"/>
      <c r="BG26" s="212"/>
      <c r="BH26" s="212"/>
    </row>
    <row r="27" spans="1:60" ht="20.399999999999999" outlineLevel="1" x14ac:dyDescent="0.25">
      <c r="A27" s="231">
        <v>7</v>
      </c>
      <c r="B27" s="232" t="s">
        <v>199</v>
      </c>
      <c r="C27" s="250" t="s">
        <v>200</v>
      </c>
      <c r="D27" s="233" t="s">
        <v>192</v>
      </c>
      <c r="E27" s="234">
        <v>1</v>
      </c>
      <c r="F27" s="235"/>
      <c r="G27" s="236">
        <f>ROUND(E27*F27,2)</f>
        <v>0</v>
      </c>
      <c r="H27" s="235"/>
      <c r="I27" s="236">
        <f>ROUND(E27*H27,2)</f>
        <v>0</v>
      </c>
      <c r="J27" s="235"/>
      <c r="K27" s="236">
        <f>ROUND(E27*J27,2)</f>
        <v>0</v>
      </c>
      <c r="L27" s="236">
        <v>21</v>
      </c>
      <c r="M27" s="236">
        <f>G27*(1+L27/100)</f>
        <v>0</v>
      </c>
      <c r="N27" s="236">
        <v>0</v>
      </c>
      <c r="O27" s="236">
        <f>ROUND(E27*N27,2)</f>
        <v>0</v>
      </c>
      <c r="P27" s="236">
        <v>0</v>
      </c>
      <c r="Q27" s="236">
        <f>ROUND(E27*P27,2)</f>
        <v>0</v>
      </c>
      <c r="R27" s="236" t="s">
        <v>167</v>
      </c>
      <c r="S27" s="236" t="s">
        <v>168</v>
      </c>
      <c r="T27" s="237" t="s">
        <v>169</v>
      </c>
      <c r="U27" s="221">
        <v>1.014</v>
      </c>
      <c r="V27" s="221">
        <f>ROUND(E27*U27,2)</f>
        <v>1.01</v>
      </c>
      <c r="W27" s="221"/>
      <c r="X27" s="221" t="s">
        <v>170</v>
      </c>
      <c r="Y27" s="212"/>
      <c r="Z27" s="212"/>
      <c r="AA27" s="212"/>
      <c r="AB27" s="212"/>
      <c r="AC27" s="212"/>
      <c r="AD27" s="212"/>
      <c r="AE27" s="212"/>
      <c r="AF27" s="212"/>
      <c r="AG27" s="212" t="s">
        <v>171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1" t="s">
        <v>201</v>
      </c>
      <c r="D28" s="239"/>
      <c r="E28" s="239"/>
      <c r="F28" s="239"/>
      <c r="G28" s="239"/>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173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x14ac:dyDescent="0.25">
      <c r="A29" s="231">
        <v>8</v>
      </c>
      <c r="B29" s="232" t="s">
        <v>202</v>
      </c>
      <c r="C29" s="250" t="s">
        <v>203</v>
      </c>
      <c r="D29" s="233" t="s">
        <v>192</v>
      </c>
      <c r="E29" s="234">
        <v>1</v>
      </c>
      <c r="F29" s="235"/>
      <c r="G29" s="236">
        <f>ROUND(E29*F29,2)</f>
        <v>0</v>
      </c>
      <c r="H29" s="235"/>
      <c r="I29" s="236">
        <f>ROUND(E29*H29,2)</f>
        <v>0</v>
      </c>
      <c r="J29" s="235"/>
      <c r="K29" s="236">
        <f>ROUND(E29*J29,2)</f>
        <v>0</v>
      </c>
      <c r="L29" s="236">
        <v>21</v>
      </c>
      <c r="M29" s="236">
        <f>G29*(1+L29/100)</f>
        <v>0</v>
      </c>
      <c r="N29" s="236">
        <v>0</v>
      </c>
      <c r="O29" s="236">
        <f>ROUND(E29*N29,2)</f>
        <v>0</v>
      </c>
      <c r="P29" s="236">
        <v>0</v>
      </c>
      <c r="Q29" s="236">
        <f>ROUND(E29*P29,2)</f>
        <v>0</v>
      </c>
      <c r="R29" s="236" t="s">
        <v>167</v>
      </c>
      <c r="S29" s="236" t="s">
        <v>168</v>
      </c>
      <c r="T29" s="237" t="s">
        <v>169</v>
      </c>
      <c r="U29" s="221">
        <v>3.2789999999999999</v>
      </c>
      <c r="V29" s="221">
        <f>ROUND(E29*U29,2)</f>
        <v>3.28</v>
      </c>
      <c r="W29" s="221"/>
      <c r="X29" s="221" t="s">
        <v>170</v>
      </c>
      <c r="Y29" s="212"/>
      <c r="Z29" s="212"/>
      <c r="AA29" s="212"/>
      <c r="AB29" s="212"/>
      <c r="AC29" s="212"/>
      <c r="AD29" s="212"/>
      <c r="AE29" s="212"/>
      <c r="AF29" s="212"/>
      <c r="AG29" s="212" t="s">
        <v>171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51" t="s">
        <v>201</v>
      </c>
      <c r="D30" s="239"/>
      <c r="E30" s="239"/>
      <c r="F30" s="239"/>
      <c r="G30" s="239"/>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173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31">
        <v>9</v>
      </c>
      <c r="B31" s="232" t="s">
        <v>204</v>
      </c>
      <c r="C31" s="250" t="s">
        <v>205</v>
      </c>
      <c r="D31" s="233" t="s">
        <v>192</v>
      </c>
      <c r="E31" s="234">
        <v>1</v>
      </c>
      <c r="F31" s="235"/>
      <c r="G31" s="236">
        <f>ROUND(E31*F31,2)</f>
        <v>0</v>
      </c>
      <c r="H31" s="235"/>
      <c r="I31" s="236">
        <f>ROUND(E31*H31,2)</f>
        <v>0</v>
      </c>
      <c r="J31" s="235"/>
      <c r="K31" s="236">
        <f>ROUND(E31*J31,2)</f>
        <v>0</v>
      </c>
      <c r="L31" s="236">
        <v>21</v>
      </c>
      <c r="M31" s="236">
        <f>G31*(1+L31/100)</f>
        <v>0</v>
      </c>
      <c r="N31" s="236">
        <v>0</v>
      </c>
      <c r="O31" s="236">
        <f>ROUND(E31*N31,2)</f>
        <v>0</v>
      </c>
      <c r="P31" s="236">
        <v>0</v>
      </c>
      <c r="Q31" s="236">
        <f>ROUND(E31*P31,2)</f>
        <v>0</v>
      </c>
      <c r="R31" s="236" t="s">
        <v>167</v>
      </c>
      <c r="S31" s="236" t="s">
        <v>168</v>
      </c>
      <c r="T31" s="237" t="s">
        <v>169</v>
      </c>
      <c r="U31" s="221">
        <v>0.66600000000000004</v>
      </c>
      <c r="V31" s="221">
        <f>ROUND(E31*U31,2)</f>
        <v>0.67</v>
      </c>
      <c r="W31" s="221"/>
      <c r="X31" s="221" t="s">
        <v>170</v>
      </c>
      <c r="Y31" s="212"/>
      <c r="Z31" s="212"/>
      <c r="AA31" s="212"/>
      <c r="AB31" s="212"/>
      <c r="AC31" s="212"/>
      <c r="AD31" s="212"/>
      <c r="AE31" s="212"/>
      <c r="AF31" s="212"/>
      <c r="AG31" s="212" t="s">
        <v>171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1" t="s">
        <v>201</v>
      </c>
      <c r="D32" s="239"/>
      <c r="E32" s="239"/>
      <c r="F32" s="239"/>
      <c r="G32" s="239"/>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173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0.6" outlineLevel="1" x14ac:dyDescent="0.25">
      <c r="A33" s="231">
        <v>10</v>
      </c>
      <c r="B33" s="232" t="s">
        <v>206</v>
      </c>
      <c r="C33" s="250" t="s">
        <v>207</v>
      </c>
      <c r="D33" s="233" t="s">
        <v>192</v>
      </c>
      <c r="E33" s="234">
        <v>1</v>
      </c>
      <c r="F33" s="235"/>
      <c r="G33" s="236">
        <f>ROUND(E33*F33,2)</f>
        <v>0</v>
      </c>
      <c r="H33" s="235"/>
      <c r="I33" s="236">
        <f>ROUND(E33*H33,2)</f>
        <v>0</v>
      </c>
      <c r="J33" s="235"/>
      <c r="K33" s="236">
        <f>ROUND(E33*J33,2)</f>
        <v>0</v>
      </c>
      <c r="L33" s="236">
        <v>21</v>
      </c>
      <c r="M33" s="236">
        <f>G33*(1+L33/100)</f>
        <v>0</v>
      </c>
      <c r="N33" s="236">
        <v>0</v>
      </c>
      <c r="O33" s="236">
        <f>ROUND(E33*N33,2)</f>
        <v>0</v>
      </c>
      <c r="P33" s="236">
        <v>0</v>
      </c>
      <c r="Q33" s="236">
        <f>ROUND(E33*P33,2)</f>
        <v>0</v>
      </c>
      <c r="R33" s="236" t="s">
        <v>167</v>
      </c>
      <c r="S33" s="236" t="s">
        <v>168</v>
      </c>
      <c r="T33" s="237" t="s">
        <v>169</v>
      </c>
      <c r="U33" s="221">
        <v>0</v>
      </c>
      <c r="V33" s="221">
        <f>ROUND(E33*U33,2)</f>
        <v>0</v>
      </c>
      <c r="W33" s="221"/>
      <c r="X33" s="221" t="s">
        <v>170</v>
      </c>
      <c r="Y33" s="212"/>
      <c r="Z33" s="212"/>
      <c r="AA33" s="212"/>
      <c r="AB33" s="212"/>
      <c r="AC33" s="212"/>
      <c r="AD33" s="212"/>
      <c r="AE33" s="212"/>
      <c r="AF33" s="212"/>
      <c r="AG33" s="212" t="s">
        <v>171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1" t="s">
        <v>201</v>
      </c>
      <c r="D34" s="239"/>
      <c r="E34" s="239"/>
      <c r="F34" s="239"/>
      <c r="G34" s="239"/>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173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0.6" outlineLevel="1" x14ac:dyDescent="0.25">
      <c r="A35" s="231">
        <v>11</v>
      </c>
      <c r="B35" s="232" t="s">
        <v>208</v>
      </c>
      <c r="C35" s="250" t="s">
        <v>209</v>
      </c>
      <c r="D35" s="233" t="s">
        <v>192</v>
      </c>
      <c r="E35" s="234">
        <v>1</v>
      </c>
      <c r="F35" s="235"/>
      <c r="G35" s="236">
        <f>ROUND(E35*F35,2)</f>
        <v>0</v>
      </c>
      <c r="H35" s="235"/>
      <c r="I35" s="236">
        <f>ROUND(E35*H35,2)</f>
        <v>0</v>
      </c>
      <c r="J35" s="235"/>
      <c r="K35" s="236">
        <f>ROUND(E35*J35,2)</f>
        <v>0</v>
      </c>
      <c r="L35" s="236">
        <v>21</v>
      </c>
      <c r="M35" s="236">
        <f>G35*(1+L35/100)</f>
        <v>0</v>
      </c>
      <c r="N35" s="236">
        <v>0</v>
      </c>
      <c r="O35" s="236">
        <f>ROUND(E35*N35,2)</f>
        <v>0</v>
      </c>
      <c r="P35" s="236">
        <v>0</v>
      </c>
      <c r="Q35" s="236">
        <f>ROUND(E35*P35,2)</f>
        <v>0</v>
      </c>
      <c r="R35" s="236" t="s">
        <v>167</v>
      </c>
      <c r="S35" s="236" t="s">
        <v>168</v>
      </c>
      <c r="T35" s="237" t="s">
        <v>169</v>
      </c>
      <c r="U35" s="221">
        <v>0</v>
      </c>
      <c r="V35" s="221">
        <f>ROUND(E35*U35,2)</f>
        <v>0</v>
      </c>
      <c r="W35" s="221"/>
      <c r="X35" s="221" t="s">
        <v>170</v>
      </c>
      <c r="Y35" s="212"/>
      <c r="Z35" s="212"/>
      <c r="AA35" s="212"/>
      <c r="AB35" s="212"/>
      <c r="AC35" s="212"/>
      <c r="AD35" s="212"/>
      <c r="AE35" s="212"/>
      <c r="AF35" s="212"/>
      <c r="AG35" s="212" t="s">
        <v>171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1" t="s">
        <v>201</v>
      </c>
      <c r="D36" s="239"/>
      <c r="E36" s="239"/>
      <c r="F36" s="239"/>
      <c r="G36" s="239"/>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173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0.6" outlineLevel="1" x14ac:dyDescent="0.25">
      <c r="A37" s="231">
        <v>12</v>
      </c>
      <c r="B37" s="232" t="s">
        <v>210</v>
      </c>
      <c r="C37" s="250" t="s">
        <v>211</v>
      </c>
      <c r="D37" s="233" t="s">
        <v>192</v>
      </c>
      <c r="E37" s="234">
        <v>1</v>
      </c>
      <c r="F37" s="235"/>
      <c r="G37" s="236">
        <f>ROUND(E37*F37,2)</f>
        <v>0</v>
      </c>
      <c r="H37" s="235"/>
      <c r="I37" s="236">
        <f>ROUND(E37*H37,2)</f>
        <v>0</v>
      </c>
      <c r="J37" s="235"/>
      <c r="K37" s="236">
        <f>ROUND(E37*J37,2)</f>
        <v>0</v>
      </c>
      <c r="L37" s="236">
        <v>21</v>
      </c>
      <c r="M37" s="236">
        <f>G37*(1+L37/100)</f>
        <v>0</v>
      </c>
      <c r="N37" s="236">
        <v>0</v>
      </c>
      <c r="O37" s="236">
        <f>ROUND(E37*N37,2)</f>
        <v>0</v>
      </c>
      <c r="P37" s="236">
        <v>0</v>
      </c>
      <c r="Q37" s="236">
        <f>ROUND(E37*P37,2)</f>
        <v>0</v>
      </c>
      <c r="R37" s="236" t="s">
        <v>167</v>
      </c>
      <c r="S37" s="236" t="s">
        <v>168</v>
      </c>
      <c r="T37" s="237" t="s">
        <v>169</v>
      </c>
      <c r="U37" s="221">
        <v>0</v>
      </c>
      <c r="V37" s="221">
        <f>ROUND(E37*U37,2)</f>
        <v>0</v>
      </c>
      <c r="W37" s="221"/>
      <c r="X37" s="221" t="s">
        <v>170</v>
      </c>
      <c r="Y37" s="212"/>
      <c r="Z37" s="212"/>
      <c r="AA37" s="212"/>
      <c r="AB37" s="212"/>
      <c r="AC37" s="212"/>
      <c r="AD37" s="212"/>
      <c r="AE37" s="212"/>
      <c r="AF37" s="212"/>
      <c r="AG37" s="212" t="s">
        <v>171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1" t="s">
        <v>201</v>
      </c>
      <c r="D38" s="239"/>
      <c r="E38" s="239"/>
      <c r="F38" s="239"/>
      <c r="G38" s="239"/>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173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5">
      <c r="A39" s="225" t="s">
        <v>162</v>
      </c>
      <c r="B39" s="226" t="s">
        <v>117</v>
      </c>
      <c r="C39" s="249" t="s">
        <v>116</v>
      </c>
      <c r="D39" s="227"/>
      <c r="E39" s="228"/>
      <c r="F39" s="229"/>
      <c r="G39" s="229">
        <f>SUMIF(AG40:AG63,"&lt;&gt;NOR",G40:G63)</f>
        <v>0</v>
      </c>
      <c r="H39" s="229"/>
      <c r="I39" s="229">
        <f>SUM(I40:I63)</f>
        <v>0</v>
      </c>
      <c r="J39" s="229"/>
      <c r="K39" s="229">
        <f>SUM(K40:K63)</f>
        <v>0</v>
      </c>
      <c r="L39" s="229"/>
      <c r="M39" s="229">
        <f>SUM(M40:M63)</f>
        <v>0</v>
      </c>
      <c r="N39" s="229"/>
      <c r="O39" s="229">
        <f>SUM(O40:O63)</f>
        <v>0</v>
      </c>
      <c r="P39" s="229"/>
      <c r="Q39" s="229">
        <f>SUM(Q40:Q63)</f>
        <v>31.68</v>
      </c>
      <c r="R39" s="229"/>
      <c r="S39" s="229"/>
      <c r="T39" s="230"/>
      <c r="U39" s="224"/>
      <c r="V39" s="224">
        <f>SUM(V40:V63)</f>
        <v>32.200000000000003</v>
      </c>
      <c r="W39" s="224"/>
      <c r="X39" s="224"/>
      <c r="AG39" t="s">
        <v>163</v>
      </c>
    </row>
    <row r="40" spans="1:60" outlineLevel="1" x14ac:dyDescent="0.25">
      <c r="A40" s="231">
        <v>13</v>
      </c>
      <c r="B40" s="232" t="s">
        <v>212</v>
      </c>
      <c r="C40" s="250" t="s">
        <v>213</v>
      </c>
      <c r="D40" s="233" t="s">
        <v>214</v>
      </c>
      <c r="E40" s="234">
        <v>21</v>
      </c>
      <c r="F40" s="235"/>
      <c r="G40" s="236">
        <f>ROUND(E40*F40,2)</f>
        <v>0</v>
      </c>
      <c r="H40" s="235"/>
      <c r="I40" s="236">
        <f>ROUND(E40*H40,2)</f>
        <v>0</v>
      </c>
      <c r="J40" s="235"/>
      <c r="K40" s="236">
        <f>ROUND(E40*J40,2)</f>
        <v>0</v>
      </c>
      <c r="L40" s="236">
        <v>21</v>
      </c>
      <c r="M40" s="236">
        <f>G40*(1+L40/100)</f>
        <v>0</v>
      </c>
      <c r="N40" s="236">
        <v>0</v>
      </c>
      <c r="O40" s="236">
        <f>ROUND(E40*N40,2)</f>
        <v>0</v>
      </c>
      <c r="P40" s="236">
        <v>0</v>
      </c>
      <c r="Q40" s="236">
        <f>ROUND(E40*P40,2)</f>
        <v>0</v>
      </c>
      <c r="R40" s="236" t="s">
        <v>215</v>
      </c>
      <c r="S40" s="236" t="s">
        <v>168</v>
      </c>
      <c r="T40" s="237" t="s">
        <v>169</v>
      </c>
      <c r="U40" s="221">
        <v>3.6999999999999998E-2</v>
      </c>
      <c r="V40" s="221">
        <f>ROUND(E40*U40,2)</f>
        <v>0.78</v>
      </c>
      <c r="W40" s="221"/>
      <c r="X40" s="221" t="s">
        <v>170</v>
      </c>
      <c r="Y40" s="212"/>
      <c r="Z40" s="212"/>
      <c r="AA40" s="212"/>
      <c r="AB40" s="212"/>
      <c r="AC40" s="212"/>
      <c r="AD40" s="212"/>
      <c r="AE40" s="212"/>
      <c r="AF40" s="212"/>
      <c r="AG40" s="212" t="s">
        <v>171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1" t="s">
        <v>216</v>
      </c>
      <c r="D41" s="239"/>
      <c r="E41" s="239"/>
      <c r="F41" s="239"/>
      <c r="G41" s="239"/>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173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2" t="s">
        <v>217</v>
      </c>
      <c r="D42" s="222"/>
      <c r="E42" s="223">
        <v>18</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175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2" t="s">
        <v>218</v>
      </c>
      <c r="D43" s="222"/>
      <c r="E43" s="223">
        <v>3</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175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1">
        <v>14</v>
      </c>
      <c r="B44" s="232" t="s">
        <v>219</v>
      </c>
      <c r="C44" s="250" t="s">
        <v>220</v>
      </c>
      <c r="D44" s="233" t="s">
        <v>186</v>
      </c>
      <c r="E44" s="234">
        <v>64</v>
      </c>
      <c r="F44" s="235"/>
      <c r="G44" s="236">
        <f>ROUND(E44*F44,2)</f>
        <v>0</v>
      </c>
      <c r="H44" s="235"/>
      <c r="I44" s="236">
        <f>ROUND(E44*H44,2)</f>
        <v>0</v>
      </c>
      <c r="J44" s="235"/>
      <c r="K44" s="236">
        <f>ROUND(E44*J44,2)</f>
        <v>0</v>
      </c>
      <c r="L44" s="236">
        <v>21</v>
      </c>
      <c r="M44" s="236">
        <f>G44*(1+L44/100)</f>
        <v>0</v>
      </c>
      <c r="N44" s="236">
        <v>0</v>
      </c>
      <c r="O44" s="236">
        <f>ROUND(E44*N44,2)</f>
        <v>0</v>
      </c>
      <c r="P44" s="236">
        <v>0.22</v>
      </c>
      <c r="Q44" s="236">
        <f>ROUND(E44*P44,2)</f>
        <v>14.08</v>
      </c>
      <c r="R44" s="236" t="s">
        <v>215</v>
      </c>
      <c r="S44" s="236" t="s">
        <v>168</v>
      </c>
      <c r="T44" s="237" t="s">
        <v>169</v>
      </c>
      <c r="U44" s="221">
        <v>0.375</v>
      </c>
      <c r="V44" s="221">
        <f>ROUND(E44*U44,2)</f>
        <v>24</v>
      </c>
      <c r="W44" s="221"/>
      <c r="X44" s="221" t="s">
        <v>170</v>
      </c>
      <c r="Y44" s="212"/>
      <c r="Z44" s="212"/>
      <c r="AA44" s="212"/>
      <c r="AB44" s="212"/>
      <c r="AC44" s="212"/>
      <c r="AD44" s="212"/>
      <c r="AE44" s="212"/>
      <c r="AF44" s="212"/>
      <c r="AG44" s="212" t="s">
        <v>171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2" t="s">
        <v>221</v>
      </c>
      <c r="D45" s="222"/>
      <c r="E45" s="223">
        <v>14</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175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2" t="s">
        <v>222</v>
      </c>
      <c r="D46" s="222"/>
      <c r="E46" s="223">
        <v>50</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175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31">
        <v>15</v>
      </c>
      <c r="B47" s="232" t="s">
        <v>223</v>
      </c>
      <c r="C47" s="250" t="s">
        <v>224</v>
      </c>
      <c r="D47" s="233" t="s">
        <v>186</v>
      </c>
      <c r="E47" s="234">
        <v>35</v>
      </c>
      <c r="F47" s="235"/>
      <c r="G47" s="236">
        <f>ROUND(E47*F47,2)</f>
        <v>0</v>
      </c>
      <c r="H47" s="235"/>
      <c r="I47" s="236">
        <f>ROUND(E47*H47,2)</f>
        <v>0</v>
      </c>
      <c r="J47" s="235"/>
      <c r="K47" s="236">
        <f>ROUND(E47*J47,2)</f>
        <v>0</v>
      </c>
      <c r="L47" s="236">
        <v>21</v>
      </c>
      <c r="M47" s="236">
        <f>G47*(1+L47/100)</f>
        <v>0</v>
      </c>
      <c r="N47" s="236">
        <v>0</v>
      </c>
      <c r="O47" s="236">
        <f>ROUND(E47*N47,2)</f>
        <v>0</v>
      </c>
      <c r="P47" s="236">
        <v>0.44</v>
      </c>
      <c r="Q47" s="236">
        <f>ROUND(E47*P47,2)</f>
        <v>15.4</v>
      </c>
      <c r="R47" s="236" t="s">
        <v>215</v>
      </c>
      <c r="S47" s="236" t="s">
        <v>168</v>
      </c>
      <c r="T47" s="237" t="s">
        <v>169</v>
      </c>
      <c r="U47" s="221">
        <v>0.157</v>
      </c>
      <c r="V47" s="221">
        <f>ROUND(E47*U47,2)</f>
        <v>5.5</v>
      </c>
      <c r="W47" s="221"/>
      <c r="X47" s="221" t="s">
        <v>170</v>
      </c>
      <c r="Y47" s="212"/>
      <c r="Z47" s="212"/>
      <c r="AA47" s="212"/>
      <c r="AB47" s="212"/>
      <c r="AC47" s="212"/>
      <c r="AD47" s="212"/>
      <c r="AE47" s="212"/>
      <c r="AF47" s="212"/>
      <c r="AG47" s="212" t="s">
        <v>171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2" t="s">
        <v>225</v>
      </c>
      <c r="D48" s="222"/>
      <c r="E48" s="223">
        <v>35</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175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0.399999999999999" outlineLevel="1" x14ac:dyDescent="0.25">
      <c r="A49" s="231">
        <v>16</v>
      </c>
      <c r="B49" s="232" t="s">
        <v>226</v>
      </c>
      <c r="C49" s="250" t="s">
        <v>227</v>
      </c>
      <c r="D49" s="233" t="s">
        <v>186</v>
      </c>
      <c r="E49" s="234">
        <v>20</v>
      </c>
      <c r="F49" s="235"/>
      <c r="G49" s="236">
        <f>ROUND(E49*F49,2)</f>
        <v>0</v>
      </c>
      <c r="H49" s="235"/>
      <c r="I49" s="236">
        <f>ROUND(E49*H49,2)</f>
        <v>0</v>
      </c>
      <c r="J49" s="235"/>
      <c r="K49" s="236">
        <f>ROUND(E49*J49,2)</f>
        <v>0</v>
      </c>
      <c r="L49" s="236">
        <v>21</v>
      </c>
      <c r="M49" s="236">
        <f>G49*(1+L49/100)</f>
        <v>0</v>
      </c>
      <c r="N49" s="236">
        <v>0</v>
      </c>
      <c r="O49" s="236">
        <f>ROUND(E49*N49,2)</f>
        <v>0</v>
      </c>
      <c r="P49" s="236">
        <v>0.11</v>
      </c>
      <c r="Q49" s="236">
        <f>ROUND(E49*P49,2)</f>
        <v>2.2000000000000002</v>
      </c>
      <c r="R49" s="236" t="s">
        <v>215</v>
      </c>
      <c r="S49" s="236" t="s">
        <v>168</v>
      </c>
      <c r="T49" s="237" t="s">
        <v>169</v>
      </c>
      <c r="U49" s="221">
        <v>0.08</v>
      </c>
      <c r="V49" s="221">
        <f>ROUND(E49*U49,2)</f>
        <v>1.6</v>
      </c>
      <c r="W49" s="221"/>
      <c r="X49" s="221" t="s">
        <v>170</v>
      </c>
      <c r="Y49" s="212"/>
      <c r="Z49" s="212"/>
      <c r="AA49" s="212"/>
      <c r="AB49" s="212"/>
      <c r="AC49" s="212"/>
      <c r="AD49" s="212"/>
      <c r="AE49" s="212"/>
      <c r="AF49" s="212"/>
      <c r="AG49" s="212" t="s">
        <v>171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1" outlineLevel="1" x14ac:dyDescent="0.25">
      <c r="A50" s="219"/>
      <c r="B50" s="220"/>
      <c r="C50" s="251" t="s">
        <v>228</v>
      </c>
      <c r="D50" s="239"/>
      <c r="E50" s="239"/>
      <c r="F50" s="239"/>
      <c r="G50" s="239"/>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173</v>
      </c>
      <c r="AH50" s="212"/>
      <c r="AI50" s="212"/>
      <c r="AJ50" s="212"/>
      <c r="AK50" s="212"/>
      <c r="AL50" s="212"/>
      <c r="AM50" s="212"/>
      <c r="AN50" s="212"/>
      <c r="AO50" s="212"/>
      <c r="AP50" s="212"/>
      <c r="AQ50" s="212"/>
      <c r="AR50" s="212"/>
      <c r="AS50" s="212"/>
      <c r="AT50" s="212"/>
      <c r="AU50" s="212"/>
      <c r="AV50" s="212"/>
      <c r="AW50" s="212"/>
      <c r="AX50" s="212"/>
      <c r="AY50" s="212"/>
      <c r="AZ50" s="212"/>
      <c r="BA50" s="238" t="str">
        <f>C50</f>
        <v>s naložením na dopravní prostředek, očištění povrchu od frézované plochy, opotřebování frézovacích nástrojů (nožů, upínacích kroužků, držáků) nutné ruční odstranění (vybourání) živičného krytu kolem překážek,</v>
      </c>
      <c r="BB50" s="212"/>
      <c r="BC50" s="212"/>
      <c r="BD50" s="212"/>
      <c r="BE50" s="212"/>
      <c r="BF50" s="212"/>
      <c r="BG50" s="212"/>
      <c r="BH50" s="212"/>
    </row>
    <row r="51" spans="1:60" outlineLevel="1" x14ac:dyDescent="0.25">
      <c r="A51" s="219"/>
      <c r="B51" s="220"/>
      <c r="C51" s="252" t="s">
        <v>229</v>
      </c>
      <c r="D51" s="222"/>
      <c r="E51" s="223">
        <v>20</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175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0.399999999999999" outlineLevel="1" x14ac:dyDescent="0.25">
      <c r="A52" s="231">
        <v>17</v>
      </c>
      <c r="B52" s="232" t="s">
        <v>230</v>
      </c>
      <c r="C52" s="250" t="s">
        <v>231</v>
      </c>
      <c r="D52" s="233" t="s">
        <v>182</v>
      </c>
      <c r="E52" s="234">
        <v>31.68</v>
      </c>
      <c r="F52" s="235"/>
      <c r="G52" s="236">
        <f>ROUND(E52*F52,2)</f>
        <v>0</v>
      </c>
      <c r="H52" s="235"/>
      <c r="I52" s="236">
        <f>ROUND(E52*H52,2)</f>
        <v>0</v>
      </c>
      <c r="J52" s="235"/>
      <c r="K52" s="236">
        <f>ROUND(E52*J52,2)</f>
        <v>0</v>
      </c>
      <c r="L52" s="236">
        <v>21</v>
      </c>
      <c r="M52" s="236">
        <f>G52*(1+L52/100)</f>
        <v>0</v>
      </c>
      <c r="N52" s="236">
        <v>0</v>
      </c>
      <c r="O52" s="236">
        <f>ROUND(E52*N52,2)</f>
        <v>0</v>
      </c>
      <c r="P52" s="236">
        <v>0</v>
      </c>
      <c r="Q52" s="236">
        <f>ROUND(E52*P52,2)</f>
        <v>0</v>
      </c>
      <c r="R52" s="236" t="s">
        <v>215</v>
      </c>
      <c r="S52" s="236" t="s">
        <v>168</v>
      </c>
      <c r="T52" s="237" t="s">
        <v>169</v>
      </c>
      <c r="U52" s="221">
        <v>0.01</v>
      </c>
      <c r="V52" s="221">
        <f>ROUND(E52*U52,2)</f>
        <v>0.32</v>
      </c>
      <c r="W52" s="221"/>
      <c r="X52" s="221" t="s">
        <v>232</v>
      </c>
      <c r="Y52" s="212"/>
      <c r="Z52" s="212"/>
      <c r="AA52" s="212"/>
      <c r="AB52" s="212"/>
      <c r="AC52" s="212"/>
      <c r="AD52" s="212"/>
      <c r="AE52" s="212"/>
      <c r="AF52" s="212"/>
      <c r="AG52" s="212" t="s">
        <v>233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2" t="s">
        <v>234</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175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2" t="s">
        <v>235</v>
      </c>
      <c r="D54" s="222"/>
      <c r="E54" s="223"/>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175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2" t="s">
        <v>236</v>
      </c>
      <c r="D55" s="222"/>
      <c r="E55" s="223">
        <v>31.68</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175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1">
        <v>18</v>
      </c>
      <c r="B56" s="232" t="s">
        <v>237</v>
      </c>
      <c r="C56" s="250" t="s">
        <v>238</v>
      </c>
      <c r="D56" s="233" t="s">
        <v>182</v>
      </c>
      <c r="E56" s="234">
        <v>601.91999999999996</v>
      </c>
      <c r="F56" s="235"/>
      <c r="G56" s="236">
        <f>ROUND(E56*F56,2)</f>
        <v>0</v>
      </c>
      <c r="H56" s="235"/>
      <c r="I56" s="236">
        <f>ROUND(E56*H56,2)</f>
        <v>0</v>
      </c>
      <c r="J56" s="235"/>
      <c r="K56" s="236">
        <f>ROUND(E56*J56,2)</f>
        <v>0</v>
      </c>
      <c r="L56" s="236">
        <v>21</v>
      </c>
      <c r="M56" s="236">
        <f>G56*(1+L56/100)</f>
        <v>0</v>
      </c>
      <c r="N56" s="236">
        <v>0</v>
      </c>
      <c r="O56" s="236">
        <f>ROUND(E56*N56,2)</f>
        <v>0</v>
      </c>
      <c r="P56" s="236">
        <v>0</v>
      </c>
      <c r="Q56" s="236">
        <f>ROUND(E56*P56,2)</f>
        <v>0</v>
      </c>
      <c r="R56" s="236" t="s">
        <v>215</v>
      </c>
      <c r="S56" s="236" t="s">
        <v>168</v>
      </c>
      <c r="T56" s="237" t="s">
        <v>169</v>
      </c>
      <c r="U56" s="221">
        <v>0</v>
      </c>
      <c r="V56" s="221">
        <f>ROUND(E56*U56,2)</f>
        <v>0</v>
      </c>
      <c r="W56" s="221"/>
      <c r="X56" s="221" t="s">
        <v>232</v>
      </c>
      <c r="Y56" s="212"/>
      <c r="Z56" s="212"/>
      <c r="AA56" s="212"/>
      <c r="AB56" s="212"/>
      <c r="AC56" s="212"/>
      <c r="AD56" s="212"/>
      <c r="AE56" s="212"/>
      <c r="AF56" s="212"/>
      <c r="AG56" s="212" t="s">
        <v>233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2" t="s">
        <v>234</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175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2" t="s">
        <v>235</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175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2" t="s">
        <v>239</v>
      </c>
      <c r="D59" s="222"/>
      <c r="E59" s="223">
        <v>601.91999999999996</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175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1">
        <v>19</v>
      </c>
      <c r="B60" s="232" t="s">
        <v>240</v>
      </c>
      <c r="C60" s="250" t="s">
        <v>241</v>
      </c>
      <c r="D60" s="233" t="s">
        <v>182</v>
      </c>
      <c r="E60" s="234">
        <v>31.68</v>
      </c>
      <c r="F60" s="235"/>
      <c r="G60" s="236">
        <f>ROUND(E60*F60,2)</f>
        <v>0</v>
      </c>
      <c r="H60" s="235"/>
      <c r="I60" s="236">
        <f>ROUND(E60*H60,2)</f>
        <v>0</v>
      </c>
      <c r="J60" s="235"/>
      <c r="K60" s="236">
        <f>ROUND(E60*J60,2)</f>
        <v>0</v>
      </c>
      <c r="L60" s="236">
        <v>21</v>
      </c>
      <c r="M60" s="236">
        <f>G60*(1+L60/100)</f>
        <v>0</v>
      </c>
      <c r="N60" s="236">
        <v>0</v>
      </c>
      <c r="O60" s="236">
        <f>ROUND(E60*N60,2)</f>
        <v>0</v>
      </c>
      <c r="P60" s="236">
        <v>0</v>
      </c>
      <c r="Q60" s="236">
        <f>ROUND(E60*P60,2)</f>
        <v>0</v>
      </c>
      <c r="R60" s="236" t="s">
        <v>242</v>
      </c>
      <c r="S60" s="236" t="s">
        <v>168</v>
      </c>
      <c r="T60" s="237" t="s">
        <v>169</v>
      </c>
      <c r="U60" s="221">
        <v>0</v>
      </c>
      <c r="V60" s="221">
        <f>ROUND(E60*U60,2)</f>
        <v>0</v>
      </c>
      <c r="W60" s="221"/>
      <c r="X60" s="221" t="s">
        <v>232</v>
      </c>
      <c r="Y60" s="212"/>
      <c r="Z60" s="212"/>
      <c r="AA60" s="212"/>
      <c r="AB60" s="212"/>
      <c r="AC60" s="212"/>
      <c r="AD60" s="212"/>
      <c r="AE60" s="212"/>
      <c r="AF60" s="212"/>
      <c r="AG60" s="212" t="s">
        <v>233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2" t="s">
        <v>234</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175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2" t="s">
        <v>235</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175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2" t="s">
        <v>236</v>
      </c>
      <c r="D63" s="222"/>
      <c r="E63" s="223">
        <v>31.68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175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5" t="s">
        <v>162</v>
      </c>
      <c r="B64" s="226" t="s">
        <v>118</v>
      </c>
      <c r="C64" s="249" t="s">
        <v>116</v>
      </c>
      <c r="D64" s="227"/>
      <c r="E64" s="228"/>
      <c r="F64" s="229"/>
      <c r="G64" s="229">
        <f>SUMIF(AG65:AG79,"&lt;&gt;NOR",G65:G79)</f>
        <v>0</v>
      </c>
      <c r="H64" s="229"/>
      <c r="I64" s="229">
        <f>SUM(I65:I79)</f>
        <v>0</v>
      </c>
      <c r="J64" s="229"/>
      <c r="K64" s="229">
        <f>SUM(K65:K79)</f>
        <v>0</v>
      </c>
      <c r="L64" s="229"/>
      <c r="M64" s="229">
        <f>SUM(M65:M79)</f>
        <v>0</v>
      </c>
      <c r="N64" s="229"/>
      <c r="O64" s="229">
        <f>SUM(O65:O79)</f>
        <v>0</v>
      </c>
      <c r="P64" s="229"/>
      <c r="Q64" s="229">
        <f>SUM(Q65:Q79)</f>
        <v>15.36</v>
      </c>
      <c r="R64" s="229"/>
      <c r="S64" s="229"/>
      <c r="T64" s="230"/>
      <c r="U64" s="224"/>
      <c r="V64" s="224">
        <f>SUM(V65:V79)</f>
        <v>62.18</v>
      </c>
      <c r="W64" s="224"/>
      <c r="X64" s="224"/>
      <c r="AG64" t="s">
        <v>163</v>
      </c>
    </row>
    <row r="65" spans="1:60" ht="20.399999999999999" outlineLevel="1" x14ac:dyDescent="0.25">
      <c r="A65" s="231">
        <v>20</v>
      </c>
      <c r="B65" s="232" t="s">
        <v>243</v>
      </c>
      <c r="C65" s="250" t="s">
        <v>244</v>
      </c>
      <c r="D65" s="233" t="s">
        <v>186</v>
      </c>
      <c r="E65" s="234">
        <v>64</v>
      </c>
      <c r="F65" s="235"/>
      <c r="G65" s="236">
        <f>ROUND(E65*F65,2)</f>
        <v>0</v>
      </c>
      <c r="H65" s="235"/>
      <c r="I65" s="236">
        <f>ROUND(E65*H65,2)</f>
        <v>0</v>
      </c>
      <c r="J65" s="235"/>
      <c r="K65" s="236">
        <f>ROUND(E65*J65,2)</f>
        <v>0</v>
      </c>
      <c r="L65" s="236">
        <v>21</v>
      </c>
      <c r="M65" s="236">
        <f>G65*(1+L65/100)</f>
        <v>0</v>
      </c>
      <c r="N65" s="236">
        <v>0</v>
      </c>
      <c r="O65" s="236">
        <f>ROUND(E65*N65,2)</f>
        <v>0</v>
      </c>
      <c r="P65" s="236">
        <v>0.24</v>
      </c>
      <c r="Q65" s="236">
        <f>ROUND(E65*P65,2)</f>
        <v>15.36</v>
      </c>
      <c r="R65" s="236" t="s">
        <v>215</v>
      </c>
      <c r="S65" s="236" t="s">
        <v>168</v>
      </c>
      <c r="T65" s="237" t="s">
        <v>169</v>
      </c>
      <c r="U65" s="221">
        <v>0.80647999999999997</v>
      </c>
      <c r="V65" s="221">
        <f>ROUND(E65*U65,2)</f>
        <v>51.61</v>
      </c>
      <c r="W65" s="221"/>
      <c r="X65" s="221" t="s">
        <v>170</v>
      </c>
      <c r="Y65" s="212"/>
      <c r="Z65" s="212"/>
      <c r="AA65" s="212"/>
      <c r="AB65" s="212"/>
      <c r="AC65" s="212"/>
      <c r="AD65" s="212"/>
      <c r="AE65" s="212"/>
      <c r="AF65" s="212"/>
      <c r="AG65" s="212" t="s">
        <v>171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2" t="s">
        <v>221</v>
      </c>
      <c r="D66" s="222"/>
      <c r="E66" s="223">
        <v>14</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175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2" t="s">
        <v>222</v>
      </c>
      <c r="D67" s="222"/>
      <c r="E67" s="223">
        <v>50</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175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0.399999999999999" outlineLevel="1" x14ac:dyDescent="0.25">
      <c r="A68" s="231">
        <v>21</v>
      </c>
      <c r="B68" s="232" t="s">
        <v>245</v>
      </c>
      <c r="C68" s="250" t="s">
        <v>246</v>
      </c>
      <c r="D68" s="233" t="s">
        <v>182</v>
      </c>
      <c r="E68" s="234">
        <v>15.36</v>
      </c>
      <c r="F68" s="235"/>
      <c r="G68" s="236">
        <f>ROUND(E68*F68,2)</f>
        <v>0</v>
      </c>
      <c r="H68" s="235"/>
      <c r="I68" s="236">
        <f>ROUND(E68*H68,2)</f>
        <v>0</v>
      </c>
      <c r="J68" s="235"/>
      <c r="K68" s="236">
        <f>ROUND(E68*J68,2)</f>
        <v>0</v>
      </c>
      <c r="L68" s="236">
        <v>21</v>
      </c>
      <c r="M68" s="236">
        <f>G68*(1+L68/100)</f>
        <v>0</v>
      </c>
      <c r="N68" s="236">
        <v>0</v>
      </c>
      <c r="O68" s="236">
        <f>ROUND(E68*N68,2)</f>
        <v>0</v>
      </c>
      <c r="P68" s="236">
        <v>0</v>
      </c>
      <c r="Q68" s="236">
        <f>ROUND(E68*P68,2)</f>
        <v>0</v>
      </c>
      <c r="R68" s="236" t="s">
        <v>215</v>
      </c>
      <c r="S68" s="236" t="s">
        <v>168</v>
      </c>
      <c r="T68" s="237" t="s">
        <v>169</v>
      </c>
      <c r="U68" s="221">
        <v>0.68799999999999994</v>
      </c>
      <c r="V68" s="221">
        <f>ROUND(E68*U68,2)</f>
        <v>10.57</v>
      </c>
      <c r="W68" s="221"/>
      <c r="X68" s="221" t="s">
        <v>232</v>
      </c>
      <c r="Y68" s="212"/>
      <c r="Z68" s="212"/>
      <c r="AA68" s="212"/>
      <c r="AB68" s="212"/>
      <c r="AC68" s="212"/>
      <c r="AD68" s="212"/>
      <c r="AE68" s="212"/>
      <c r="AF68" s="212"/>
      <c r="AG68" s="212" t="s">
        <v>233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2" t="s">
        <v>234</v>
      </c>
      <c r="D69" s="222"/>
      <c r="E69" s="22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175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2" t="s">
        <v>247</v>
      </c>
      <c r="D70" s="222"/>
      <c r="E70" s="22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175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2" t="s">
        <v>248</v>
      </c>
      <c r="D71" s="222"/>
      <c r="E71" s="223">
        <v>15.36</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175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0.399999999999999" outlineLevel="1" x14ac:dyDescent="0.25">
      <c r="A72" s="231">
        <v>22</v>
      </c>
      <c r="B72" s="232" t="s">
        <v>249</v>
      </c>
      <c r="C72" s="250" t="s">
        <v>250</v>
      </c>
      <c r="D72" s="233" t="s">
        <v>182</v>
      </c>
      <c r="E72" s="234">
        <v>46.08</v>
      </c>
      <c r="F72" s="235"/>
      <c r="G72" s="236">
        <f>ROUND(E72*F72,2)</f>
        <v>0</v>
      </c>
      <c r="H72" s="235"/>
      <c r="I72" s="236">
        <f>ROUND(E72*H72,2)</f>
        <v>0</v>
      </c>
      <c r="J72" s="235"/>
      <c r="K72" s="236">
        <f>ROUND(E72*J72,2)</f>
        <v>0</v>
      </c>
      <c r="L72" s="236">
        <v>21</v>
      </c>
      <c r="M72" s="236">
        <f>G72*(1+L72/100)</f>
        <v>0</v>
      </c>
      <c r="N72" s="236">
        <v>0</v>
      </c>
      <c r="O72" s="236">
        <f>ROUND(E72*N72,2)</f>
        <v>0</v>
      </c>
      <c r="P72" s="236">
        <v>0</v>
      </c>
      <c r="Q72" s="236">
        <f>ROUND(E72*P72,2)</f>
        <v>0</v>
      </c>
      <c r="R72" s="236" t="s">
        <v>215</v>
      </c>
      <c r="S72" s="236" t="s">
        <v>168</v>
      </c>
      <c r="T72" s="237" t="s">
        <v>169</v>
      </c>
      <c r="U72" s="221">
        <v>0</v>
      </c>
      <c r="V72" s="221">
        <f>ROUND(E72*U72,2)</f>
        <v>0</v>
      </c>
      <c r="W72" s="221"/>
      <c r="X72" s="221" t="s">
        <v>232</v>
      </c>
      <c r="Y72" s="212"/>
      <c r="Z72" s="212"/>
      <c r="AA72" s="212"/>
      <c r="AB72" s="212"/>
      <c r="AC72" s="212"/>
      <c r="AD72" s="212"/>
      <c r="AE72" s="212"/>
      <c r="AF72" s="212"/>
      <c r="AG72" s="212" t="s">
        <v>233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2" t="s">
        <v>234</v>
      </c>
      <c r="D73" s="222"/>
      <c r="E73" s="22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175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2" t="s">
        <v>247</v>
      </c>
      <c r="D74" s="222"/>
      <c r="E74" s="223"/>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175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2" t="s">
        <v>251</v>
      </c>
      <c r="D75" s="222"/>
      <c r="E75" s="223">
        <v>46.08</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175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31">
        <v>23</v>
      </c>
      <c r="B76" s="232" t="s">
        <v>252</v>
      </c>
      <c r="C76" s="250" t="s">
        <v>253</v>
      </c>
      <c r="D76" s="233" t="s">
        <v>182</v>
      </c>
      <c r="E76" s="234">
        <v>15.36</v>
      </c>
      <c r="F76" s="235"/>
      <c r="G76" s="236">
        <f>ROUND(E76*F76,2)</f>
        <v>0</v>
      </c>
      <c r="H76" s="235"/>
      <c r="I76" s="236">
        <f>ROUND(E76*H76,2)</f>
        <v>0</v>
      </c>
      <c r="J76" s="235"/>
      <c r="K76" s="236">
        <f>ROUND(E76*J76,2)</f>
        <v>0</v>
      </c>
      <c r="L76" s="236">
        <v>21</v>
      </c>
      <c r="M76" s="236">
        <f>G76*(1+L76/100)</f>
        <v>0</v>
      </c>
      <c r="N76" s="236">
        <v>0</v>
      </c>
      <c r="O76" s="236">
        <f>ROUND(E76*N76,2)</f>
        <v>0</v>
      </c>
      <c r="P76" s="236">
        <v>0</v>
      </c>
      <c r="Q76" s="236">
        <f>ROUND(E76*P76,2)</f>
        <v>0</v>
      </c>
      <c r="R76" s="236" t="s">
        <v>242</v>
      </c>
      <c r="S76" s="236" t="s">
        <v>168</v>
      </c>
      <c r="T76" s="237" t="s">
        <v>169</v>
      </c>
      <c r="U76" s="221">
        <v>0</v>
      </c>
      <c r="V76" s="221">
        <f>ROUND(E76*U76,2)</f>
        <v>0</v>
      </c>
      <c r="W76" s="221"/>
      <c r="X76" s="221" t="s">
        <v>232</v>
      </c>
      <c r="Y76" s="212"/>
      <c r="Z76" s="212"/>
      <c r="AA76" s="212"/>
      <c r="AB76" s="212"/>
      <c r="AC76" s="212"/>
      <c r="AD76" s="212"/>
      <c r="AE76" s="212"/>
      <c r="AF76" s="212"/>
      <c r="AG76" s="212" t="s">
        <v>233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2" t="s">
        <v>234</v>
      </c>
      <c r="D77" s="222"/>
      <c r="E77" s="22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175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2" t="s">
        <v>247</v>
      </c>
      <c r="D78" s="222"/>
      <c r="E78" s="22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175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2" t="s">
        <v>248</v>
      </c>
      <c r="D79" s="222"/>
      <c r="E79" s="223">
        <v>15.36</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175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5">
      <c r="A80" s="225" t="s">
        <v>162</v>
      </c>
      <c r="B80" s="226" t="s">
        <v>119</v>
      </c>
      <c r="C80" s="249" t="s">
        <v>116</v>
      </c>
      <c r="D80" s="227"/>
      <c r="E80" s="228"/>
      <c r="F80" s="229"/>
      <c r="G80" s="229">
        <f>SUMIF(AG81:AG97,"&lt;&gt;NOR",G81:G97)</f>
        <v>0</v>
      </c>
      <c r="H80" s="229"/>
      <c r="I80" s="229">
        <f>SUM(I81:I97)</f>
        <v>0</v>
      </c>
      <c r="J80" s="229"/>
      <c r="K80" s="229">
        <f>SUM(K81:K97)</f>
        <v>0</v>
      </c>
      <c r="L80" s="229"/>
      <c r="M80" s="229">
        <f>SUM(M81:M97)</f>
        <v>0</v>
      </c>
      <c r="N80" s="229"/>
      <c r="O80" s="229">
        <f>SUM(O81:O97)</f>
        <v>0</v>
      </c>
      <c r="P80" s="229"/>
      <c r="Q80" s="229">
        <f>SUM(Q81:Q97)</f>
        <v>25.630000000000003</v>
      </c>
      <c r="R80" s="229"/>
      <c r="S80" s="229"/>
      <c r="T80" s="230"/>
      <c r="U80" s="224"/>
      <c r="V80" s="224">
        <f>SUM(V81:V97)</f>
        <v>5.5</v>
      </c>
      <c r="W80" s="224"/>
      <c r="X80" s="224"/>
      <c r="AG80" t="s">
        <v>163</v>
      </c>
    </row>
    <row r="81" spans="1:60" ht="20.399999999999999" outlineLevel="1" x14ac:dyDescent="0.25">
      <c r="A81" s="231">
        <v>24</v>
      </c>
      <c r="B81" s="232" t="s">
        <v>254</v>
      </c>
      <c r="C81" s="250" t="s">
        <v>255</v>
      </c>
      <c r="D81" s="233" t="s">
        <v>186</v>
      </c>
      <c r="E81" s="234">
        <v>64</v>
      </c>
      <c r="F81" s="235"/>
      <c r="G81" s="236">
        <f>ROUND(E81*F81,2)</f>
        <v>0</v>
      </c>
      <c r="H81" s="235"/>
      <c r="I81" s="236">
        <f>ROUND(E81*H81,2)</f>
        <v>0</v>
      </c>
      <c r="J81" s="235"/>
      <c r="K81" s="236">
        <f>ROUND(E81*J81,2)</f>
        <v>0</v>
      </c>
      <c r="L81" s="236">
        <v>21</v>
      </c>
      <c r="M81" s="236">
        <f>G81*(1+L81/100)</f>
        <v>0</v>
      </c>
      <c r="N81" s="236">
        <v>0</v>
      </c>
      <c r="O81" s="236">
        <f>ROUND(E81*N81,2)</f>
        <v>0</v>
      </c>
      <c r="P81" s="236">
        <v>0.22</v>
      </c>
      <c r="Q81" s="236">
        <f>ROUND(E81*P81,2)</f>
        <v>14.08</v>
      </c>
      <c r="R81" s="236" t="s">
        <v>215</v>
      </c>
      <c r="S81" s="236" t="s">
        <v>168</v>
      </c>
      <c r="T81" s="237" t="s">
        <v>169</v>
      </c>
      <c r="U81" s="221">
        <v>4.9000000000000002E-2</v>
      </c>
      <c r="V81" s="221">
        <f>ROUND(E81*U81,2)</f>
        <v>3.14</v>
      </c>
      <c r="W81" s="221"/>
      <c r="X81" s="221" t="s">
        <v>170</v>
      </c>
      <c r="Y81" s="212"/>
      <c r="Z81" s="212"/>
      <c r="AA81" s="212"/>
      <c r="AB81" s="212"/>
      <c r="AC81" s="212"/>
      <c r="AD81" s="212"/>
      <c r="AE81" s="212"/>
      <c r="AF81" s="212"/>
      <c r="AG81" s="212" t="s">
        <v>171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2" t="s">
        <v>221</v>
      </c>
      <c r="D82" s="222"/>
      <c r="E82" s="223">
        <v>14</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175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2" t="s">
        <v>222</v>
      </c>
      <c r="D83" s="222"/>
      <c r="E83" s="223">
        <v>50</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175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0.399999999999999" outlineLevel="1" x14ac:dyDescent="0.25">
      <c r="A84" s="231">
        <v>25</v>
      </c>
      <c r="B84" s="232" t="s">
        <v>256</v>
      </c>
      <c r="C84" s="250" t="s">
        <v>257</v>
      </c>
      <c r="D84" s="233" t="s">
        <v>186</v>
      </c>
      <c r="E84" s="234">
        <v>35</v>
      </c>
      <c r="F84" s="235"/>
      <c r="G84" s="236">
        <f>ROUND(E84*F84,2)</f>
        <v>0</v>
      </c>
      <c r="H84" s="235"/>
      <c r="I84" s="236">
        <f>ROUND(E84*H84,2)</f>
        <v>0</v>
      </c>
      <c r="J84" s="235"/>
      <c r="K84" s="236">
        <f>ROUND(E84*J84,2)</f>
        <v>0</v>
      </c>
      <c r="L84" s="236">
        <v>21</v>
      </c>
      <c r="M84" s="236">
        <f>G84*(1+L84/100)</f>
        <v>0</v>
      </c>
      <c r="N84" s="236">
        <v>0</v>
      </c>
      <c r="O84" s="236">
        <f>ROUND(E84*N84,2)</f>
        <v>0</v>
      </c>
      <c r="P84" s="236">
        <v>0.33</v>
      </c>
      <c r="Q84" s="236">
        <f>ROUND(E84*P84,2)</f>
        <v>11.55</v>
      </c>
      <c r="R84" s="236" t="s">
        <v>215</v>
      </c>
      <c r="S84" s="236" t="s">
        <v>168</v>
      </c>
      <c r="T84" s="237" t="s">
        <v>169</v>
      </c>
      <c r="U84" s="221">
        <v>0.06</v>
      </c>
      <c r="V84" s="221">
        <f>ROUND(E84*U84,2)</f>
        <v>2.1</v>
      </c>
      <c r="W84" s="221"/>
      <c r="X84" s="221" t="s">
        <v>170</v>
      </c>
      <c r="Y84" s="212"/>
      <c r="Z84" s="212"/>
      <c r="AA84" s="212"/>
      <c r="AB84" s="212"/>
      <c r="AC84" s="212"/>
      <c r="AD84" s="212"/>
      <c r="AE84" s="212"/>
      <c r="AF84" s="212"/>
      <c r="AG84" s="212" t="s">
        <v>171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2" t="s">
        <v>225</v>
      </c>
      <c r="D85" s="222"/>
      <c r="E85" s="223">
        <v>35</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175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0.399999999999999" outlineLevel="1" x14ac:dyDescent="0.25">
      <c r="A86" s="231">
        <v>26</v>
      </c>
      <c r="B86" s="232" t="s">
        <v>230</v>
      </c>
      <c r="C86" s="250" t="s">
        <v>231</v>
      </c>
      <c r="D86" s="233" t="s">
        <v>182</v>
      </c>
      <c r="E86" s="234">
        <v>25.63</v>
      </c>
      <c r="F86" s="235"/>
      <c r="G86" s="236">
        <f>ROUND(E86*F86,2)</f>
        <v>0</v>
      </c>
      <c r="H86" s="235"/>
      <c r="I86" s="236">
        <f>ROUND(E86*H86,2)</f>
        <v>0</v>
      </c>
      <c r="J86" s="235"/>
      <c r="K86" s="236">
        <f>ROUND(E86*J86,2)</f>
        <v>0</v>
      </c>
      <c r="L86" s="236">
        <v>21</v>
      </c>
      <c r="M86" s="236">
        <f>G86*(1+L86/100)</f>
        <v>0</v>
      </c>
      <c r="N86" s="236">
        <v>0</v>
      </c>
      <c r="O86" s="236">
        <f>ROUND(E86*N86,2)</f>
        <v>0</v>
      </c>
      <c r="P86" s="236">
        <v>0</v>
      </c>
      <c r="Q86" s="236">
        <f>ROUND(E86*P86,2)</f>
        <v>0</v>
      </c>
      <c r="R86" s="236" t="s">
        <v>215</v>
      </c>
      <c r="S86" s="236" t="s">
        <v>168</v>
      </c>
      <c r="T86" s="237" t="s">
        <v>169</v>
      </c>
      <c r="U86" s="221">
        <v>0.01</v>
      </c>
      <c r="V86" s="221">
        <f>ROUND(E86*U86,2)</f>
        <v>0.26</v>
      </c>
      <c r="W86" s="221"/>
      <c r="X86" s="221" t="s">
        <v>232</v>
      </c>
      <c r="Y86" s="212"/>
      <c r="Z86" s="212"/>
      <c r="AA86" s="212"/>
      <c r="AB86" s="212"/>
      <c r="AC86" s="212"/>
      <c r="AD86" s="212"/>
      <c r="AE86" s="212"/>
      <c r="AF86" s="212"/>
      <c r="AG86" s="212" t="s">
        <v>233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52" t="s">
        <v>234</v>
      </c>
      <c r="D87" s="222"/>
      <c r="E87" s="22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175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2" t="s">
        <v>258</v>
      </c>
      <c r="D88" s="222"/>
      <c r="E88" s="22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175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2" t="s">
        <v>259</v>
      </c>
      <c r="D89" s="222"/>
      <c r="E89" s="223">
        <v>25.63</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175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31">
        <v>27</v>
      </c>
      <c r="B90" s="232" t="s">
        <v>237</v>
      </c>
      <c r="C90" s="250" t="s">
        <v>238</v>
      </c>
      <c r="D90" s="233" t="s">
        <v>182</v>
      </c>
      <c r="E90" s="234">
        <v>486.97</v>
      </c>
      <c r="F90" s="235"/>
      <c r="G90" s="236">
        <f>ROUND(E90*F90,2)</f>
        <v>0</v>
      </c>
      <c r="H90" s="235"/>
      <c r="I90" s="236">
        <f>ROUND(E90*H90,2)</f>
        <v>0</v>
      </c>
      <c r="J90" s="235"/>
      <c r="K90" s="236">
        <f>ROUND(E90*J90,2)</f>
        <v>0</v>
      </c>
      <c r="L90" s="236">
        <v>21</v>
      </c>
      <c r="M90" s="236">
        <f>G90*(1+L90/100)</f>
        <v>0</v>
      </c>
      <c r="N90" s="236">
        <v>0</v>
      </c>
      <c r="O90" s="236">
        <f>ROUND(E90*N90,2)</f>
        <v>0</v>
      </c>
      <c r="P90" s="236">
        <v>0</v>
      </c>
      <c r="Q90" s="236">
        <f>ROUND(E90*P90,2)</f>
        <v>0</v>
      </c>
      <c r="R90" s="236" t="s">
        <v>215</v>
      </c>
      <c r="S90" s="236" t="s">
        <v>168</v>
      </c>
      <c r="T90" s="237" t="s">
        <v>169</v>
      </c>
      <c r="U90" s="221">
        <v>0</v>
      </c>
      <c r="V90" s="221">
        <f>ROUND(E90*U90,2)</f>
        <v>0</v>
      </c>
      <c r="W90" s="221"/>
      <c r="X90" s="221" t="s">
        <v>232</v>
      </c>
      <c r="Y90" s="212"/>
      <c r="Z90" s="212"/>
      <c r="AA90" s="212"/>
      <c r="AB90" s="212"/>
      <c r="AC90" s="212"/>
      <c r="AD90" s="212"/>
      <c r="AE90" s="212"/>
      <c r="AF90" s="212"/>
      <c r="AG90" s="212" t="s">
        <v>233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2" t="s">
        <v>234</v>
      </c>
      <c r="D91" s="222"/>
      <c r="E91" s="22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175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2" t="s">
        <v>258</v>
      </c>
      <c r="D92" s="222"/>
      <c r="E92" s="223"/>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175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2" t="s">
        <v>260</v>
      </c>
      <c r="D93" s="222"/>
      <c r="E93" s="223">
        <v>486.97</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175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31">
        <v>28</v>
      </c>
      <c r="B94" s="232" t="s">
        <v>252</v>
      </c>
      <c r="C94" s="250" t="s">
        <v>253</v>
      </c>
      <c r="D94" s="233" t="s">
        <v>182</v>
      </c>
      <c r="E94" s="234">
        <v>25.63</v>
      </c>
      <c r="F94" s="235"/>
      <c r="G94" s="236">
        <f>ROUND(E94*F94,2)</f>
        <v>0</v>
      </c>
      <c r="H94" s="235"/>
      <c r="I94" s="236">
        <f>ROUND(E94*H94,2)</f>
        <v>0</v>
      </c>
      <c r="J94" s="235"/>
      <c r="K94" s="236">
        <f>ROUND(E94*J94,2)</f>
        <v>0</v>
      </c>
      <c r="L94" s="236">
        <v>21</v>
      </c>
      <c r="M94" s="236">
        <f>G94*(1+L94/100)</f>
        <v>0</v>
      </c>
      <c r="N94" s="236">
        <v>0</v>
      </c>
      <c r="O94" s="236">
        <f>ROUND(E94*N94,2)</f>
        <v>0</v>
      </c>
      <c r="P94" s="236">
        <v>0</v>
      </c>
      <c r="Q94" s="236">
        <f>ROUND(E94*P94,2)</f>
        <v>0</v>
      </c>
      <c r="R94" s="236" t="s">
        <v>242</v>
      </c>
      <c r="S94" s="236" t="s">
        <v>168</v>
      </c>
      <c r="T94" s="237" t="s">
        <v>169</v>
      </c>
      <c r="U94" s="221">
        <v>0</v>
      </c>
      <c r="V94" s="221">
        <f>ROUND(E94*U94,2)</f>
        <v>0</v>
      </c>
      <c r="W94" s="221"/>
      <c r="X94" s="221" t="s">
        <v>232</v>
      </c>
      <c r="Y94" s="212"/>
      <c r="Z94" s="212"/>
      <c r="AA94" s="212"/>
      <c r="AB94" s="212"/>
      <c r="AC94" s="212"/>
      <c r="AD94" s="212"/>
      <c r="AE94" s="212"/>
      <c r="AF94" s="212"/>
      <c r="AG94" s="212" t="s">
        <v>233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2" t="s">
        <v>234</v>
      </c>
      <c r="D95" s="222"/>
      <c r="E95" s="22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175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2" t="s">
        <v>258</v>
      </c>
      <c r="D96" s="222"/>
      <c r="E96" s="223"/>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175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2" t="s">
        <v>259</v>
      </c>
      <c r="D97" s="222"/>
      <c r="E97" s="223">
        <v>25.63</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175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5">
      <c r="A98" s="225" t="s">
        <v>162</v>
      </c>
      <c r="B98" s="226" t="s">
        <v>120</v>
      </c>
      <c r="C98" s="249" t="s">
        <v>121</v>
      </c>
      <c r="D98" s="227"/>
      <c r="E98" s="228"/>
      <c r="F98" s="229"/>
      <c r="G98" s="229">
        <f>SUMIF(AG99:AG111,"&lt;&gt;NOR",G99:G111)</f>
        <v>0</v>
      </c>
      <c r="H98" s="229"/>
      <c r="I98" s="229">
        <f>SUM(I99:I111)</f>
        <v>0</v>
      </c>
      <c r="J98" s="229"/>
      <c r="K98" s="229">
        <f>SUM(K99:K111)</f>
        <v>0</v>
      </c>
      <c r="L98" s="229"/>
      <c r="M98" s="229">
        <f>SUM(M99:M111)</f>
        <v>0</v>
      </c>
      <c r="N98" s="229"/>
      <c r="O98" s="229">
        <f>SUM(O99:O111)</f>
        <v>9.19</v>
      </c>
      <c r="P98" s="229"/>
      <c r="Q98" s="229">
        <f>SUM(Q99:Q111)</f>
        <v>0</v>
      </c>
      <c r="R98" s="229"/>
      <c r="S98" s="229"/>
      <c r="T98" s="230"/>
      <c r="U98" s="224"/>
      <c r="V98" s="224">
        <f>SUM(V99:V111)</f>
        <v>15.4</v>
      </c>
      <c r="W98" s="224"/>
      <c r="X98" s="224"/>
      <c r="AG98" t="s">
        <v>163</v>
      </c>
    </row>
    <row r="99" spans="1:60" ht="20.399999999999999" outlineLevel="1" x14ac:dyDescent="0.25">
      <c r="A99" s="231">
        <v>29</v>
      </c>
      <c r="B99" s="232" t="s">
        <v>261</v>
      </c>
      <c r="C99" s="250" t="s">
        <v>262</v>
      </c>
      <c r="D99" s="233" t="s">
        <v>186</v>
      </c>
      <c r="E99" s="234">
        <v>55</v>
      </c>
      <c r="F99" s="235"/>
      <c r="G99" s="236">
        <f>ROUND(E99*F99,2)</f>
        <v>0</v>
      </c>
      <c r="H99" s="235"/>
      <c r="I99" s="236">
        <f>ROUND(E99*H99,2)</f>
        <v>0</v>
      </c>
      <c r="J99" s="235"/>
      <c r="K99" s="236">
        <f>ROUND(E99*J99,2)</f>
        <v>0</v>
      </c>
      <c r="L99" s="236">
        <v>21</v>
      </c>
      <c r="M99" s="236">
        <f>G99*(1+L99/100)</f>
        <v>0</v>
      </c>
      <c r="N99" s="236">
        <v>0</v>
      </c>
      <c r="O99" s="236">
        <f>ROUND(E99*N99,2)</f>
        <v>0</v>
      </c>
      <c r="P99" s="236">
        <v>0</v>
      </c>
      <c r="Q99" s="236">
        <f>ROUND(E99*P99,2)</f>
        <v>0</v>
      </c>
      <c r="R99" s="236" t="s">
        <v>193</v>
      </c>
      <c r="S99" s="236" t="s">
        <v>168</v>
      </c>
      <c r="T99" s="237" t="s">
        <v>169</v>
      </c>
      <c r="U99" s="221">
        <v>0.09</v>
      </c>
      <c r="V99" s="221">
        <f>ROUND(E99*U99,2)</f>
        <v>4.95</v>
      </c>
      <c r="W99" s="221"/>
      <c r="X99" s="221" t="s">
        <v>170</v>
      </c>
      <c r="Y99" s="212"/>
      <c r="Z99" s="212"/>
      <c r="AA99" s="212"/>
      <c r="AB99" s="212"/>
      <c r="AC99" s="212"/>
      <c r="AD99" s="212"/>
      <c r="AE99" s="212"/>
      <c r="AF99" s="212"/>
      <c r="AG99" s="212" t="s">
        <v>171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1" t="s">
        <v>263</v>
      </c>
      <c r="D100" s="239"/>
      <c r="E100" s="239"/>
      <c r="F100" s="239"/>
      <c r="G100" s="239"/>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173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2" t="s">
        <v>264</v>
      </c>
      <c r="D101" s="222"/>
      <c r="E101" s="223">
        <v>55</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175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31">
        <v>30</v>
      </c>
      <c r="B102" s="232" t="s">
        <v>265</v>
      </c>
      <c r="C102" s="250" t="s">
        <v>266</v>
      </c>
      <c r="D102" s="233" t="s">
        <v>186</v>
      </c>
      <c r="E102" s="234">
        <v>55</v>
      </c>
      <c r="F102" s="235"/>
      <c r="G102" s="236">
        <f>ROUND(E102*F102,2)</f>
        <v>0</v>
      </c>
      <c r="H102" s="235"/>
      <c r="I102" s="236">
        <f>ROUND(E102*H102,2)</f>
        <v>0</v>
      </c>
      <c r="J102" s="235"/>
      <c r="K102" s="236">
        <f>ROUND(E102*J102,2)</f>
        <v>0</v>
      </c>
      <c r="L102" s="236">
        <v>21</v>
      </c>
      <c r="M102" s="236">
        <f>G102*(1+L102/100)</f>
        <v>0</v>
      </c>
      <c r="N102" s="236">
        <v>0</v>
      </c>
      <c r="O102" s="236">
        <f>ROUND(E102*N102,2)</f>
        <v>0</v>
      </c>
      <c r="P102" s="236">
        <v>0</v>
      </c>
      <c r="Q102" s="236">
        <f>ROUND(E102*P102,2)</f>
        <v>0</v>
      </c>
      <c r="R102" s="236" t="s">
        <v>193</v>
      </c>
      <c r="S102" s="236" t="s">
        <v>168</v>
      </c>
      <c r="T102" s="237" t="s">
        <v>169</v>
      </c>
      <c r="U102" s="221">
        <v>0.06</v>
      </c>
      <c r="V102" s="221">
        <f>ROUND(E102*U102,2)</f>
        <v>3.3</v>
      </c>
      <c r="W102" s="221"/>
      <c r="X102" s="221" t="s">
        <v>170</v>
      </c>
      <c r="Y102" s="212"/>
      <c r="Z102" s="212"/>
      <c r="AA102" s="212"/>
      <c r="AB102" s="212"/>
      <c r="AC102" s="212"/>
      <c r="AD102" s="212"/>
      <c r="AE102" s="212"/>
      <c r="AF102" s="212"/>
      <c r="AG102" s="212" t="s">
        <v>171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1" t="s">
        <v>267</v>
      </c>
      <c r="D103" s="239"/>
      <c r="E103" s="239"/>
      <c r="F103" s="239"/>
      <c r="G103" s="239"/>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173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2" t="s">
        <v>268</v>
      </c>
      <c r="D104" s="222"/>
      <c r="E104" s="223">
        <v>55</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175</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31">
        <v>31</v>
      </c>
      <c r="B105" s="232" t="s">
        <v>269</v>
      </c>
      <c r="C105" s="250" t="s">
        <v>270</v>
      </c>
      <c r="D105" s="233" t="s">
        <v>186</v>
      </c>
      <c r="E105" s="234">
        <v>55</v>
      </c>
      <c r="F105" s="235"/>
      <c r="G105" s="236">
        <f>ROUND(E105*F105,2)</f>
        <v>0</v>
      </c>
      <c r="H105" s="235"/>
      <c r="I105" s="236">
        <f>ROUND(E105*H105,2)</f>
        <v>0</v>
      </c>
      <c r="J105" s="235"/>
      <c r="K105" s="236">
        <f>ROUND(E105*J105,2)</f>
        <v>0</v>
      </c>
      <c r="L105" s="236">
        <v>21</v>
      </c>
      <c r="M105" s="236">
        <f>G105*(1+L105/100)</f>
        <v>0</v>
      </c>
      <c r="N105" s="236">
        <v>0</v>
      </c>
      <c r="O105" s="236">
        <f>ROUND(E105*N105,2)</f>
        <v>0</v>
      </c>
      <c r="P105" s="236">
        <v>0</v>
      </c>
      <c r="Q105" s="236">
        <f>ROUND(E105*P105,2)</f>
        <v>0</v>
      </c>
      <c r="R105" s="236" t="s">
        <v>167</v>
      </c>
      <c r="S105" s="236" t="s">
        <v>168</v>
      </c>
      <c r="T105" s="237" t="s">
        <v>169</v>
      </c>
      <c r="U105" s="221">
        <v>0.13</v>
      </c>
      <c r="V105" s="221">
        <f>ROUND(E105*U105,2)</f>
        <v>7.15</v>
      </c>
      <c r="W105" s="221"/>
      <c r="X105" s="221" t="s">
        <v>170</v>
      </c>
      <c r="Y105" s="212"/>
      <c r="Z105" s="212"/>
      <c r="AA105" s="212"/>
      <c r="AB105" s="212"/>
      <c r="AC105" s="212"/>
      <c r="AD105" s="212"/>
      <c r="AE105" s="212"/>
      <c r="AF105" s="212"/>
      <c r="AG105" s="212" t="s">
        <v>171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51" t="s">
        <v>271</v>
      </c>
      <c r="D106" s="239"/>
      <c r="E106" s="239"/>
      <c r="F106" s="239"/>
      <c r="G106" s="239"/>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173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38" t="str">
        <f>C106</f>
        <v>s případným nutným přemístěním hromad nebo dočasných skládek na místo potřeby ze vzdálenosti do 30 m, v rovině nebo ve svahu do 1 : 5,</v>
      </c>
      <c r="BB106" s="212"/>
      <c r="BC106" s="212"/>
      <c r="BD106" s="212"/>
      <c r="BE106" s="212"/>
      <c r="BF106" s="212"/>
      <c r="BG106" s="212"/>
      <c r="BH106" s="212"/>
    </row>
    <row r="107" spans="1:60" outlineLevel="1" x14ac:dyDescent="0.25">
      <c r="A107" s="219"/>
      <c r="B107" s="220"/>
      <c r="C107" s="252" t="s">
        <v>268</v>
      </c>
      <c r="D107" s="222"/>
      <c r="E107" s="223">
        <v>55</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175</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31">
        <v>32</v>
      </c>
      <c r="B108" s="232" t="s">
        <v>272</v>
      </c>
      <c r="C108" s="250" t="s">
        <v>273</v>
      </c>
      <c r="D108" s="233" t="s">
        <v>274</v>
      </c>
      <c r="E108" s="234">
        <v>1.6995</v>
      </c>
      <c r="F108" s="235"/>
      <c r="G108" s="236">
        <f>ROUND(E108*F108,2)</f>
        <v>0</v>
      </c>
      <c r="H108" s="235"/>
      <c r="I108" s="236">
        <f>ROUND(E108*H108,2)</f>
        <v>0</v>
      </c>
      <c r="J108" s="235"/>
      <c r="K108" s="236">
        <f>ROUND(E108*J108,2)</f>
        <v>0</v>
      </c>
      <c r="L108" s="236">
        <v>21</v>
      </c>
      <c r="M108" s="236">
        <f>G108*(1+L108/100)</f>
        <v>0</v>
      </c>
      <c r="N108" s="236">
        <v>1E-3</v>
      </c>
      <c r="O108" s="236">
        <f>ROUND(E108*N108,2)</f>
        <v>0</v>
      </c>
      <c r="P108" s="236">
        <v>0</v>
      </c>
      <c r="Q108" s="236">
        <f>ROUND(E108*P108,2)</f>
        <v>0</v>
      </c>
      <c r="R108" s="236" t="s">
        <v>275</v>
      </c>
      <c r="S108" s="236" t="s">
        <v>168</v>
      </c>
      <c r="T108" s="237" t="s">
        <v>169</v>
      </c>
      <c r="U108" s="221">
        <v>0</v>
      </c>
      <c r="V108" s="221">
        <f>ROUND(E108*U108,2)</f>
        <v>0</v>
      </c>
      <c r="W108" s="221"/>
      <c r="X108" s="221" t="s">
        <v>276</v>
      </c>
      <c r="Y108" s="212"/>
      <c r="Z108" s="212"/>
      <c r="AA108" s="212"/>
      <c r="AB108" s="212"/>
      <c r="AC108" s="212"/>
      <c r="AD108" s="212"/>
      <c r="AE108" s="212"/>
      <c r="AF108" s="212"/>
      <c r="AG108" s="212" t="s">
        <v>277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52" t="s">
        <v>278</v>
      </c>
      <c r="D109" s="222"/>
      <c r="E109" s="223">
        <v>1.6995</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175</v>
      </c>
      <c r="AH109" s="212">
        <v>5</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31">
        <v>33</v>
      </c>
      <c r="B110" s="232" t="s">
        <v>279</v>
      </c>
      <c r="C110" s="250" t="s">
        <v>280</v>
      </c>
      <c r="D110" s="233" t="s">
        <v>166</v>
      </c>
      <c r="E110" s="234">
        <v>5.5</v>
      </c>
      <c r="F110" s="235"/>
      <c r="G110" s="236">
        <f>ROUND(E110*F110,2)</f>
        <v>0</v>
      </c>
      <c r="H110" s="235"/>
      <c r="I110" s="236">
        <f>ROUND(E110*H110,2)</f>
        <v>0</v>
      </c>
      <c r="J110" s="235"/>
      <c r="K110" s="236">
        <f>ROUND(E110*J110,2)</f>
        <v>0</v>
      </c>
      <c r="L110" s="236">
        <v>21</v>
      </c>
      <c r="M110" s="236">
        <f>G110*(1+L110/100)</f>
        <v>0</v>
      </c>
      <c r="N110" s="236">
        <v>1.67</v>
      </c>
      <c r="O110" s="236">
        <f>ROUND(E110*N110,2)</f>
        <v>9.19</v>
      </c>
      <c r="P110" s="236">
        <v>0</v>
      </c>
      <c r="Q110" s="236">
        <f>ROUND(E110*P110,2)</f>
        <v>0</v>
      </c>
      <c r="R110" s="236" t="s">
        <v>275</v>
      </c>
      <c r="S110" s="236" t="s">
        <v>168</v>
      </c>
      <c r="T110" s="237" t="s">
        <v>169</v>
      </c>
      <c r="U110" s="221">
        <v>0</v>
      </c>
      <c r="V110" s="221">
        <f>ROUND(E110*U110,2)</f>
        <v>0</v>
      </c>
      <c r="W110" s="221"/>
      <c r="X110" s="221" t="s">
        <v>276</v>
      </c>
      <c r="Y110" s="212"/>
      <c r="Z110" s="212"/>
      <c r="AA110" s="212"/>
      <c r="AB110" s="212"/>
      <c r="AC110" s="212"/>
      <c r="AD110" s="212"/>
      <c r="AE110" s="212"/>
      <c r="AF110" s="212"/>
      <c r="AG110" s="212" t="s">
        <v>277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52" t="s">
        <v>281</v>
      </c>
      <c r="D111" s="222"/>
      <c r="E111" s="223">
        <v>5.5</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175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5">
      <c r="A112" s="225" t="s">
        <v>162</v>
      </c>
      <c r="B112" s="226" t="s">
        <v>122</v>
      </c>
      <c r="C112" s="249" t="s">
        <v>123</v>
      </c>
      <c r="D112" s="227"/>
      <c r="E112" s="228"/>
      <c r="F112" s="229"/>
      <c r="G112" s="229">
        <f>SUMIF(AG113:AG118,"&lt;&gt;NOR",G113:G118)</f>
        <v>0</v>
      </c>
      <c r="H112" s="229"/>
      <c r="I112" s="229">
        <f>SUM(I113:I118)</f>
        <v>0</v>
      </c>
      <c r="J112" s="229"/>
      <c r="K112" s="229">
        <f>SUM(K113:K118)</f>
        <v>0</v>
      </c>
      <c r="L112" s="229"/>
      <c r="M112" s="229">
        <f>SUM(M113:M118)</f>
        <v>0</v>
      </c>
      <c r="N112" s="229"/>
      <c r="O112" s="229">
        <f>SUM(O113:O118)</f>
        <v>41.73</v>
      </c>
      <c r="P112" s="229"/>
      <c r="Q112" s="229">
        <f>SUM(Q113:Q118)</f>
        <v>0</v>
      </c>
      <c r="R112" s="229"/>
      <c r="S112" s="229"/>
      <c r="T112" s="230"/>
      <c r="U112" s="224"/>
      <c r="V112" s="224">
        <f>SUM(V113:V118)</f>
        <v>3.3</v>
      </c>
      <c r="W112" s="224"/>
      <c r="X112" s="224"/>
      <c r="AG112" t="s">
        <v>163</v>
      </c>
    </row>
    <row r="113" spans="1:60" ht="20.399999999999999" outlineLevel="1" x14ac:dyDescent="0.25">
      <c r="A113" s="231">
        <v>34</v>
      </c>
      <c r="B113" s="232" t="s">
        <v>282</v>
      </c>
      <c r="C113" s="250" t="s">
        <v>283</v>
      </c>
      <c r="D113" s="233" t="s">
        <v>186</v>
      </c>
      <c r="E113" s="234">
        <v>106</v>
      </c>
      <c r="F113" s="235"/>
      <c r="G113" s="236">
        <f>ROUND(E113*F113,2)</f>
        <v>0</v>
      </c>
      <c r="H113" s="235"/>
      <c r="I113" s="236">
        <f>ROUND(E113*H113,2)</f>
        <v>0</v>
      </c>
      <c r="J113" s="235"/>
      <c r="K113" s="236">
        <f>ROUND(E113*J113,2)</f>
        <v>0</v>
      </c>
      <c r="L113" s="236">
        <v>21</v>
      </c>
      <c r="M113" s="236">
        <f>G113*(1+L113/100)</f>
        <v>0</v>
      </c>
      <c r="N113" s="236">
        <v>0.378</v>
      </c>
      <c r="O113" s="236">
        <f>ROUND(E113*N113,2)</f>
        <v>40.07</v>
      </c>
      <c r="P113" s="236">
        <v>0</v>
      </c>
      <c r="Q113" s="236">
        <f>ROUND(E113*P113,2)</f>
        <v>0</v>
      </c>
      <c r="R113" s="236" t="s">
        <v>215</v>
      </c>
      <c r="S113" s="236" t="s">
        <v>168</v>
      </c>
      <c r="T113" s="237" t="s">
        <v>169</v>
      </c>
      <c r="U113" s="221">
        <v>2.5999999999999999E-2</v>
      </c>
      <c r="V113" s="221">
        <f>ROUND(E113*U113,2)</f>
        <v>2.76</v>
      </c>
      <c r="W113" s="221"/>
      <c r="X113" s="221" t="s">
        <v>170</v>
      </c>
      <c r="Y113" s="212"/>
      <c r="Z113" s="212"/>
      <c r="AA113" s="212"/>
      <c r="AB113" s="212"/>
      <c r="AC113" s="212"/>
      <c r="AD113" s="212"/>
      <c r="AE113" s="212"/>
      <c r="AF113" s="212"/>
      <c r="AG113" s="212" t="s">
        <v>171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52" t="s">
        <v>188</v>
      </c>
      <c r="D114" s="222"/>
      <c r="E114" s="223">
        <v>10</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175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2" t="s">
        <v>189</v>
      </c>
      <c r="D115" s="222"/>
      <c r="E115" s="223">
        <v>96</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175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0.399999999999999" outlineLevel="1" x14ac:dyDescent="0.25">
      <c r="A116" s="231">
        <v>35</v>
      </c>
      <c r="B116" s="232" t="s">
        <v>284</v>
      </c>
      <c r="C116" s="250" t="s">
        <v>285</v>
      </c>
      <c r="D116" s="233" t="s">
        <v>186</v>
      </c>
      <c r="E116" s="234">
        <v>7</v>
      </c>
      <c r="F116" s="235"/>
      <c r="G116" s="236">
        <f>ROUND(E116*F116,2)</f>
        <v>0</v>
      </c>
      <c r="H116" s="235"/>
      <c r="I116" s="236">
        <f>ROUND(E116*H116,2)</f>
        <v>0</v>
      </c>
      <c r="J116" s="235"/>
      <c r="K116" s="236">
        <f>ROUND(E116*J116,2)</f>
        <v>0</v>
      </c>
      <c r="L116" s="236">
        <v>21</v>
      </c>
      <c r="M116" s="236">
        <f>G116*(1+L116/100)</f>
        <v>0</v>
      </c>
      <c r="N116" s="236">
        <v>0.23737</v>
      </c>
      <c r="O116" s="236">
        <f>ROUND(E116*N116,2)</f>
        <v>1.66</v>
      </c>
      <c r="P116" s="236">
        <v>0</v>
      </c>
      <c r="Q116" s="236">
        <f>ROUND(E116*P116,2)</f>
        <v>0</v>
      </c>
      <c r="R116" s="236" t="s">
        <v>215</v>
      </c>
      <c r="S116" s="236" t="s">
        <v>168</v>
      </c>
      <c r="T116" s="237" t="s">
        <v>169</v>
      </c>
      <c r="U116" s="221">
        <v>7.6999999999999999E-2</v>
      </c>
      <c r="V116" s="221">
        <f>ROUND(E116*U116,2)</f>
        <v>0.54</v>
      </c>
      <c r="W116" s="221"/>
      <c r="X116" s="221" t="s">
        <v>170</v>
      </c>
      <c r="Y116" s="212"/>
      <c r="Z116" s="212"/>
      <c r="AA116" s="212"/>
      <c r="AB116" s="212"/>
      <c r="AC116" s="212"/>
      <c r="AD116" s="212"/>
      <c r="AE116" s="212"/>
      <c r="AF116" s="212"/>
      <c r="AG116" s="212" t="s">
        <v>171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1" t="s">
        <v>286</v>
      </c>
      <c r="D117" s="239"/>
      <c r="E117" s="239"/>
      <c r="F117" s="239"/>
      <c r="G117" s="239"/>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173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2" t="s">
        <v>287</v>
      </c>
      <c r="D118" s="222"/>
      <c r="E118" s="223">
        <v>7</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175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5">
      <c r="A119" s="225" t="s">
        <v>162</v>
      </c>
      <c r="B119" s="226" t="s">
        <v>124</v>
      </c>
      <c r="C119" s="249" t="s">
        <v>125</v>
      </c>
      <c r="D119" s="227"/>
      <c r="E119" s="228"/>
      <c r="F119" s="229"/>
      <c r="G119" s="229">
        <f>SUMIF(AG120:AG129,"&lt;&gt;NOR",G120:G129)</f>
        <v>0</v>
      </c>
      <c r="H119" s="229"/>
      <c r="I119" s="229">
        <f>SUM(I120:I129)</f>
        <v>0</v>
      </c>
      <c r="J119" s="229"/>
      <c r="K119" s="229">
        <f>SUM(K120:K129)</f>
        <v>0</v>
      </c>
      <c r="L119" s="229"/>
      <c r="M119" s="229">
        <f>SUM(M120:M129)</f>
        <v>0</v>
      </c>
      <c r="N119" s="229"/>
      <c r="O119" s="229">
        <f>SUM(O120:O129)</f>
        <v>4.6100000000000003</v>
      </c>
      <c r="P119" s="229"/>
      <c r="Q119" s="229">
        <f>SUM(Q120:Q129)</f>
        <v>0</v>
      </c>
      <c r="R119" s="229"/>
      <c r="S119" s="229"/>
      <c r="T119" s="230"/>
      <c r="U119" s="224"/>
      <c r="V119" s="224">
        <f>SUM(V120:V129)</f>
        <v>2.57</v>
      </c>
      <c r="W119" s="224"/>
      <c r="X119" s="224"/>
      <c r="AG119" t="s">
        <v>163</v>
      </c>
    </row>
    <row r="120" spans="1:60" ht="20.399999999999999" outlineLevel="1" x14ac:dyDescent="0.25">
      <c r="A120" s="231">
        <v>36</v>
      </c>
      <c r="B120" s="232" t="s">
        <v>288</v>
      </c>
      <c r="C120" s="250" t="s">
        <v>289</v>
      </c>
      <c r="D120" s="233" t="s">
        <v>186</v>
      </c>
      <c r="E120" s="234">
        <v>7</v>
      </c>
      <c r="F120" s="235"/>
      <c r="G120" s="236">
        <f>ROUND(E120*F120,2)</f>
        <v>0</v>
      </c>
      <c r="H120" s="235"/>
      <c r="I120" s="236">
        <f>ROUND(E120*H120,2)</f>
        <v>0</v>
      </c>
      <c r="J120" s="235"/>
      <c r="K120" s="236">
        <f>ROUND(E120*J120,2)</f>
        <v>0</v>
      </c>
      <c r="L120" s="236">
        <v>21</v>
      </c>
      <c r="M120" s="236">
        <f>G120*(1+L120/100)</f>
        <v>0</v>
      </c>
      <c r="N120" s="236">
        <v>6.0999999999999997E-4</v>
      </c>
      <c r="O120" s="236">
        <f>ROUND(E120*N120,2)</f>
        <v>0</v>
      </c>
      <c r="P120" s="236">
        <v>0</v>
      </c>
      <c r="Q120" s="236">
        <f>ROUND(E120*P120,2)</f>
        <v>0</v>
      </c>
      <c r="R120" s="236" t="s">
        <v>215</v>
      </c>
      <c r="S120" s="236" t="s">
        <v>168</v>
      </c>
      <c r="T120" s="237" t="s">
        <v>169</v>
      </c>
      <c r="U120" s="221">
        <v>2E-3</v>
      </c>
      <c r="V120" s="221">
        <f>ROUND(E120*U120,2)</f>
        <v>0.01</v>
      </c>
      <c r="W120" s="221"/>
      <c r="X120" s="221" t="s">
        <v>170</v>
      </c>
      <c r="Y120" s="212"/>
      <c r="Z120" s="212"/>
      <c r="AA120" s="212"/>
      <c r="AB120" s="212"/>
      <c r="AC120" s="212"/>
      <c r="AD120" s="212"/>
      <c r="AE120" s="212"/>
      <c r="AF120" s="212"/>
      <c r="AG120" s="212" t="s">
        <v>171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52" t="s">
        <v>287</v>
      </c>
      <c r="D121" s="222"/>
      <c r="E121" s="223">
        <v>7</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175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0.399999999999999" outlineLevel="1" x14ac:dyDescent="0.25">
      <c r="A122" s="231">
        <v>37</v>
      </c>
      <c r="B122" s="232" t="s">
        <v>290</v>
      </c>
      <c r="C122" s="250" t="s">
        <v>291</v>
      </c>
      <c r="D122" s="233" t="s">
        <v>186</v>
      </c>
      <c r="E122" s="234">
        <v>7</v>
      </c>
      <c r="F122" s="235"/>
      <c r="G122" s="236">
        <f>ROUND(E122*F122,2)</f>
        <v>0</v>
      </c>
      <c r="H122" s="235"/>
      <c r="I122" s="236">
        <f>ROUND(E122*H122,2)</f>
        <v>0</v>
      </c>
      <c r="J122" s="235"/>
      <c r="K122" s="236">
        <f>ROUND(E122*J122,2)</f>
        <v>0</v>
      </c>
      <c r="L122" s="236">
        <v>21</v>
      </c>
      <c r="M122" s="236">
        <f>G122*(1+L122/100)</f>
        <v>0</v>
      </c>
      <c r="N122" s="236">
        <v>0.15559000000000001</v>
      </c>
      <c r="O122" s="236">
        <f>ROUND(E122*N122,2)</f>
        <v>1.0900000000000001</v>
      </c>
      <c r="P122" s="236">
        <v>0</v>
      </c>
      <c r="Q122" s="236">
        <f>ROUND(E122*P122,2)</f>
        <v>0</v>
      </c>
      <c r="R122" s="236" t="s">
        <v>215</v>
      </c>
      <c r="S122" s="236" t="s">
        <v>168</v>
      </c>
      <c r="T122" s="237" t="s">
        <v>169</v>
      </c>
      <c r="U122" s="221">
        <v>8.2000000000000003E-2</v>
      </c>
      <c r="V122" s="221">
        <f>ROUND(E122*U122,2)</f>
        <v>0.56999999999999995</v>
      </c>
      <c r="W122" s="221"/>
      <c r="X122" s="221" t="s">
        <v>170</v>
      </c>
      <c r="Y122" s="212"/>
      <c r="Z122" s="212"/>
      <c r="AA122" s="212"/>
      <c r="AB122" s="212"/>
      <c r="AC122" s="212"/>
      <c r="AD122" s="212"/>
      <c r="AE122" s="212"/>
      <c r="AF122" s="212"/>
      <c r="AG122" s="212" t="s">
        <v>171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2" t="s">
        <v>287</v>
      </c>
      <c r="D123" s="222"/>
      <c r="E123" s="223">
        <v>7</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175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31">
        <v>38</v>
      </c>
      <c r="B124" s="232" t="s">
        <v>288</v>
      </c>
      <c r="C124" s="250" t="s">
        <v>289</v>
      </c>
      <c r="D124" s="233" t="s">
        <v>186</v>
      </c>
      <c r="E124" s="234">
        <v>27</v>
      </c>
      <c r="F124" s="235"/>
      <c r="G124" s="236">
        <f>ROUND(E124*F124,2)</f>
        <v>0</v>
      </c>
      <c r="H124" s="235"/>
      <c r="I124" s="236">
        <f>ROUND(E124*H124,2)</f>
        <v>0</v>
      </c>
      <c r="J124" s="235"/>
      <c r="K124" s="236">
        <f>ROUND(E124*J124,2)</f>
        <v>0</v>
      </c>
      <c r="L124" s="236">
        <v>21</v>
      </c>
      <c r="M124" s="236">
        <f>G124*(1+L124/100)</f>
        <v>0</v>
      </c>
      <c r="N124" s="236">
        <v>6.0999999999999997E-4</v>
      </c>
      <c r="O124" s="236">
        <f>ROUND(E124*N124,2)</f>
        <v>0.02</v>
      </c>
      <c r="P124" s="236">
        <v>0</v>
      </c>
      <c r="Q124" s="236">
        <f>ROUND(E124*P124,2)</f>
        <v>0</v>
      </c>
      <c r="R124" s="236" t="s">
        <v>215</v>
      </c>
      <c r="S124" s="236" t="s">
        <v>168</v>
      </c>
      <c r="T124" s="237" t="s">
        <v>169</v>
      </c>
      <c r="U124" s="221">
        <v>2E-3</v>
      </c>
      <c r="V124" s="221">
        <f>ROUND(E124*U124,2)</f>
        <v>0.05</v>
      </c>
      <c r="W124" s="221"/>
      <c r="X124" s="221" t="s">
        <v>170</v>
      </c>
      <c r="Y124" s="212"/>
      <c r="Z124" s="212"/>
      <c r="AA124" s="212"/>
      <c r="AB124" s="212"/>
      <c r="AC124" s="212"/>
      <c r="AD124" s="212"/>
      <c r="AE124" s="212"/>
      <c r="AF124" s="212"/>
      <c r="AG124" s="212" t="s">
        <v>171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2" t="s">
        <v>292</v>
      </c>
      <c r="D125" s="222"/>
      <c r="E125" s="223">
        <v>20</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175</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2" t="s">
        <v>287</v>
      </c>
      <c r="D126" s="222"/>
      <c r="E126" s="223">
        <v>7</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175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0.399999999999999" outlineLevel="1" x14ac:dyDescent="0.25">
      <c r="A127" s="231">
        <v>39</v>
      </c>
      <c r="B127" s="232" t="s">
        <v>293</v>
      </c>
      <c r="C127" s="250" t="s">
        <v>294</v>
      </c>
      <c r="D127" s="233" t="s">
        <v>186</v>
      </c>
      <c r="E127" s="234">
        <v>27</v>
      </c>
      <c r="F127" s="235"/>
      <c r="G127" s="236">
        <f>ROUND(E127*F127,2)</f>
        <v>0</v>
      </c>
      <c r="H127" s="235"/>
      <c r="I127" s="236">
        <f>ROUND(E127*H127,2)</f>
        <v>0</v>
      </c>
      <c r="J127" s="235"/>
      <c r="K127" s="236">
        <f>ROUND(E127*J127,2)</f>
        <v>0</v>
      </c>
      <c r="L127" s="236">
        <v>21</v>
      </c>
      <c r="M127" s="236">
        <f>G127*(1+L127/100)</f>
        <v>0</v>
      </c>
      <c r="N127" s="236">
        <v>0.12966</v>
      </c>
      <c r="O127" s="236">
        <f>ROUND(E127*N127,2)</f>
        <v>3.5</v>
      </c>
      <c r="P127" s="236">
        <v>0</v>
      </c>
      <c r="Q127" s="236">
        <f>ROUND(E127*P127,2)</f>
        <v>0</v>
      </c>
      <c r="R127" s="236" t="s">
        <v>215</v>
      </c>
      <c r="S127" s="236" t="s">
        <v>168</v>
      </c>
      <c r="T127" s="237" t="s">
        <v>169</v>
      </c>
      <c r="U127" s="221">
        <v>7.1999999999999995E-2</v>
      </c>
      <c r="V127" s="221">
        <f>ROUND(E127*U127,2)</f>
        <v>1.94</v>
      </c>
      <c r="W127" s="221"/>
      <c r="X127" s="221" t="s">
        <v>170</v>
      </c>
      <c r="Y127" s="212"/>
      <c r="Z127" s="212"/>
      <c r="AA127" s="212"/>
      <c r="AB127" s="212"/>
      <c r="AC127" s="212"/>
      <c r="AD127" s="212"/>
      <c r="AE127" s="212"/>
      <c r="AF127" s="212"/>
      <c r="AG127" s="212" t="s">
        <v>171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52" t="s">
        <v>292</v>
      </c>
      <c r="D128" s="222"/>
      <c r="E128" s="223">
        <v>20</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175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2" t="s">
        <v>287</v>
      </c>
      <c r="D129" s="222"/>
      <c r="E129" s="223">
        <v>7</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175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5">
      <c r="A130" s="225" t="s">
        <v>162</v>
      </c>
      <c r="B130" s="226" t="s">
        <v>126</v>
      </c>
      <c r="C130" s="249" t="s">
        <v>127</v>
      </c>
      <c r="D130" s="227"/>
      <c r="E130" s="228"/>
      <c r="F130" s="229"/>
      <c r="G130" s="229">
        <f>SUMIF(AG131:AG142,"&lt;&gt;NOR",G131:G142)</f>
        <v>0</v>
      </c>
      <c r="H130" s="229"/>
      <c r="I130" s="229">
        <f>SUM(I131:I142)</f>
        <v>0</v>
      </c>
      <c r="J130" s="229"/>
      <c r="K130" s="229">
        <f>SUM(K131:K142)</f>
        <v>0</v>
      </c>
      <c r="L130" s="229"/>
      <c r="M130" s="229">
        <f>SUM(M131:M142)</f>
        <v>0</v>
      </c>
      <c r="N130" s="229"/>
      <c r="O130" s="229">
        <f>SUM(O131:O142)</f>
        <v>22.24</v>
      </c>
      <c r="P130" s="229"/>
      <c r="Q130" s="229">
        <f>SUM(Q131:Q142)</f>
        <v>0</v>
      </c>
      <c r="R130" s="229"/>
      <c r="S130" s="229"/>
      <c r="T130" s="230"/>
      <c r="U130" s="224"/>
      <c r="V130" s="224">
        <f>SUM(V131:V142)</f>
        <v>71.22</v>
      </c>
      <c r="W130" s="224"/>
      <c r="X130" s="224"/>
      <c r="AG130" t="s">
        <v>163</v>
      </c>
    </row>
    <row r="131" spans="1:60" outlineLevel="1" x14ac:dyDescent="0.25">
      <c r="A131" s="231">
        <v>40</v>
      </c>
      <c r="B131" s="232" t="s">
        <v>295</v>
      </c>
      <c r="C131" s="250" t="s">
        <v>296</v>
      </c>
      <c r="D131" s="233" t="s">
        <v>186</v>
      </c>
      <c r="E131" s="234">
        <v>99</v>
      </c>
      <c r="F131" s="235"/>
      <c r="G131" s="236">
        <f>ROUND(E131*F131,2)</f>
        <v>0</v>
      </c>
      <c r="H131" s="235"/>
      <c r="I131" s="236">
        <f>ROUND(E131*H131,2)</f>
        <v>0</v>
      </c>
      <c r="J131" s="235"/>
      <c r="K131" s="236">
        <f>ROUND(E131*J131,2)</f>
        <v>0</v>
      </c>
      <c r="L131" s="236">
        <v>21</v>
      </c>
      <c r="M131" s="236">
        <f>G131*(1+L131/100)</f>
        <v>0</v>
      </c>
      <c r="N131" s="236">
        <v>7.3899999999999993E-2</v>
      </c>
      <c r="O131" s="236">
        <f>ROUND(E131*N131,2)</f>
        <v>7.32</v>
      </c>
      <c r="P131" s="236">
        <v>0</v>
      </c>
      <c r="Q131" s="236">
        <f>ROUND(E131*P131,2)</f>
        <v>0</v>
      </c>
      <c r="R131" s="236" t="s">
        <v>215</v>
      </c>
      <c r="S131" s="236" t="s">
        <v>168</v>
      </c>
      <c r="T131" s="237" t="s">
        <v>169</v>
      </c>
      <c r="U131" s="221">
        <v>0.45200000000000001</v>
      </c>
      <c r="V131" s="221">
        <f>ROUND(E131*U131,2)</f>
        <v>44.75</v>
      </c>
      <c r="W131" s="221"/>
      <c r="X131" s="221" t="s">
        <v>170</v>
      </c>
      <c r="Y131" s="212"/>
      <c r="Z131" s="212"/>
      <c r="AA131" s="212"/>
      <c r="AB131" s="212"/>
      <c r="AC131" s="212"/>
      <c r="AD131" s="212"/>
      <c r="AE131" s="212"/>
      <c r="AF131" s="212"/>
      <c r="AG131" s="212" t="s">
        <v>171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1" outlineLevel="1" x14ac:dyDescent="0.25">
      <c r="A132" s="219"/>
      <c r="B132" s="220"/>
      <c r="C132" s="251" t="s">
        <v>297</v>
      </c>
      <c r="D132" s="239"/>
      <c r="E132" s="239"/>
      <c r="F132" s="239"/>
      <c r="G132" s="239"/>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173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38" t="str">
        <f>C132</f>
        <v>s provedením lože z kameniva drceného, s vyplněním spár, s dvojitým hutněním a se smetením přebytečného materiálu na krajnici. S dodáním hmot pro lože a výplň spár.</v>
      </c>
      <c r="BB132" s="212"/>
      <c r="BC132" s="212"/>
      <c r="BD132" s="212"/>
      <c r="BE132" s="212"/>
      <c r="BF132" s="212"/>
      <c r="BG132" s="212"/>
      <c r="BH132" s="212"/>
    </row>
    <row r="133" spans="1:60" outlineLevel="1" x14ac:dyDescent="0.25">
      <c r="A133" s="219"/>
      <c r="B133" s="220"/>
      <c r="C133" s="252" t="s">
        <v>298</v>
      </c>
      <c r="D133" s="222"/>
      <c r="E133" s="223">
        <v>7</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175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2" t="s">
        <v>299</v>
      </c>
      <c r="D134" s="222"/>
      <c r="E134" s="223">
        <v>92</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175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31">
        <v>41</v>
      </c>
      <c r="B135" s="232" t="s">
        <v>300</v>
      </c>
      <c r="C135" s="250" t="s">
        <v>301</v>
      </c>
      <c r="D135" s="233" t="s">
        <v>186</v>
      </c>
      <c r="E135" s="234">
        <v>103.95</v>
      </c>
      <c r="F135" s="235"/>
      <c r="G135" s="236">
        <f>ROUND(E135*F135,2)</f>
        <v>0</v>
      </c>
      <c r="H135" s="235"/>
      <c r="I135" s="236">
        <f>ROUND(E135*H135,2)</f>
        <v>0</v>
      </c>
      <c r="J135" s="235"/>
      <c r="K135" s="236">
        <f>ROUND(E135*J135,2)</f>
        <v>0</v>
      </c>
      <c r="L135" s="236">
        <v>21</v>
      </c>
      <c r="M135" s="236">
        <f>G135*(1+L135/100)</f>
        <v>0</v>
      </c>
      <c r="N135" s="236">
        <v>0.129</v>
      </c>
      <c r="O135" s="236">
        <f>ROUND(E135*N135,2)</f>
        <v>13.41</v>
      </c>
      <c r="P135" s="236">
        <v>0</v>
      </c>
      <c r="Q135" s="236">
        <f>ROUND(E135*P135,2)</f>
        <v>0</v>
      </c>
      <c r="R135" s="236" t="s">
        <v>275</v>
      </c>
      <c r="S135" s="236" t="s">
        <v>168</v>
      </c>
      <c r="T135" s="237" t="s">
        <v>169</v>
      </c>
      <c r="U135" s="221">
        <v>0</v>
      </c>
      <c r="V135" s="221">
        <f>ROUND(E135*U135,2)</f>
        <v>0</v>
      </c>
      <c r="W135" s="221"/>
      <c r="X135" s="221" t="s">
        <v>276</v>
      </c>
      <c r="Y135" s="212"/>
      <c r="Z135" s="212"/>
      <c r="AA135" s="212"/>
      <c r="AB135" s="212"/>
      <c r="AC135" s="212"/>
      <c r="AD135" s="212"/>
      <c r="AE135" s="212"/>
      <c r="AF135" s="212"/>
      <c r="AG135" s="212" t="s">
        <v>277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2" t="s">
        <v>302</v>
      </c>
      <c r="D136" s="222"/>
      <c r="E136" s="223">
        <v>103.95</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175</v>
      </c>
      <c r="AH136" s="212">
        <v>5</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0.399999999999999" outlineLevel="1" x14ac:dyDescent="0.25">
      <c r="A137" s="231">
        <v>42</v>
      </c>
      <c r="B137" s="232" t="s">
        <v>303</v>
      </c>
      <c r="C137" s="250" t="s">
        <v>304</v>
      </c>
      <c r="D137" s="233" t="s">
        <v>186</v>
      </c>
      <c r="E137" s="234">
        <v>7</v>
      </c>
      <c r="F137" s="235"/>
      <c r="G137" s="236">
        <f>ROUND(E137*F137,2)</f>
        <v>0</v>
      </c>
      <c r="H137" s="235"/>
      <c r="I137" s="236">
        <f>ROUND(E137*H137,2)</f>
        <v>0</v>
      </c>
      <c r="J137" s="235"/>
      <c r="K137" s="236">
        <f>ROUND(E137*J137,2)</f>
        <v>0</v>
      </c>
      <c r="L137" s="236">
        <v>21</v>
      </c>
      <c r="M137" s="236">
        <f>G137*(1+L137/100)</f>
        <v>0</v>
      </c>
      <c r="N137" s="236">
        <v>7.3899999999999993E-2</v>
      </c>
      <c r="O137" s="236">
        <f>ROUND(E137*N137,2)</f>
        <v>0.52</v>
      </c>
      <c r="P137" s="236">
        <v>0</v>
      </c>
      <c r="Q137" s="236">
        <f>ROUND(E137*P137,2)</f>
        <v>0</v>
      </c>
      <c r="R137" s="236" t="s">
        <v>215</v>
      </c>
      <c r="S137" s="236" t="s">
        <v>168</v>
      </c>
      <c r="T137" s="237" t="s">
        <v>169</v>
      </c>
      <c r="U137" s="221">
        <v>0.502</v>
      </c>
      <c r="V137" s="221">
        <f>ROUND(E137*U137,2)</f>
        <v>3.51</v>
      </c>
      <c r="W137" s="221"/>
      <c r="X137" s="221" t="s">
        <v>170</v>
      </c>
      <c r="Y137" s="212"/>
      <c r="Z137" s="212"/>
      <c r="AA137" s="212"/>
      <c r="AB137" s="212"/>
      <c r="AC137" s="212"/>
      <c r="AD137" s="212"/>
      <c r="AE137" s="212"/>
      <c r="AF137" s="212"/>
      <c r="AG137" s="212" t="s">
        <v>171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2" t="s">
        <v>305</v>
      </c>
      <c r="D138" s="222"/>
      <c r="E138" s="223">
        <v>3</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175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2" t="s">
        <v>306</v>
      </c>
      <c r="D139" s="222"/>
      <c r="E139" s="223">
        <v>4</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175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0.399999999999999" outlineLevel="1" x14ac:dyDescent="0.25">
      <c r="A140" s="231">
        <v>43</v>
      </c>
      <c r="B140" s="232" t="s">
        <v>307</v>
      </c>
      <c r="C140" s="250" t="s">
        <v>308</v>
      </c>
      <c r="D140" s="233" t="s">
        <v>186</v>
      </c>
      <c r="E140" s="234">
        <v>7.35</v>
      </c>
      <c r="F140" s="235"/>
      <c r="G140" s="236">
        <f>ROUND(E140*F140,2)</f>
        <v>0</v>
      </c>
      <c r="H140" s="235"/>
      <c r="I140" s="236">
        <f>ROUND(E140*H140,2)</f>
        <v>0</v>
      </c>
      <c r="J140" s="235"/>
      <c r="K140" s="236">
        <f>ROUND(E140*J140,2)</f>
        <v>0</v>
      </c>
      <c r="L140" s="236">
        <v>21</v>
      </c>
      <c r="M140" s="236">
        <f>G140*(1+L140/100)</f>
        <v>0</v>
      </c>
      <c r="N140" s="236">
        <v>0.13150000000000001</v>
      </c>
      <c r="O140" s="236">
        <f>ROUND(E140*N140,2)</f>
        <v>0.97</v>
      </c>
      <c r="P140" s="236">
        <v>0</v>
      </c>
      <c r="Q140" s="236">
        <f>ROUND(E140*P140,2)</f>
        <v>0</v>
      </c>
      <c r="R140" s="236" t="s">
        <v>275</v>
      </c>
      <c r="S140" s="236" t="s">
        <v>168</v>
      </c>
      <c r="T140" s="237" t="s">
        <v>169</v>
      </c>
      <c r="U140" s="221">
        <v>0</v>
      </c>
      <c r="V140" s="221">
        <f>ROUND(E140*U140,2)</f>
        <v>0</v>
      </c>
      <c r="W140" s="221"/>
      <c r="X140" s="221" t="s">
        <v>276</v>
      </c>
      <c r="Y140" s="212"/>
      <c r="Z140" s="212"/>
      <c r="AA140" s="212"/>
      <c r="AB140" s="212"/>
      <c r="AC140" s="212"/>
      <c r="AD140" s="212"/>
      <c r="AE140" s="212"/>
      <c r="AF140" s="212"/>
      <c r="AG140" s="212" t="s">
        <v>277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2" t="s">
        <v>309</v>
      </c>
      <c r="D141" s="222"/>
      <c r="E141" s="223">
        <v>7.35</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175</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40">
        <v>44</v>
      </c>
      <c r="B142" s="241" t="s">
        <v>310</v>
      </c>
      <c r="C142" s="253" t="s">
        <v>311</v>
      </c>
      <c r="D142" s="242" t="s">
        <v>214</v>
      </c>
      <c r="E142" s="243">
        <v>56</v>
      </c>
      <c r="F142" s="244"/>
      <c r="G142" s="245">
        <f>ROUND(E142*F142,2)</f>
        <v>0</v>
      </c>
      <c r="H142" s="244"/>
      <c r="I142" s="245">
        <f>ROUND(E142*H142,2)</f>
        <v>0</v>
      </c>
      <c r="J142" s="244"/>
      <c r="K142" s="245">
        <f>ROUND(E142*J142,2)</f>
        <v>0</v>
      </c>
      <c r="L142" s="245">
        <v>21</v>
      </c>
      <c r="M142" s="245">
        <f>G142*(1+L142/100)</f>
        <v>0</v>
      </c>
      <c r="N142" s="245">
        <v>3.3E-4</v>
      </c>
      <c r="O142" s="245">
        <f>ROUND(E142*N142,2)</f>
        <v>0.02</v>
      </c>
      <c r="P142" s="245">
        <v>0</v>
      </c>
      <c r="Q142" s="245">
        <f>ROUND(E142*P142,2)</f>
        <v>0</v>
      </c>
      <c r="R142" s="245" t="s">
        <v>215</v>
      </c>
      <c r="S142" s="245" t="s">
        <v>168</v>
      </c>
      <c r="T142" s="246" t="s">
        <v>169</v>
      </c>
      <c r="U142" s="221">
        <v>0.41</v>
      </c>
      <c r="V142" s="221">
        <f>ROUND(E142*U142,2)</f>
        <v>22.96</v>
      </c>
      <c r="W142" s="221"/>
      <c r="X142" s="221" t="s">
        <v>170</v>
      </c>
      <c r="Y142" s="212"/>
      <c r="Z142" s="212"/>
      <c r="AA142" s="212"/>
      <c r="AB142" s="212"/>
      <c r="AC142" s="212"/>
      <c r="AD142" s="212"/>
      <c r="AE142" s="212"/>
      <c r="AF142" s="212"/>
      <c r="AG142" s="212" t="s">
        <v>171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5">
      <c r="A143" s="225" t="s">
        <v>162</v>
      </c>
      <c r="B143" s="226" t="s">
        <v>128</v>
      </c>
      <c r="C143" s="249" t="s">
        <v>129</v>
      </c>
      <c r="D143" s="227"/>
      <c r="E143" s="228"/>
      <c r="F143" s="229"/>
      <c r="G143" s="229">
        <f>SUMIF(AG144:AG176,"&lt;&gt;NOR",G144:G176)</f>
        <v>0</v>
      </c>
      <c r="H143" s="229"/>
      <c r="I143" s="229">
        <f>SUM(I144:I176)</f>
        <v>0</v>
      </c>
      <c r="J143" s="229"/>
      <c r="K143" s="229">
        <f>SUM(K144:K176)</f>
        <v>0</v>
      </c>
      <c r="L143" s="229"/>
      <c r="M143" s="229">
        <f>SUM(M144:M176)</f>
        <v>0</v>
      </c>
      <c r="N143" s="229"/>
      <c r="O143" s="229">
        <f>SUM(O144:O176)</f>
        <v>33.619999999999997</v>
      </c>
      <c r="P143" s="229"/>
      <c r="Q143" s="229">
        <f>SUM(Q144:Q176)</f>
        <v>0</v>
      </c>
      <c r="R143" s="229"/>
      <c r="S143" s="229"/>
      <c r="T143" s="230"/>
      <c r="U143" s="224"/>
      <c r="V143" s="224">
        <f>SUM(V144:V176)</f>
        <v>41.710000000000008</v>
      </c>
      <c r="W143" s="224"/>
      <c r="X143" s="224"/>
      <c r="AG143" t="s">
        <v>163</v>
      </c>
    </row>
    <row r="144" spans="1:60" ht="20.399999999999999" outlineLevel="1" x14ac:dyDescent="0.25">
      <c r="A144" s="231">
        <v>45</v>
      </c>
      <c r="B144" s="232" t="s">
        <v>312</v>
      </c>
      <c r="C144" s="250" t="s">
        <v>313</v>
      </c>
      <c r="D144" s="233" t="s">
        <v>214</v>
      </c>
      <c r="E144" s="234">
        <v>40</v>
      </c>
      <c r="F144" s="235"/>
      <c r="G144" s="236">
        <f>ROUND(E144*F144,2)</f>
        <v>0</v>
      </c>
      <c r="H144" s="235"/>
      <c r="I144" s="236">
        <f>ROUND(E144*H144,2)</f>
        <v>0</v>
      </c>
      <c r="J144" s="235"/>
      <c r="K144" s="236">
        <f>ROUND(E144*J144,2)</f>
        <v>0</v>
      </c>
      <c r="L144" s="236">
        <v>21</v>
      </c>
      <c r="M144" s="236">
        <f>G144*(1+L144/100)</f>
        <v>0</v>
      </c>
      <c r="N144" s="236">
        <v>0.188</v>
      </c>
      <c r="O144" s="236">
        <f>ROUND(E144*N144,2)</f>
        <v>7.52</v>
      </c>
      <c r="P144" s="236">
        <v>0</v>
      </c>
      <c r="Q144" s="236">
        <f>ROUND(E144*P144,2)</f>
        <v>0</v>
      </c>
      <c r="R144" s="236" t="s">
        <v>215</v>
      </c>
      <c r="S144" s="236" t="s">
        <v>168</v>
      </c>
      <c r="T144" s="237" t="s">
        <v>169</v>
      </c>
      <c r="U144" s="221">
        <v>0.27200000000000002</v>
      </c>
      <c r="V144" s="221">
        <f>ROUND(E144*U144,2)</f>
        <v>10.88</v>
      </c>
      <c r="W144" s="221"/>
      <c r="X144" s="221" t="s">
        <v>170</v>
      </c>
      <c r="Y144" s="212"/>
      <c r="Z144" s="212"/>
      <c r="AA144" s="212"/>
      <c r="AB144" s="212"/>
      <c r="AC144" s="212"/>
      <c r="AD144" s="212"/>
      <c r="AE144" s="212"/>
      <c r="AF144" s="212"/>
      <c r="AG144" s="212" t="s">
        <v>171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1" t="s">
        <v>314</v>
      </c>
      <c r="D145" s="239"/>
      <c r="E145" s="239"/>
      <c r="F145" s="239"/>
      <c r="G145" s="239"/>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173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52" t="s">
        <v>315</v>
      </c>
      <c r="D146" s="222"/>
      <c r="E146" s="223">
        <v>40</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175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31">
        <v>46</v>
      </c>
      <c r="B147" s="232" t="s">
        <v>316</v>
      </c>
      <c r="C147" s="250" t="s">
        <v>317</v>
      </c>
      <c r="D147" s="233" t="s">
        <v>192</v>
      </c>
      <c r="E147" s="234">
        <v>40.4</v>
      </c>
      <c r="F147" s="235"/>
      <c r="G147" s="236">
        <f>ROUND(E147*F147,2)</f>
        <v>0</v>
      </c>
      <c r="H147" s="235"/>
      <c r="I147" s="236">
        <f>ROUND(E147*H147,2)</f>
        <v>0</v>
      </c>
      <c r="J147" s="235"/>
      <c r="K147" s="236">
        <f>ROUND(E147*J147,2)</f>
        <v>0</v>
      </c>
      <c r="L147" s="236">
        <v>21</v>
      </c>
      <c r="M147" s="236">
        <f>G147*(1+L147/100)</f>
        <v>0</v>
      </c>
      <c r="N147" s="236">
        <v>0.08</v>
      </c>
      <c r="O147" s="236">
        <f>ROUND(E147*N147,2)</f>
        <v>3.23</v>
      </c>
      <c r="P147" s="236">
        <v>0</v>
      </c>
      <c r="Q147" s="236">
        <f>ROUND(E147*P147,2)</f>
        <v>0</v>
      </c>
      <c r="R147" s="236" t="s">
        <v>275</v>
      </c>
      <c r="S147" s="236" t="s">
        <v>168</v>
      </c>
      <c r="T147" s="237" t="s">
        <v>169</v>
      </c>
      <c r="U147" s="221">
        <v>0</v>
      </c>
      <c r="V147" s="221">
        <f>ROUND(E147*U147,2)</f>
        <v>0</v>
      </c>
      <c r="W147" s="221"/>
      <c r="X147" s="221" t="s">
        <v>276</v>
      </c>
      <c r="Y147" s="212"/>
      <c r="Z147" s="212"/>
      <c r="AA147" s="212"/>
      <c r="AB147" s="212"/>
      <c r="AC147" s="212"/>
      <c r="AD147" s="212"/>
      <c r="AE147" s="212"/>
      <c r="AF147" s="212"/>
      <c r="AG147" s="212" t="s">
        <v>277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2" t="s">
        <v>318</v>
      </c>
      <c r="D148" s="222"/>
      <c r="E148" s="223">
        <v>40.4</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175</v>
      </c>
      <c r="AH148" s="212">
        <v>5</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30.6" outlineLevel="1" x14ac:dyDescent="0.25">
      <c r="A149" s="231">
        <v>47</v>
      </c>
      <c r="B149" s="232" t="s">
        <v>319</v>
      </c>
      <c r="C149" s="250" t="s">
        <v>320</v>
      </c>
      <c r="D149" s="233" t="s">
        <v>214</v>
      </c>
      <c r="E149" s="234">
        <v>40</v>
      </c>
      <c r="F149" s="235"/>
      <c r="G149" s="236">
        <f>ROUND(E149*F149,2)</f>
        <v>0</v>
      </c>
      <c r="H149" s="235"/>
      <c r="I149" s="236">
        <f>ROUND(E149*H149,2)</f>
        <v>0</v>
      </c>
      <c r="J149" s="235"/>
      <c r="K149" s="236">
        <f>ROUND(E149*J149,2)</f>
        <v>0</v>
      </c>
      <c r="L149" s="236">
        <v>21</v>
      </c>
      <c r="M149" s="236">
        <f>G149*(1+L149/100)</f>
        <v>0</v>
      </c>
      <c r="N149" s="236">
        <v>0.12471</v>
      </c>
      <c r="O149" s="236">
        <f>ROUND(E149*N149,2)</f>
        <v>4.99</v>
      </c>
      <c r="P149" s="236">
        <v>0</v>
      </c>
      <c r="Q149" s="236">
        <f>ROUND(E149*P149,2)</f>
        <v>0</v>
      </c>
      <c r="R149" s="236" t="s">
        <v>215</v>
      </c>
      <c r="S149" s="236" t="s">
        <v>168</v>
      </c>
      <c r="T149" s="237" t="s">
        <v>169</v>
      </c>
      <c r="U149" s="221">
        <v>0.11899999999999999</v>
      </c>
      <c r="V149" s="221">
        <f>ROUND(E149*U149,2)</f>
        <v>4.76</v>
      </c>
      <c r="W149" s="221"/>
      <c r="X149" s="221" t="s">
        <v>170</v>
      </c>
      <c r="Y149" s="212"/>
      <c r="Z149" s="212"/>
      <c r="AA149" s="212"/>
      <c r="AB149" s="212"/>
      <c r="AC149" s="212"/>
      <c r="AD149" s="212"/>
      <c r="AE149" s="212"/>
      <c r="AF149" s="212"/>
      <c r="AG149" s="212" t="s">
        <v>171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1" t="s">
        <v>321</v>
      </c>
      <c r="D150" s="239"/>
      <c r="E150" s="239"/>
      <c r="F150" s="239"/>
      <c r="G150" s="239"/>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173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2" t="s">
        <v>322</v>
      </c>
      <c r="D151" s="222"/>
      <c r="E151" s="223">
        <v>40</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175</v>
      </c>
      <c r="AH151" s="212">
        <v>5</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31">
        <v>48</v>
      </c>
      <c r="B152" s="232" t="s">
        <v>323</v>
      </c>
      <c r="C152" s="250" t="s">
        <v>324</v>
      </c>
      <c r="D152" s="233" t="s">
        <v>214</v>
      </c>
      <c r="E152" s="234">
        <v>56</v>
      </c>
      <c r="F152" s="235"/>
      <c r="G152" s="236">
        <f>ROUND(E152*F152,2)</f>
        <v>0</v>
      </c>
      <c r="H152" s="235"/>
      <c r="I152" s="236">
        <f>ROUND(E152*H152,2)</f>
        <v>0</v>
      </c>
      <c r="J152" s="235"/>
      <c r="K152" s="236">
        <f>ROUND(E152*J152,2)</f>
        <v>0</v>
      </c>
      <c r="L152" s="236">
        <v>21</v>
      </c>
      <c r="M152" s="236">
        <f>G152*(1+L152/100)</f>
        <v>0</v>
      </c>
      <c r="N152" s="236">
        <v>0.1525</v>
      </c>
      <c r="O152" s="236">
        <f>ROUND(E152*N152,2)</f>
        <v>8.5399999999999991</v>
      </c>
      <c r="P152" s="236">
        <v>0</v>
      </c>
      <c r="Q152" s="236">
        <f>ROUND(E152*P152,2)</f>
        <v>0</v>
      </c>
      <c r="R152" s="236" t="s">
        <v>215</v>
      </c>
      <c r="S152" s="236" t="s">
        <v>168</v>
      </c>
      <c r="T152" s="237" t="s">
        <v>169</v>
      </c>
      <c r="U152" s="221">
        <v>0.16200000000000001</v>
      </c>
      <c r="V152" s="221">
        <f>ROUND(E152*U152,2)</f>
        <v>9.07</v>
      </c>
      <c r="W152" s="221"/>
      <c r="X152" s="221" t="s">
        <v>170</v>
      </c>
      <c r="Y152" s="212"/>
      <c r="Z152" s="212"/>
      <c r="AA152" s="212"/>
      <c r="AB152" s="212"/>
      <c r="AC152" s="212"/>
      <c r="AD152" s="212"/>
      <c r="AE152" s="212"/>
      <c r="AF152" s="212"/>
      <c r="AG152" s="212" t="s">
        <v>171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1" t="s">
        <v>325</v>
      </c>
      <c r="D153" s="239"/>
      <c r="E153" s="239"/>
      <c r="F153" s="239"/>
      <c r="G153" s="239"/>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173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2" t="s">
        <v>326</v>
      </c>
      <c r="D154" s="222"/>
      <c r="E154" s="223">
        <v>56</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175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31">
        <v>49</v>
      </c>
      <c r="B155" s="232" t="s">
        <v>327</v>
      </c>
      <c r="C155" s="250" t="s">
        <v>328</v>
      </c>
      <c r="D155" s="233" t="s">
        <v>192</v>
      </c>
      <c r="E155" s="234">
        <v>56.56</v>
      </c>
      <c r="F155" s="235"/>
      <c r="G155" s="236">
        <f>ROUND(E155*F155,2)</f>
        <v>0</v>
      </c>
      <c r="H155" s="235"/>
      <c r="I155" s="236">
        <f>ROUND(E155*H155,2)</f>
        <v>0</v>
      </c>
      <c r="J155" s="235"/>
      <c r="K155" s="236">
        <f>ROUND(E155*J155,2)</f>
        <v>0</v>
      </c>
      <c r="L155" s="236">
        <v>21</v>
      </c>
      <c r="M155" s="236">
        <f>G155*(1+L155/100)</f>
        <v>0</v>
      </c>
      <c r="N155" s="236">
        <v>5.4170000000000003E-2</v>
      </c>
      <c r="O155" s="236">
        <f>ROUND(E155*N155,2)</f>
        <v>3.06</v>
      </c>
      <c r="P155" s="236">
        <v>0</v>
      </c>
      <c r="Q155" s="236">
        <f>ROUND(E155*P155,2)</f>
        <v>0</v>
      </c>
      <c r="R155" s="236" t="s">
        <v>275</v>
      </c>
      <c r="S155" s="236" t="s">
        <v>168</v>
      </c>
      <c r="T155" s="237" t="s">
        <v>169</v>
      </c>
      <c r="U155" s="221">
        <v>0</v>
      </c>
      <c r="V155" s="221">
        <f>ROUND(E155*U155,2)</f>
        <v>0</v>
      </c>
      <c r="W155" s="221"/>
      <c r="X155" s="221" t="s">
        <v>276</v>
      </c>
      <c r="Y155" s="212"/>
      <c r="Z155" s="212"/>
      <c r="AA155" s="212"/>
      <c r="AB155" s="212"/>
      <c r="AC155" s="212"/>
      <c r="AD155" s="212"/>
      <c r="AE155" s="212"/>
      <c r="AF155" s="212"/>
      <c r="AG155" s="212" t="s">
        <v>277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2" t="s">
        <v>329</v>
      </c>
      <c r="D156" s="222"/>
      <c r="E156" s="223">
        <v>56.56</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175</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31">
        <v>50</v>
      </c>
      <c r="B157" s="232" t="s">
        <v>330</v>
      </c>
      <c r="C157" s="250" t="s">
        <v>331</v>
      </c>
      <c r="D157" s="233" t="s">
        <v>166</v>
      </c>
      <c r="E157" s="234">
        <v>2.3199999999999998</v>
      </c>
      <c r="F157" s="235"/>
      <c r="G157" s="236">
        <f>ROUND(E157*F157,2)</f>
        <v>0</v>
      </c>
      <c r="H157" s="235"/>
      <c r="I157" s="236">
        <f>ROUND(E157*H157,2)</f>
        <v>0</v>
      </c>
      <c r="J157" s="235"/>
      <c r="K157" s="236">
        <f>ROUND(E157*J157,2)</f>
        <v>0</v>
      </c>
      <c r="L157" s="236">
        <v>21</v>
      </c>
      <c r="M157" s="236">
        <f>G157*(1+L157/100)</f>
        <v>0</v>
      </c>
      <c r="N157" s="236">
        <v>2.5249999999999999</v>
      </c>
      <c r="O157" s="236">
        <f>ROUND(E157*N157,2)</f>
        <v>5.86</v>
      </c>
      <c r="P157" s="236">
        <v>0</v>
      </c>
      <c r="Q157" s="236">
        <f>ROUND(E157*P157,2)</f>
        <v>0</v>
      </c>
      <c r="R157" s="236" t="s">
        <v>215</v>
      </c>
      <c r="S157" s="236" t="s">
        <v>168</v>
      </c>
      <c r="T157" s="237" t="s">
        <v>169</v>
      </c>
      <c r="U157" s="221">
        <v>1.4419999999999999</v>
      </c>
      <c r="V157" s="221">
        <f>ROUND(E157*U157,2)</f>
        <v>3.35</v>
      </c>
      <c r="W157" s="221"/>
      <c r="X157" s="221" t="s">
        <v>170</v>
      </c>
      <c r="Y157" s="212"/>
      <c r="Z157" s="212"/>
      <c r="AA157" s="212"/>
      <c r="AB157" s="212"/>
      <c r="AC157" s="212"/>
      <c r="AD157" s="212"/>
      <c r="AE157" s="212"/>
      <c r="AF157" s="212"/>
      <c r="AG157" s="212" t="s">
        <v>171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1" t="s">
        <v>332</v>
      </c>
      <c r="D158" s="239"/>
      <c r="E158" s="239"/>
      <c r="F158" s="239"/>
      <c r="G158" s="239"/>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173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2" t="s">
        <v>333</v>
      </c>
      <c r="D159" s="222"/>
      <c r="E159" s="223">
        <v>1.2</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175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2" t="s">
        <v>334</v>
      </c>
      <c r="D160" s="222"/>
      <c r="E160" s="223">
        <v>1.1200000000000001</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175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31">
        <v>51</v>
      </c>
      <c r="B161" s="232" t="s">
        <v>335</v>
      </c>
      <c r="C161" s="250" t="s">
        <v>336</v>
      </c>
      <c r="D161" s="233" t="s">
        <v>214</v>
      </c>
      <c r="E161" s="234">
        <v>40</v>
      </c>
      <c r="F161" s="235"/>
      <c r="G161" s="236">
        <f>ROUND(E161*F161,2)</f>
        <v>0</v>
      </c>
      <c r="H161" s="235"/>
      <c r="I161" s="236">
        <f>ROUND(E161*H161,2)</f>
        <v>0</v>
      </c>
      <c r="J161" s="235"/>
      <c r="K161" s="236">
        <f>ROUND(E161*J161,2)</f>
        <v>0</v>
      </c>
      <c r="L161" s="236">
        <v>21</v>
      </c>
      <c r="M161" s="236">
        <f>G161*(1+L161/100)</f>
        <v>0</v>
      </c>
      <c r="N161" s="236">
        <v>4.3E-3</v>
      </c>
      <c r="O161" s="236">
        <f>ROUND(E161*N161,2)</f>
        <v>0.17</v>
      </c>
      <c r="P161" s="236">
        <v>0</v>
      </c>
      <c r="Q161" s="236">
        <f>ROUND(E161*P161,2)</f>
        <v>0</v>
      </c>
      <c r="R161" s="236" t="s">
        <v>215</v>
      </c>
      <c r="S161" s="236" t="s">
        <v>168</v>
      </c>
      <c r="T161" s="237" t="s">
        <v>169</v>
      </c>
      <c r="U161" s="221">
        <v>0.20799999999999999</v>
      </c>
      <c r="V161" s="221">
        <f>ROUND(E161*U161,2)</f>
        <v>8.32</v>
      </c>
      <c r="W161" s="221"/>
      <c r="X161" s="221" t="s">
        <v>170</v>
      </c>
      <c r="Y161" s="212"/>
      <c r="Z161" s="212"/>
      <c r="AA161" s="212"/>
      <c r="AB161" s="212"/>
      <c r="AC161" s="212"/>
      <c r="AD161" s="212"/>
      <c r="AE161" s="212"/>
      <c r="AF161" s="212"/>
      <c r="AG161" s="212" t="s">
        <v>171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1" t="s">
        <v>337</v>
      </c>
      <c r="D162" s="239"/>
      <c r="E162" s="239"/>
      <c r="F162" s="239"/>
      <c r="G162" s="239"/>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173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52" t="s">
        <v>338</v>
      </c>
      <c r="D163" s="222"/>
      <c r="E163" s="223">
        <v>40</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175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1">
        <v>52</v>
      </c>
      <c r="B164" s="232" t="s">
        <v>339</v>
      </c>
      <c r="C164" s="250" t="s">
        <v>340</v>
      </c>
      <c r="D164" s="233" t="s">
        <v>192</v>
      </c>
      <c r="E164" s="234">
        <v>2</v>
      </c>
      <c r="F164" s="235"/>
      <c r="G164" s="236">
        <f>ROUND(E164*F164,2)</f>
        <v>0</v>
      </c>
      <c r="H164" s="235"/>
      <c r="I164" s="236">
        <f>ROUND(E164*H164,2)</f>
        <v>0</v>
      </c>
      <c r="J164" s="235"/>
      <c r="K164" s="236">
        <f>ROUND(E164*J164,2)</f>
        <v>0</v>
      </c>
      <c r="L164" s="236">
        <v>21</v>
      </c>
      <c r="M164" s="236">
        <f>G164*(1+L164/100)</f>
        <v>0</v>
      </c>
      <c r="N164" s="236">
        <v>0.1125</v>
      </c>
      <c r="O164" s="236">
        <f>ROUND(E164*N164,2)</f>
        <v>0.23</v>
      </c>
      <c r="P164" s="236">
        <v>0</v>
      </c>
      <c r="Q164" s="236">
        <f>ROUND(E164*P164,2)</f>
        <v>0</v>
      </c>
      <c r="R164" s="236" t="s">
        <v>215</v>
      </c>
      <c r="S164" s="236" t="s">
        <v>168</v>
      </c>
      <c r="T164" s="237" t="s">
        <v>169</v>
      </c>
      <c r="U164" s="221">
        <v>0.91800000000000004</v>
      </c>
      <c r="V164" s="221">
        <f>ROUND(E164*U164,2)</f>
        <v>1.84</v>
      </c>
      <c r="W164" s="221"/>
      <c r="X164" s="221" t="s">
        <v>170</v>
      </c>
      <c r="Y164" s="212"/>
      <c r="Z164" s="212"/>
      <c r="AA164" s="212"/>
      <c r="AB164" s="212"/>
      <c r="AC164" s="212"/>
      <c r="AD164" s="212"/>
      <c r="AE164" s="212"/>
      <c r="AF164" s="212"/>
      <c r="AG164" s="212" t="s">
        <v>171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2" t="s">
        <v>341</v>
      </c>
      <c r="D165" s="222"/>
      <c r="E165" s="223">
        <v>2</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175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31">
        <v>53</v>
      </c>
      <c r="B166" s="232" t="s">
        <v>342</v>
      </c>
      <c r="C166" s="250" t="s">
        <v>343</v>
      </c>
      <c r="D166" s="233" t="s">
        <v>192</v>
      </c>
      <c r="E166" s="234">
        <v>2</v>
      </c>
      <c r="F166" s="235"/>
      <c r="G166" s="236">
        <f>ROUND(E166*F166,2)</f>
        <v>0</v>
      </c>
      <c r="H166" s="235"/>
      <c r="I166" s="236">
        <f>ROUND(E166*H166,2)</f>
        <v>0</v>
      </c>
      <c r="J166" s="235"/>
      <c r="K166" s="236">
        <f>ROUND(E166*J166,2)</f>
        <v>0</v>
      </c>
      <c r="L166" s="236">
        <v>21</v>
      </c>
      <c r="M166" s="236">
        <f>G166*(1+L166/100)</f>
        <v>0</v>
      </c>
      <c r="N166" s="236">
        <v>0</v>
      </c>
      <c r="O166" s="236">
        <f>ROUND(E166*N166,2)</f>
        <v>0</v>
      </c>
      <c r="P166" s="236">
        <v>0</v>
      </c>
      <c r="Q166" s="236">
        <f>ROUND(E166*P166,2)</f>
        <v>0</v>
      </c>
      <c r="R166" s="236" t="s">
        <v>275</v>
      </c>
      <c r="S166" s="236" t="s">
        <v>168</v>
      </c>
      <c r="T166" s="237" t="s">
        <v>169</v>
      </c>
      <c r="U166" s="221">
        <v>0</v>
      </c>
      <c r="V166" s="221">
        <f>ROUND(E166*U166,2)</f>
        <v>0</v>
      </c>
      <c r="W166" s="221"/>
      <c r="X166" s="221" t="s">
        <v>276</v>
      </c>
      <c r="Y166" s="212"/>
      <c r="Z166" s="212"/>
      <c r="AA166" s="212"/>
      <c r="AB166" s="212"/>
      <c r="AC166" s="212"/>
      <c r="AD166" s="212"/>
      <c r="AE166" s="212"/>
      <c r="AF166" s="212"/>
      <c r="AG166" s="212" t="s">
        <v>277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2" t="s">
        <v>344</v>
      </c>
      <c r="D167" s="222"/>
      <c r="E167" s="223">
        <v>2</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175</v>
      </c>
      <c r="AH167" s="212">
        <v>5</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0.399999999999999" outlineLevel="1" x14ac:dyDescent="0.25">
      <c r="A168" s="231">
        <v>54</v>
      </c>
      <c r="B168" s="232" t="s">
        <v>345</v>
      </c>
      <c r="C168" s="250" t="s">
        <v>346</v>
      </c>
      <c r="D168" s="233" t="s">
        <v>192</v>
      </c>
      <c r="E168" s="234">
        <v>2</v>
      </c>
      <c r="F168" s="235"/>
      <c r="G168" s="236">
        <f>ROUND(E168*F168,2)</f>
        <v>0</v>
      </c>
      <c r="H168" s="235"/>
      <c r="I168" s="236">
        <f>ROUND(E168*H168,2)</f>
        <v>0</v>
      </c>
      <c r="J168" s="235"/>
      <c r="K168" s="236">
        <f>ROUND(E168*J168,2)</f>
        <v>0</v>
      </c>
      <c r="L168" s="236">
        <v>21</v>
      </c>
      <c r="M168" s="236">
        <f>G168*(1+L168/100)</f>
        <v>0</v>
      </c>
      <c r="N168" s="236">
        <v>5.1000000000000004E-3</v>
      </c>
      <c r="O168" s="236">
        <f>ROUND(E168*N168,2)</f>
        <v>0.01</v>
      </c>
      <c r="P168" s="236">
        <v>0</v>
      </c>
      <c r="Q168" s="236">
        <f>ROUND(E168*P168,2)</f>
        <v>0</v>
      </c>
      <c r="R168" s="236" t="s">
        <v>275</v>
      </c>
      <c r="S168" s="236" t="s">
        <v>168</v>
      </c>
      <c r="T168" s="237" t="s">
        <v>169</v>
      </c>
      <c r="U168" s="221">
        <v>0</v>
      </c>
      <c r="V168" s="221">
        <f>ROUND(E168*U168,2)</f>
        <v>0</v>
      </c>
      <c r="W168" s="221"/>
      <c r="X168" s="221" t="s">
        <v>276</v>
      </c>
      <c r="Y168" s="212"/>
      <c r="Z168" s="212"/>
      <c r="AA168" s="212"/>
      <c r="AB168" s="212"/>
      <c r="AC168" s="212"/>
      <c r="AD168" s="212"/>
      <c r="AE168" s="212"/>
      <c r="AF168" s="212"/>
      <c r="AG168" s="212" t="s">
        <v>277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2" t="s">
        <v>341</v>
      </c>
      <c r="D169" s="222"/>
      <c r="E169" s="223">
        <v>2</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175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31">
        <v>55</v>
      </c>
      <c r="B170" s="232" t="s">
        <v>347</v>
      </c>
      <c r="C170" s="250" t="s">
        <v>348</v>
      </c>
      <c r="D170" s="233" t="s">
        <v>186</v>
      </c>
      <c r="E170" s="234">
        <v>8</v>
      </c>
      <c r="F170" s="235"/>
      <c r="G170" s="236">
        <f>ROUND(E170*F170,2)</f>
        <v>0</v>
      </c>
      <c r="H170" s="235"/>
      <c r="I170" s="236">
        <f>ROUND(E170*H170,2)</f>
        <v>0</v>
      </c>
      <c r="J170" s="235"/>
      <c r="K170" s="236">
        <f>ROUND(E170*J170,2)</f>
        <v>0</v>
      </c>
      <c r="L170" s="236">
        <v>21</v>
      </c>
      <c r="M170" s="236">
        <f>G170*(1+L170/100)</f>
        <v>0</v>
      </c>
      <c r="N170" s="236">
        <v>0</v>
      </c>
      <c r="O170" s="236">
        <f>ROUND(E170*N170,2)</f>
        <v>0</v>
      </c>
      <c r="P170" s="236">
        <v>0</v>
      </c>
      <c r="Q170" s="236">
        <f>ROUND(E170*P170,2)</f>
        <v>0</v>
      </c>
      <c r="R170" s="236" t="s">
        <v>215</v>
      </c>
      <c r="S170" s="236" t="s">
        <v>168</v>
      </c>
      <c r="T170" s="237" t="s">
        <v>169</v>
      </c>
      <c r="U170" s="221">
        <v>0.125</v>
      </c>
      <c r="V170" s="221">
        <f>ROUND(E170*U170,2)</f>
        <v>1</v>
      </c>
      <c r="W170" s="221"/>
      <c r="X170" s="221" t="s">
        <v>170</v>
      </c>
      <c r="Y170" s="212"/>
      <c r="Z170" s="212"/>
      <c r="AA170" s="212"/>
      <c r="AB170" s="212"/>
      <c r="AC170" s="212"/>
      <c r="AD170" s="212"/>
      <c r="AE170" s="212"/>
      <c r="AF170" s="212"/>
      <c r="AG170" s="212" t="s">
        <v>171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51" t="s">
        <v>349</v>
      </c>
      <c r="D171" s="239"/>
      <c r="E171" s="239"/>
      <c r="F171" s="239"/>
      <c r="G171" s="239"/>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173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2" t="s">
        <v>350</v>
      </c>
      <c r="D172" s="222"/>
      <c r="E172" s="223">
        <v>8</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175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0.399999999999999" outlineLevel="1" x14ac:dyDescent="0.25">
      <c r="A173" s="231">
        <v>56</v>
      </c>
      <c r="B173" s="232" t="s">
        <v>351</v>
      </c>
      <c r="C173" s="250" t="s">
        <v>352</v>
      </c>
      <c r="D173" s="233" t="s">
        <v>186</v>
      </c>
      <c r="E173" s="234">
        <v>8</v>
      </c>
      <c r="F173" s="235"/>
      <c r="G173" s="236">
        <f>ROUND(E173*F173,2)</f>
        <v>0</v>
      </c>
      <c r="H173" s="235"/>
      <c r="I173" s="236">
        <f>ROUND(E173*H173,2)</f>
        <v>0</v>
      </c>
      <c r="J173" s="235"/>
      <c r="K173" s="236">
        <f>ROUND(E173*J173,2)</f>
        <v>0</v>
      </c>
      <c r="L173" s="236">
        <v>21</v>
      </c>
      <c r="M173" s="236">
        <f>G173*(1+L173/100)</f>
        <v>0</v>
      </c>
      <c r="N173" s="236">
        <v>7.6000000000000004E-4</v>
      </c>
      <c r="O173" s="236">
        <f>ROUND(E173*N173,2)</f>
        <v>0.01</v>
      </c>
      <c r="P173" s="236">
        <v>0</v>
      </c>
      <c r="Q173" s="236">
        <f>ROUND(E173*P173,2)</f>
        <v>0</v>
      </c>
      <c r="R173" s="236" t="s">
        <v>215</v>
      </c>
      <c r="S173" s="236" t="s">
        <v>168</v>
      </c>
      <c r="T173" s="237" t="s">
        <v>169</v>
      </c>
      <c r="U173" s="221">
        <v>0.311</v>
      </c>
      <c r="V173" s="221">
        <f>ROUND(E173*U173,2)</f>
        <v>2.4900000000000002</v>
      </c>
      <c r="W173" s="221"/>
      <c r="X173" s="221" t="s">
        <v>170</v>
      </c>
      <c r="Y173" s="212"/>
      <c r="Z173" s="212"/>
      <c r="AA173" s="212"/>
      <c r="AB173" s="212"/>
      <c r="AC173" s="212"/>
      <c r="AD173" s="212"/>
      <c r="AE173" s="212"/>
      <c r="AF173" s="212"/>
      <c r="AG173" s="212" t="s">
        <v>171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2" t="s">
        <v>353</v>
      </c>
      <c r="D174" s="222"/>
      <c r="E174" s="223">
        <v>8</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175</v>
      </c>
      <c r="AH174" s="212">
        <v>5</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31">
        <v>57</v>
      </c>
      <c r="B175" s="232" t="s">
        <v>354</v>
      </c>
      <c r="C175" s="250" t="s">
        <v>355</v>
      </c>
      <c r="D175" s="233" t="s">
        <v>214</v>
      </c>
      <c r="E175" s="234">
        <v>6.5</v>
      </c>
      <c r="F175" s="235"/>
      <c r="G175" s="236">
        <f>ROUND(E175*F175,2)</f>
        <v>0</v>
      </c>
      <c r="H175" s="235"/>
      <c r="I175" s="236">
        <f>ROUND(E175*H175,2)</f>
        <v>0</v>
      </c>
      <c r="J175" s="235"/>
      <c r="K175" s="236">
        <f>ROUND(E175*J175,2)</f>
        <v>0</v>
      </c>
      <c r="L175" s="236">
        <v>21</v>
      </c>
      <c r="M175" s="236">
        <f>G175*(1+L175/100)</f>
        <v>0</v>
      </c>
      <c r="N175" s="236">
        <v>0</v>
      </c>
      <c r="O175" s="236">
        <f>ROUND(E175*N175,2)</f>
        <v>0</v>
      </c>
      <c r="P175" s="236">
        <v>0</v>
      </c>
      <c r="Q175" s="236">
        <f>ROUND(E175*P175,2)</f>
        <v>0</v>
      </c>
      <c r="R175" s="236"/>
      <c r="S175" s="236" t="s">
        <v>356</v>
      </c>
      <c r="T175" s="237" t="s">
        <v>357</v>
      </c>
      <c r="U175" s="221">
        <v>0</v>
      </c>
      <c r="V175" s="221">
        <f>ROUND(E175*U175,2)</f>
        <v>0</v>
      </c>
      <c r="W175" s="221"/>
      <c r="X175" s="221" t="s">
        <v>170</v>
      </c>
      <c r="Y175" s="212"/>
      <c r="Z175" s="212"/>
      <c r="AA175" s="212"/>
      <c r="AB175" s="212"/>
      <c r="AC175" s="212"/>
      <c r="AD175" s="212"/>
      <c r="AE175" s="212"/>
      <c r="AF175" s="212"/>
      <c r="AG175" s="212" t="s">
        <v>171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2" t="s">
        <v>358</v>
      </c>
      <c r="D176" s="222"/>
      <c r="E176" s="223">
        <v>6.5</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175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x14ac:dyDescent="0.25">
      <c r="A177" s="225" t="s">
        <v>162</v>
      </c>
      <c r="B177" s="226" t="s">
        <v>130</v>
      </c>
      <c r="C177" s="249" t="s">
        <v>131</v>
      </c>
      <c r="D177" s="227"/>
      <c r="E177" s="228"/>
      <c r="F177" s="229"/>
      <c r="G177" s="229">
        <f>SUMIF(AG178:AG182,"&lt;&gt;NOR",G178:G182)</f>
        <v>0</v>
      </c>
      <c r="H177" s="229"/>
      <c r="I177" s="229">
        <f>SUM(I178:I182)</f>
        <v>0</v>
      </c>
      <c r="J177" s="229"/>
      <c r="K177" s="229">
        <f>SUM(K178:K182)</f>
        <v>0</v>
      </c>
      <c r="L177" s="229"/>
      <c r="M177" s="229">
        <f>SUM(M178:M182)</f>
        <v>0</v>
      </c>
      <c r="N177" s="229"/>
      <c r="O177" s="229">
        <f>SUM(O178:O182)</f>
        <v>0</v>
      </c>
      <c r="P177" s="229"/>
      <c r="Q177" s="229">
        <f>SUM(Q178:Q182)</f>
        <v>0</v>
      </c>
      <c r="R177" s="229"/>
      <c r="S177" s="229"/>
      <c r="T177" s="230"/>
      <c r="U177" s="224"/>
      <c r="V177" s="224">
        <f>SUM(V178:V182)</f>
        <v>43.43</v>
      </c>
      <c r="W177" s="224"/>
      <c r="X177" s="224"/>
      <c r="AG177" t="s">
        <v>163</v>
      </c>
    </row>
    <row r="178" spans="1:60" outlineLevel="1" x14ac:dyDescent="0.25">
      <c r="A178" s="231">
        <v>58</v>
      </c>
      <c r="B178" s="232" t="s">
        <v>359</v>
      </c>
      <c r="C178" s="250" t="s">
        <v>360</v>
      </c>
      <c r="D178" s="233" t="s">
        <v>182</v>
      </c>
      <c r="E178" s="234">
        <v>111.37047</v>
      </c>
      <c r="F178" s="235"/>
      <c r="G178" s="236">
        <f>ROUND(E178*F178,2)</f>
        <v>0</v>
      </c>
      <c r="H178" s="235"/>
      <c r="I178" s="236">
        <f>ROUND(E178*H178,2)</f>
        <v>0</v>
      </c>
      <c r="J178" s="235"/>
      <c r="K178" s="236">
        <f>ROUND(E178*J178,2)</f>
        <v>0</v>
      </c>
      <c r="L178" s="236">
        <v>21</v>
      </c>
      <c r="M178" s="236">
        <f>G178*(1+L178/100)</f>
        <v>0</v>
      </c>
      <c r="N178" s="236">
        <v>0</v>
      </c>
      <c r="O178" s="236">
        <f>ROUND(E178*N178,2)</f>
        <v>0</v>
      </c>
      <c r="P178" s="236">
        <v>0</v>
      </c>
      <c r="Q178" s="236">
        <f>ROUND(E178*P178,2)</f>
        <v>0</v>
      </c>
      <c r="R178" s="236" t="s">
        <v>215</v>
      </c>
      <c r="S178" s="236" t="s">
        <v>168</v>
      </c>
      <c r="T178" s="237" t="s">
        <v>169</v>
      </c>
      <c r="U178" s="221">
        <v>0.39</v>
      </c>
      <c r="V178" s="221">
        <f>ROUND(E178*U178,2)</f>
        <v>43.43</v>
      </c>
      <c r="W178" s="221"/>
      <c r="X178" s="221" t="s">
        <v>361</v>
      </c>
      <c r="Y178" s="212"/>
      <c r="Z178" s="212"/>
      <c r="AA178" s="212"/>
      <c r="AB178" s="212"/>
      <c r="AC178" s="212"/>
      <c r="AD178" s="212"/>
      <c r="AE178" s="212"/>
      <c r="AF178" s="212"/>
      <c r="AG178" s="212" t="s">
        <v>362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1" t="s">
        <v>363</v>
      </c>
      <c r="D179" s="239"/>
      <c r="E179" s="239"/>
      <c r="F179" s="239"/>
      <c r="G179" s="239"/>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173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2" t="s">
        <v>364</v>
      </c>
      <c r="D180" s="222"/>
      <c r="E180" s="22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175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2" t="s">
        <v>365</v>
      </c>
      <c r="D181" s="222"/>
      <c r="E181" s="22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175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2" t="s">
        <v>366</v>
      </c>
      <c r="D182" s="222"/>
      <c r="E182" s="223">
        <v>111.37047</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175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x14ac:dyDescent="0.25">
      <c r="A183" s="225" t="s">
        <v>162</v>
      </c>
      <c r="B183" s="226" t="s">
        <v>134</v>
      </c>
      <c r="C183" s="249" t="s">
        <v>27</v>
      </c>
      <c r="D183" s="227"/>
      <c r="E183" s="228"/>
      <c r="F183" s="229"/>
      <c r="G183" s="229">
        <f>SUMIF(AG184:AG189,"&lt;&gt;NOR",G184:G189)</f>
        <v>0</v>
      </c>
      <c r="H183" s="229"/>
      <c r="I183" s="229">
        <f>SUM(I184:I189)</f>
        <v>0</v>
      </c>
      <c r="J183" s="229"/>
      <c r="K183" s="229">
        <f>SUM(K184:K189)</f>
        <v>0</v>
      </c>
      <c r="L183" s="229"/>
      <c r="M183" s="229">
        <f>SUM(M184:M189)</f>
        <v>0</v>
      </c>
      <c r="N183" s="229"/>
      <c r="O183" s="229">
        <f>SUM(O184:O189)</f>
        <v>0</v>
      </c>
      <c r="P183" s="229"/>
      <c r="Q183" s="229">
        <f>SUM(Q184:Q189)</f>
        <v>0</v>
      </c>
      <c r="R183" s="229"/>
      <c r="S183" s="229"/>
      <c r="T183" s="230"/>
      <c r="U183" s="224"/>
      <c r="V183" s="224">
        <f>SUM(V184:V189)</f>
        <v>0</v>
      </c>
      <c r="W183" s="224"/>
      <c r="X183" s="224"/>
      <c r="AG183" t="s">
        <v>163</v>
      </c>
    </row>
    <row r="184" spans="1:60" outlineLevel="1" x14ac:dyDescent="0.25">
      <c r="A184" s="231">
        <v>59</v>
      </c>
      <c r="B184" s="232" t="s">
        <v>367</v>
      </c>
      <c r="C184" s="250" t="s">
        <v>368</v>
      </c>
      <c r="D184" s="233" t="s">
        <v>369</v>
      </c>
      <c r="E184" s="234">
        <v>1</v>
      </c>
      <c r="F184" s="235"/>
      <c r="G184" s="236">
        <f>ROUND(E184*F184,2)</f>
        <v>0</v>
      </c>
      <c r="H184" s="235"/>
      <c r="I184" s="236">
        <f>ROUND(E184*H184,2)</f>
        <v>0</v>
      </c>
      <c r="J184" s="235"/>
      <c r="K184" s="236">
        <f>ROUND(E184*J184,2)</f>
        <v>0</v>
      </c>
      <c r="L184" s="236">
        <v>21</v>
      </c>
      <c r="M184" s="236">
        <f>G184*(1+L184/100)</f>
        <v>0</v>
      </c>
      <c r="N184" s="236">
        <v>0</v>
      </c>
      <c r="O184" s="236">
        <f>ROUND(E184*N184,2)</f>
        <v>0</v>
      </c>
      <c r="P184" s="236">
        <v>0</v>
      </c>
      <c r="Q184" s="236">
        <f>ROUND(E184*P184,2)</f>
        <v>0</v>
      </c>
      <c r="R184" s="236"/>
      <c r="S184" s="236" t="s">
        <v>168</v>
      </c>
      <c r="T184" s="237" t="s">
        <v>357</v>
      </c>
      <c r="U184" s="221">
        <v>0</v>
      </c>
      <c r="V184" s="221">
        <f>ROUND(E184*U184,2)</f>
        <v>0</v>
      </c>
      <c r="W184" s="221"/>
      <c r="X184" s="221" t="s">
        <v>370</v>
      </c>
      <c r="Y184" s="212"/>
      <c r="Z184" s="212"/>
      <c r="AA184" s="212"/>
      <c r="AB184" s="212"/>
      <c r="AC184" s="212"/>
      <c r="AD184" s="212"/>
      <c r="AE184" s="212"/>
      <c r="AF184" s="212"/>
      <c r="AG184" s="212" t="s">
        <v>371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4" t="s">
        <v>372</v>
      </c>
      <c r="D185" s="247"/>
      <c r="E185" s="247"/>
      <c r="F185" s="247"/>
      <c r="G185" s="247"/>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373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31">
        <v>60</v>
      </c>
      <c r="B186" s="232" t="s">
        <v>374</v>
      </c>
      <c r="C186" s="250" t="s">
        <v>375</v>
      </c>
      <c r="D186" s="233" t="s">
        <v>369</v>
      </c>
      <c r="E186" s="234">
        <v>1</v>
      </c>
      <c r="F186" s="235"/>
      <c r="G186" s="236">
        <f>ROUND(E186*F186,2)</f>
        <v>0</v>
      </c>
      <c r="H186" s="235"/>
      <c r="I186" s="236">
        <f>ROUND(E186*H186,2)</f>
        <v>0</v>
      </c>
      <c r="J186" s="235"/>
      <c r="K186" s="236">
        <f>ROUND(E186*J186,2)</f>
        <v>0</v>
      </c>
      <c r="L186" s="236">
        <v>21</v>
      </c>
      <c r="M186" s="236">
        <f>G186*(1+L186/100)</f>
        <v>0</v>
      </c>
      <c r="N186" s="236">
        <v>0</v>
      </c>
      <c r="O186" s="236">
        <f>ROUND(E186*N186,2)</f>
        <v>0</v>
      </c>
      <c r="P186" s="236">
        <v>0</v>
      </c>
      <c r="Q186" s="236">
        <f>ROUND(E186*P186,2)</f>
        <v>0</v>
      </c>
      <c r="R186" s="236"/>
      <c r="S186" s="236" t="s">
        <v>168</v>
      </c>
      <c r="T186" s="237" t="s">
        <v>357</v>
      </c>
      <c r="U186" s="221">
        <v>0</v>
      </c>
      <c r="V186" s="221">
        <f>ROUND(E186*U186,2)</f>
        <v>0</v>
      </c>
      <c r="W186" s="221"/>
      <c r="X186" s="221" t="s">
        <v>370</v>
      </c>
      <c r="Y186" s="212"/>
      <c r="Z186" s="212"/>
      <c r="AA186" s="212"/>
      <c r="AB186" s="212"/>
      <c r="AC186" s="212"/>
      <c r="AD186" s="212"/>
      <c r="AE186" s="212"/>
      <c r="AF186" s="212"/>
      <c r="AG186" s="212" t="s">
        <v>371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4" t="s">
        <v>376</v>
      </c>
      <c r="D187" s="247"/>
      <c r="E187" s="247"/>
      <c r="F187" s="247"/>
      <c r="G187" s="247"/>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373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38" t="str">
        <f>C187</f>
        <v>Náklady na ztížené provádění stavebních prací v důsledku nepřerušeného dopravního provozu na staveništi nebo v jeho bezprostředním okolí.</v>
      </c>
      <c r="BB187" s="212"/>
      <c r="BC187" s="212"/>
      <c r="BD187" s="212"/>
      <c r="BE187" s="212"/>
      <c r="BF187" s="212"/>
      <c r="BG187" s="212"/>
      <c r="BH187" s="212"/>
    </row>
    <row r="188" spans="1:60" outlineLevel="1" x14ac:dyDescent="0.25">
      <c r="A188" s="231">
        <v>61</v>
      </c>
      <c r="B188" s="232" t="s">
        <v>377</v>
      </c>
      <c r="C188" s="250" t="s">
        <v>378</v>
      </c>
      <c r="D188" s="233" t="s">
        <v>369</v>
      </c>
      <c r="E188" s="234">
        <v>1</v>
      </c>
      <c r="F188" s="235"/>
      <c r="G188" s="236">
        <f>ROUND(E188*F188,2)</f>
        <v>0</v>
      </c>
      <c r="H188" s="235"/>
      <c r="I188" s="236">
        <f>ROUND(E188*H188,2)</f>
        <v>0</v>
      </c>
      <c r="J188" s="235"/>
      <c r="K188" s="236">
        <f>ROUND(E188*J188,2)</f>
        <v>0</v>
      </c>
      <c r="L188" s="236">
        <v>21</v>
      </c>
      <c r="M188" s="236">
        <f>G188*(1+L188/100)</f>
        <v>0</v>
      </c>
      <c r="N188" s="236">
        <v>0</v>
      </c>
      <c r="O188" s="236">
        <f>ROUND(E188*N188,2)</f>
        <v>0</v>
      </c>
      <c r="P188" s="236">
        <v>0</v>
      </c>
      <c r="Q188" s="236">
        <f>ROUND(E188*P188,2)</f>
        <v>0</v>
      </c>
      <c r="R188" s="236"/>
      <c r="S188" s="236" t="s">
        <v>168</v>
      </c>
      <c r="T188" s="237" t="s">
        <v>357</v>
      </c>
      <c r="U188" s="221">
        <v>0</v>
      </c>
      <c r="V188" s="221">
        <f>ROUND(E188*U188,2)</f>
        <v>0</v>
      </c>
      <c r="W188" s="221"/>
      <c r="X188" s="221" t="s">
        <v>370</v>
      </c>
      <c r="Y188" s="212"/>
      <c r="Z188" s="212"/>
      <c r="AA188" s="212"/>
      <c r="AB188" s="212"/>
      <c r="AC188" s="212"/>
      <c r="AD188" s="212"/>
      <c r="AE188" s="212"/>
      <c r="AF188" s="212"/>
      <c r="AG188" s="212" t="s">
        <v>371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4" t="s">
        <v>379</v>
      </c>
      <c r="D189" s="247"/>
      <c r="E189" s="247"/>
      <c r="F189" s="247"/>
      <c r="G189" s="247"/>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373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5">
      <c r="A190" s="3"/>
      <c r="B190" s="4"/>
      <c r="C190" s="255"/>
      <c r="D190" s="6"/>
      <c r="E190" s="3"/>
      <c r="F190" s="3"/>
      <c r="G190" s="3"/>
      <c r="H190" s="3"/>
      <c r="I190" s="3"/>
      <c r="J190" s="3"/>
      <c r="K190" s="3"/>
      <c r="L190" s="3"/>
      <c r="M190" s="3"/>
      <c r="N190" s="3"/>
      <c r="O190" s="3"/>
      <c r="P190" s="3"/>
      <c r="Q190" s="3"/>
      <c r="R190" s="3"/>
      <c r="S190" s="3"/>
      <c r="T190" s="3"/>
      <c r="U190" s="3"/>
      <c r="V190" s="3"/>
      <c r="W190" s="3"/>
      <c r="X190" s="3"/>
      <c r="AE190">
        <v>15</v>
      </c>
      <c r="AF190">
        <v>21</v>
      </c>
      <c r="AG190" t="s">
        <v>149</v>
      </c>
    </row>
    <row r="191" spans="1:60" x14ac:dyDescent="0.25">
      <c r="A191" s="215"/>
      <c r="B191" s="216" t="s">
        <v>29</v>
      </c>
      <c r="C191" s="256"/>
      <c r="D191" s="217"/>
      <c r="E191" s="218"/>
      <c r="F191" s="218"/>
      <c r="G191" s="248">
        <f>G8+G21+G39+G64+G80+G98+G112+G119+G130+G143+G177+G183</f>
        <v>0</v>
      </c>
      <c r="H191" s="3"/>
      <c r="I191" s="3"/>
      <c r="J191" s="3"/>
      <c r="K191" s="3"/>
      <c r="L191" s="3"/>
      <c r="M191" s="3"/>
      <c r="N191" s="3"/>
      <c r="O191" s="3"/>
      <c r="P191" s="3"/>
      <c r="Q191" s="3"/>
      <c r="R191" s="3"/>
      <c r="S191" s="3"/>
      <c r="T191" s="3"/>
      <c r="U191" s="3"/>
      <c r="V191" s="3"/>
      <c r="W191" s="3"/>
      <c r="X191" s="3"/>
      <c r="AE191">
        <f>SUMIF(L7:L189,AE190,G7:G189)</f>
        <v>0</v>
      </c>
      <c r="AF191">
        <f>SUMIF(L7:L189,AF190,G7:G189)</f>
        <v>0</v>
      </c>
      <c r="AG191" t="s">
        <v>380</v>
      </c>
    </row>
    <row r="192" spans="1:60" x14ac:dyDescent="0.25">
      <c r="C192" s="257"/>
      <c r="D192" s="10"/>
      <c r="AG192" t="s">
        <v>381</v>
      </c>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wJs0zC/91TJV71CHyBmDiGWOqfrwWei2upl5SJbzUbAA7bDlGWiZOyk1GMdXypPJOFo3lVkEIQyfoHdAnQZgQ==" saltValue="H3Y9LWVb+fBHhz/54WtmUw==" spinCount="100000" sheet="1"/>
  <mergeCells count="32">
    <mergeCell ref="C187:G187"/>
    <mergeCell ref="C189:G189"/>
    <mergeCell ref="C153:G153"/>
    <mergeCell ref="C158:G158"/>
    <mergeCell ref="C162:G162"/>
    <mergeCell ref="C171:G171"/>
    <mergeCell ref="C179:G179"/>
    <mergeCell ref="C185:G185"/>
    <mergeCell ref="C103:G103"/>
    <mergeCell ref="C106:G106"/>
    <mergeCell ref="C117:G117"/>
    <mergeCell ref="C132:G132"/>
    <mergeCell ref="C145:G145"/>
    <mergeCell ref="C150:G150"/>
    <mergeCell ref="C34:G34"/>
    <mergeCell ref="C36:G36"/>
    <mergeCell ref="C38:G38"/>
    <mergeCell ref="C41:G41"/>
    <mergeCell ref="C50:G50"/>
    <mergeCell ref="C100:G100"/>
    <mergeCell ref="C18:G18"/>
    <mergeCell ref="C23:G23"/>
    <mergeCell ref="C26:G26"/>
    <mergeCell ref="C28:G28"/>
    <mergeCell ref="C30:G30"/>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BD91-D813-407E-83C6-3ADA3EAE1E6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136</v>
      </c>
      <c r="B1" s="197"/>
      <c r="C1" s="197"/>
      <c r="D1" s="197"/>
      <c r="E1" s="197"/>
      <c r="F1" s="197"/>
      <c r="G1" s="197"/>
      <c r="AG1" t="s">
        <v>137</v>
      </c>
    </row>
    <row r="2" spans="1:60" ht="25.05" customHeight="1" x14ac:dyDescent="0.25">
      <c r="A2" s="198" t="s">
        <v>7</v>
      </c>
      <c r="B2" s="48" t="s">
        <v>43</v>
      </c>
      <c r="C2" s="201" t="s">
        <v>44</v>
      </c>
      <c r="D2" s="199"/>
      <c r="E2" s="199"/>
      <c r="F2" s="199"/>
      <c r="G2" s="200"/>
      <c r="AG2" t="s">
        <v>138</v>
      </c>
    </row>
    <row r="3" spans="1:60" ht="25.05" customHeight="1" x14ac:dyDescent="0.25">
      <c r="A3" s="198" t="s">
        <v>8</v>
      </c>
      <c r="B3" s="48" t="s">
        <v>59</v>
      </c>
      <c r="C3" s="201" t="s">
        <v>60</v>
      </c>
      <c r="D3" s="199"/>
      <c r="E3" s="199"/>
      <c r="F3" s="199"/>
      <c r="G3" s="200"/>
      <c r="AC3" s="177" t="s">
        <v>138</v>
      </c>
      <c r="AG3" t="s">
        <v>139</v>
      </c>
    </row>
    <row r="4" spans="1:60" ht="25.05" customHeight="1" x14ac:dyDescent="0.25">
      <c r="A4" s="202" t="s">
        <v>9</v>
      </c>
      <c r="B4" s="203" t="s">
        <v>62</v>
      </c>
      <c r="C4" s="204" t="s">
        <v>63</v>
      </c>
      <c r="D4" s="205"/>
      <c r="E4" s="205"/>
      <c r="F4" s="205"/>
      <c r="G4" s="206"/>
      <c r="AG4" t="s">
        <v>140</v>
      </c>
    </row>
    <row r="5" spans="1:60" x14ac:dyDescent="0.25">
      <c r="D5" s="10"/>
    </row>
    <row r="6" spans="1:60" ht="39.6" x14ac:dyDescent="0.25">
      <c r="A6" s="208" t="s">
        <v>141</v>
      </c>
      <c r="B6" s="210" t="s">
        <v>142</v>
      </c>
      <c r="C6" s="210" t="s">
        <v>143</v>
      </c>
      <c r="D6" s="209" t="s">
        <v>144</v>
      </c>
      <c r="E6" s="208" t="s">
        <v>145</v>
      </c>
      <c r="F6" s="207" t="s">
        <v>146</v>
      </c>
      <c r="G6" s="208" t="s">
        <v>29</v>
      </c>
      <c r="H6" s="211" t="s">
        <v>30</v>
      </c>
      <c r="I6" s="211" t="s">
        <v>147</v>
      </c>
      <c r="J6" s="211" t="s">
        <v>31</v>
      </c>
      <c r="K6" s="211" t="s">
        <v>148</v>
      </c>
      <c r="L6" s="211" t="s">
        <v>149</v>
      </c>
      <c r="M6" s="211" t="s">
        <v>150</v>
      </c>
      <c r="N6" s="211" t="s">
        <v>151</v>
      </c>
      <c r="O6" s="211" t="s">
        <v>152</v>
      </c>
      <c r="P6" s="211" t="s">
        <v>153</v>
      </c>
      <c r="Q6" s="211" t="s">
        <v>154</v>
      </c>
      <c r="R6" s="211" t="s">
        <v>155</v>
      </c>
      <c r="S6" s="211" t="s">
        <v>156</v>
      </c>
      <c r="T6" s="211" t="s">
        <v>157</v>
      </c>
      <c r="U6" s="211" t="s">
        <v>158</v>
      </c>
      <c r="V6" s="211" t="s">
        <v>159</v>
      </c>
      <c r="W6" s="211" t="s">
        <v>160</v>
      </c>
      <c r="X6" s="211" t="s">
        <v>161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162</v>
      </c>
      <c r="B8" s="226" t="s">
        <v>132</v>
      </c>
      <c r="C8" s="249" t="s">
        <v>133</v>
      </c>
      <c r="D8" s="227"/>
      <c r="E8" s="228"/>
      <c r="F8" s="229"/>
      <c r="G8" s="229">
        <f>SUMIF(AG9:AG9,"&lt;&gt;NOR",G9:G9)</f>
        <v>0</v>
      </c>
      <c r="H8" s="229"/>
      <c r="I8" s="229">
        <f>SUM(I9:I9)</f>
        <v>0</v>
      </c>
      <c r="J8" s="229"/>
      <c r="K8" s="229">
        <f>SUM(K9:K9)</f>
        <v>0</v>
      </c>
      <c r="L8" s="229"/>
      <c r="M8" s="229">
        <f>SUM(M9:M9)</f>
        <v>0</v>
      </c>
      <c r="N8" s="229"/>
      <c r="O8" s="229">
        <f>SUM(O9:O9)</f>
        <v>0</v>
      </c>
      <c r="P8" s="229"/>
      <c r="Q8" s="229">
        <f>SUM(Q9:Q9)</f>
        <v>0</v>
      </c>
      <c r="R8" s="229"/>
      <c r="S8" s="229"/>
      <c r="T8" s="230"/>
      <c r="U8" s="224"/>
      <c r="V8" s="224">
        <f>SUM(V9:V9)</f>
        <v>0</v>
      </c>
      <c r="W8" s="224"/>
      <c r="X8" s="224"/>
      <c r="AG8" t="s">
        <v>163</v>
      </c>
    </row>
    <row r="9" spans="1:60" outlineLevel="1" x14ac:dyDescent="0.25">
      <c r="A9" s="231">
        <v>1</v>
      </c>
      <c r="B9" s="232" t="s">
        <v>382</v>
      </c>
      <c r="C9" s="250" t="s">
        <v>383</v>
      </c>
      <c r="D9" s="233" t="s">
        <v>384</v>
      </c>
      <c r="E9" s="234">
        <v>1</v>
      </c>
      <c r="F9" s="235"/>
      <c r="G9" s="236">
        <f>ROUND(E9*F9,2)</f>
        <v>0</v>
      </c>
      <c r="H9" s="235"/>
      <c r="I9" s="236">
        <f>ROUND(E9*H9,2)</f>
        <v>0</v>
      </c>
      <c r="J9" s="235"/>
      <c r="K9" s="236">
        <f>ROUND(E9*J9,2)</f>
        <v>0</v>
      </c>
      <c r="L9" s="236">
        <v>21</v>
      </c>
      <c r="M9" s="236">
        <f>G9*(1+L9/100)</f>
        <v>0</v>
      </c>
      <c r="N9" s="236">
        <v>0</v>
      </c>
      <c r="O9" s="236">
        <f>ROUND(E9*N9,2)</f>
        <v>0</v>
      </c>
      <c r="P9" s="236">
        <v>0</v>
      </c>
      <c r="Q9" s="236">
        <f>ROUND(E9*P9,2)</f>
        <v>0</v>
      </c>
      <c r="R9" s="236"/>
      <c r="S9" s="236" t="s">
        <v>356</v>
      </c>
      <c r="T9" s="237" t="s">
        <v>357</v>
      </c>
      <c r="U9" s="221">
        <v>0</v>
      </c>
      <c r="V9" s="221">
        <f>ROUND(E9*U9,2)</f>
        <v>0</v>
      </c>
      <c r="W9" s="221"/>
      <c r="X9" s="221" t="s">
        <v>170</v>
      </c>
      <c r="Y9" s="212"/>
      <c r="Z9" s="212"/>
      <c r="AA9" s="212"/>
      <c r="AB9" s="212"/>
      <c r="AC9" s="212"/>
      <c r="AD9" s="212"/>
      <c r="AE9" s="212"/>
      <c r="AF9" s="212"/>
      <c r="AG9" s="212" t="s">
        <v>171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55"/>
      <c r="D10" s="6"/>
      <c r="E10" s="3"/>
      <c r="F10" s="3"/>
      <c r="G10" s="3"/>
      <c r="H10" s="3"/>
      <c r="I10" s="3"/>
      <c r="J10" s="3"/>
      <c r="K10" s="3"/>
      <c r="L10" s="3"/>
      <c r="M10" s="3"/>
      <c r="N10" s="3"/>
      <c r="O10" s="3"/>
      <c r="P10" s="3"/>
      <c r="Q10" s="3"/>
      <c r="R10" s="3"/>
      <c r="S10" s="3"/>
      <c r="T10" s="3"/>
      <c r="U10" s="3"/>
      <c r="V10" s="3"/>
      <c r="W10" s="3"/>
      <c r="X10" s="3"/>
      <c r="AE10">
        <v>15</v>
      </c>
      <c r="AF10">
        <v>21</v>
      </c>
      <c r="AG10" t="s">
        <v>149</v>
      </c>
    </row>
    <row r="11" spans="1:60" x14ac:dyDescent="0.25">
      <c r="A11" s="215"/>
      <c r="B11" s="216" t="s">
        <v>29</v>
      </c>
      <c r="C11" s="256"/>
      <c r="D11" s="217"/>
      <c r="E11" s="218"/>
      <c r="F11" s="218"/>
      <c r="G11" s="248">
        <f>G8</f>
        <v>0</v>
      </c>
      <c r="H11" s="3"/>
      <c r="I11" s="3"/>
      <c r="J11" s="3"/>
      <c r="K11" s="3"/>
      <c r="L11" s="3"/>
      <c r="M11" s="3"/>
      <c r="N11" s="3"/>
      <c r="O11" s="3"/>
      <c r="P11" s="3"/>
      <c r="Q11" s="3"/>
      <c r="R11" s="3"/>
      <c r="S11" s="3"/>
      <c r="T11" s="3"/>
      <c r="U11" s="3"/>
      <c r="V11" s="3"/>
      <c r="W11" s="3"/>
      <c r="X11" s="3"/>
      <c r="AE11">
        <f>SUMIF(L7:L9,AE10,G7:G9)</f>
        <v>0</v>
      </c>
      <c r="AF11">
        <f>SUMIF(L7:L9,AF10,G7:G9)</f>
        <v>0</v>
      </c>
      <c r="AG11" t="s">
        <v>380</v>
      </c>
    </row>
    <row r="12" spans="1:60" x14ac:dyDescent="0.25">
      <c r="C12" s="257"/>
      <c r="D12" s="10"/>
      <c r="AG12" t="s">
        <v>381</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sjZfQXtHDdieWn8jz62Yd9b1sPYRr897KvZqbLBrq5g+P4Q6BEsOCVL81zg+MPITi30QD6DBrFId65EFp9OyQ==" saltValue="OvGfYdnG1Z+T2OuMaJzT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101 611905101A Pol</vt:lpstr>
      <vt:lpstr>101 611905101B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'101 611905101A Pol'!Názvy_tisku</vt:lpstr>
      <vt:lpstr>'101 611905101B Pol'!Názvy_tisku</vt:lpstr>
      <vt:lpstr>oadresa</vt:lpstr>
      <vt:lpstr>Stavba!Objednatel</vt:lpstr>
      <vt:lpstr>Stavba!Objekt</vt:lpstr>
      <vt:lpstr>'101 611905101A Pol'!Oblast_tisku</vt:lpstr>
      <vt:lpstr>'101 611905101B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2019-12-09T10:24:34Z</dcterms:modified>
</cp:coreProperties>
</file>