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E:\Rozpočty 1219\61-Macháčková\"/>
    </mc:Choice>
  </mc:AlternateContent>
  <xr:revisionPtr revIDLastSave="0" documentId="8_{9FBCBAF9-5000-4942-92EA-F5D6EEA85EF3}" xr6:coauthVersionLast="45" xr6:coauthVersionMax="45"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101 611904101A Pol" sheetId="12" r:id="rId4"/>
    <sheet name="101 611904101B Pol" sheetId="13" r:id="rId5"/>
  </sheets>
  <externalReferences>
    <externalReference r:id="rId6"/>
  </externalReferences>
  <definedNames>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'101 611904101A Pol'!$1:$7</definedName>
    <definedName name="_xlnm.Print_Titles" localSheetId="4">'101 611904101B Pol'!$1:$7</definedName>
    <definedName name="oadresa">Stavba!$D$6</definedName>
    <definedName name="Objednatel" localSheetId="1">Stavba!$D$5</definedName>
    <definedName name="Objekt" localSheetId="1">Stavba!$B$38</definedName>
    <definedName name="_xlnm.Print_Area" localSheetId="3">'101 611904101A Pol'!$A$1:$X$213</definedName>
    <definedName name="_xlnm.Print_Area" localSheetId="4">'101 611904101B Pol'!$A$1:$X$12</definedName>
    <definedName name="_xlnm.Print_Area" localSheetId="1">Stavba!$A$1:$J$135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34" i="1" l="1"/>
  <c r="I133" i="1"/>
  <c r="I132" i="1"/>
  <c r="I131" i="1"/>
  <c r="I130" i="1"/>
  <c r="I129" i="1"/>
  <c r="I128" i="1"/>
  <c r="I127" i="1"/>
  <c r="I126" i="1"/>
  <c r="I135" i="1" s="1"/>
  <c r="I125" i="1"/>
  <c r="I124" i="1"/>
  <c r="I123" i="1"/>
  <c r="I122" i="1"/>
  <c r="G43" i="1"/>
  <c r="F43" i="1"/>
  <c r="G42" i="1"/>
  <c r="F42" i="1"/>
  <c r="G41" i="1"/>
  <c r="F41" i="1"/>
  <c r="G39" i="1"/>
  <c r="F39" i="1"/>
  <c r="H39" i="1" s="1"/>
  <c r="G11" i="13"/>
  <c r="G8" i="13"/>
  <c r="M8" i="13"/>
  <c r="V8" i="13"/>
  <c r="G9" i="13"/>
  <c r="I9" i="13"/>
  <c r="I8" i="13" s="1"/>
  <c r="K9" i="13"/>
  <c r="K8" i="13" s="1"/>
  <c r="M9" i="13"/>
  <c r="O9" i="13"/>
  <c r="O8" i="13" s="1"/>
  <c r="Q9" i="13"/>
  <c r="Q8" i="13" s="1"/>
  <c r="V9" i="13"/>
  <c r="AE11" i="13"/>
  <c r="AF11" i="13"/>
  <c r="G212" i="12"/>
  <c r="BA208" i="12"/>
  <c r="BA119" i="12"/>
  <c r="BA92" i="12"/>
  <c r="BA76" i="12"/>
  <c r="BA45" i="12"/>
  <c r="BA29" i="12"/>
  <c r="BA26" i="12"/>
  <c r="BA10" i="12"/>
  <c r="K8" i="12"/>
  <c r="G9" i="12"/>
  <c r="M9" i="12" s="1"/>
  <c r="M8" i="12" s="1"/>
  <c r="I9" i="12"/>
  <c r="I8" i="12" s="1"/>
  <c r="K9" i="12"/>
  <c r="O9" i="12"/>
  <c r="Q9" i="12"/>
  <c r="Q8" i="12" s="1"/>
  <c r="V9" i="12"/>
  <c r="V8" i="12" s="1"/>
  <c r="G12" i="12"/>
  <c r="M12" i="12" s="1"/>
  <c r="I12" i="12"/>
  <c r="K12" i="12"/>
  <c r="O12" i="12"/>
  <c r="Q12" i="12"/>
  <c r="V12" i="12"/>
  <c r="G15" i="12"/>
  <c r="I15" i="12"/>
  <c r="K15" i="12"/>
  <c r="M15" i="12"/>
  <c r="O15" i="12"/>
  <c r="O8" i="12" s="1"/>
  <c r="Q15" i="12"/>
  <c r="V15" i="12"/>
  <c r="G17" i="12"/>
  <c r="I17" i="12"/>
  <c r="K17" i="12"/>
  <c r="M17" i="12"/>
  <c r="O17" i="12"/>
  <c r="Q17" i="12"/>
  <c r="V17" i="12"/>
  <c r="G21" i="12"/>
  <c r="G20" i="12" s="1"/>
  <c r="I21" i="12"/>
  <c r="I20" i="12" s="1"/>
  <c r="K21" i="12"/>
  <c r="K20" i="12" s="1"/>
  <c r="O21" i="12"/>
  <c r="O20" i="12" s="1"/>
  <c r="Q21" i="12"/>
  <c r="V21" i="12"/>
  <c r="V20" i="12" s="1"/>
  <c r="G23" i="12"/>
  <c r="M23" i="12" s="1"/>
  <c r="I23" i="12"/>
  <c r="K23" i="12"/>
  <c r="O23" i="12"/>
  <c r="Q23" i="12"/>
  <c r="V23" i="12"/>
  <c r="G25" i="12"/>
  <c r="M25" i="12" s="1"/>
  <c r="I25" i="12"/>
  <c r="K25" i="12"/>
  <c r="O25" i="12"/>
  <c r="Q25" i="12"/>
  <c r="Q20" i="12" s="1"/>
  <c r="V25" i="12"/>
  <c r="G28" i="12"/>
  <c r="I28" i="12"/>
  <c r="K28" i="12"/>
  <c r="M28" i="12"/>
  <c r="O28" i="12"/>
  <c r="Q28" i="12"/>
  <c r="V28" i="12"/>
  <c r="G31" i="12"/>
  <c r="I31" i="12"/>
  <c r="K31" i="12"/>
  <c r="M31" i="12"/>
  <c r="O31" i="12"/>
  <c r="Q31" i="12"/>
  <c r="V31" i="12"/>
  <c r="G35" i="12"/>
  <c r="I35" i="12"/>
  <c r="K35" i="12"/>
  <c r="M35" i="12"/>
  <c r="O35" i="12"/>
  <c r="Q35" i="12"/>
  <c r="V35" i="12"/>
  <c r="G39" i="12"/>
  <c r="M39" i="12" s="1"/>
  <c r="I39" i="12"/>
  <c r="K39" i="12"/>
  <c r="O39" i="12"/>
  <c r="Q39" i="12"/>
  <c r="V39" i="12"/>
  <c r="G43" i="12"/>
  <c r="I43" i="12"/>
  <c r="V43" i="12"/>
  <c r="G44" i="12"/>
  <c r="M44" i="12" s="1"/>
  <c r="M43" i="12" s="1"/>
  <c r="I44" i="12"/>
  <c r="K44" i="12"/>
  <c r="K43" i="12" s="1"/>
  <c r="O44" i="12"/>
  <c r="O43" i="12" s="1"/>
  <c r="Q44" i="12"/>
  <c r="Q43" i="12" s="1"/>
  <c r="V44" i="12"/>
  <c r="G47" i="12"/>
  <c r="I47" i="12"/>
  <c r="K47" i="12"/>
  <c r="M47" i="12"/>
  <c r="O47" i="12"/>
  <c r="Q47" i="12"/>
  <c r="V47" i="12"/>
  <c r="G51" i="12"/>
  <c r="I51" i="12"/>
  <c r="K51" i="12"/>
  <c r="M51" i="12"/>
  <c r="O51" i="12"/>
  <c r="Q51" i="12"/>
  <c r="V51" i="12"/>
  <c r="G55" i="12"/>
  <c r="I55" i="12"/>
  <c r="K55" i="12"/>
  <c r="M55" i="12"/>
  <c r="O55" i="12"/>
  <c r="Q55" i="12"/>
  <c r="V55" i="12"/>
  <c r="I59" i="12"/>
  <c r="K59" i="12"/>
  <c r="G60" i="12"/>
  <c r="M60" i="12" s="1"/>
  <c r="M59" i="12" s="1"/>
  <c r="I60" i="12"/>
  <c r="K60" i="12"/>
  <c r="O60" i="12"/>
  <c r="Q60" i="12"/>
  <c r="Q59" i="12" s="1"/>
  <c r="V60" i="12"/>
  <c r="V59" i="12" s="1"/>
  <c r="G62" i="12"/>
  <c r="M62" i="12" s="1"/>
  <c r="I62" i="12"/>
  <c r="K62" i="12"/>
  <c r="O62" i="12"/>
  <c r="Q62" i="12"/>
  <c r="V62" i="12"/>
  <c r="G66" i="12"/>
  <c r="I66" i="12"/>
  <c r="K66" i="12"/>
  <c r="M66" i="12"/>
  <c r="O66" i="12"/>
  <c r="O59" i="12" s="1"/>
  <c r="Q66" i="12"/>
  <c r="V66" i="12"/>
  <c r="G70" i="12"/>
  <c r="I70" i="12"/>
  <c r="K70" i="12"/>
  <c r="M70" i="12"/>
  <c r="O70" i="12"/>
  <c r="Q70" i="12"/>
  <c r="V70" i="12"/>
  <c r="G75" i="12"/>
  <c r="G74" i="12" s="1"/>
  <c r="I75" i="12"/>
  <c r="I74" i="12" s="1"/>
  <c r="K75" i="12"/>
  <c r="O75" i="12"/>
  <c r="O74" i="12" s="1"/>
  <c r="Q75" i="12"/>
  <c r="V75" i="12"/>
  <c r="V74" i="12" s="1"/>
  <c r="G78" i="12"/>
  <c r="M78" i="12" s="1"/>
  <c r="I78" i="12"/>
  <c r="K78" i="12"/>
  <c r="O78" i="12"/>
  <c r="Q78" i="12"/>
  <c r="V78" i="12"/>
  <c r="G80" i="12"/>
  <c r="M80" i="12" s="1"/>
  <c r="I80" i="12"/>
  <c r="K80" i="12"/>
  <c r="O80" i="12"/>
  <c r="Q80" i="12"/>
  <c r="Q74" i="12" s="1"/>
  <c r="V80" i="12"/>
  <c r="G82" i="12"/>
  <c r="I82" i="12"/>
  <c r="K82" i="12"/>
  <c r="M82" i="12"/>
  <c r="O82" i="12"/>
  <c r="Q82" i="12"/>
  <c r="V82" i="12"/>
  <c r="G85" i="12"/>
  <c r="I85" i="12"/>
  <c r="K85" i="12"/>
  <c r="M85" i="12"/>
  <c r="O85" i="12"/>
  <c r="Q85" i="12"/>
  <c r="V85" i="12"/>
  <c r="G88" i="12"/>
  <c r="I88" i="12"/>
  <c r="K88" i="12"/>
  <c r="K74" i="12" s="1"/>
  <c r="M88" i="12"/>
  <c r="O88" i="12"/>
  <c r="Q88" i="12"/>
  <c r="V88" i="12"/>
  <c r="G91" i="12"/>
  <c r="M91" i="12" s="1"/>
  <c r="I91" i="12"/>
  <c r="K91" i="12"/>
  <c r="O91" i="12"/>
  <c r="Q91" i="12"/>
  <c r="V91" i="12"/>
  <c r="G94" i="12"/>
  <c r="M94" i="12" s="1"/>
  <c r="I94" i="12"/>
  <c r="K94" i="12"/>
  <c r="O94" i="12"/>
  <c r="Q94" i="12"/>
  <c r="V94" i="12"/>
  <c r="G96" i="12"/>
  <c r="M96" i="12" s="1"/>
  <c r="I96" i="12"/>
  <c r="K96" i="12"/>
  <c r="O96" i="12"/>
  <c r="Q96" i="12"/>
  <c r="V96" i="12"/>
  <c r="O98" i="12"/>
  <c r="Q98" i="12"/>
  <c r="G99" i="12"/>
  <c r="G98" i="12" s="1"/>
  <c r="I99" i="12"/>
  <c r="K99" i="12"/>
  <c r="K98" i="12" s="1"/>
  <c r="M99" i="12"/>
  <c r="M98" i="12" s="1"/>
  <c r="O99" i="12"/>
  <c r="Q99" i="12"/>
  <c r="V99" i="12"/>
  <c r="V98" i="12" s="1"/>
  <c r="G101" i="12"/>
  <c r="I101" i="12"/>
  <c r="K101" i="12"/>
  <c r="M101" i="12"/>
  <c r="O101" i="12"/>
  <c r="Q101" i="12"/>
  <c r="V101" i="12"/>
  <c r="G103" i="12"/>
  <c r="M103" i="12" s="1"/>
  <c r="I103" i="12"/>
  <c r="I98" i="12" s="1"/>
  <c r="K103" i="12"/>
  <c r="O103" i="12"/>
  <c r="Q103" i="12"/>
  <c r="V103" i="12"/>
  <c r="G106" i="12"/>
  <c r="V106" i="12"/>
  <c r="G107" i="12"/>
  <c r="M107" i="12" s="1"/>
  <c r="I107" i="12"/>
  <c r="K107" i="12"/>
  <c r="K106" i="12" s="1"/>
  <c r="O107" i="12"/>
  <c r="O106" i="12" s="1"/>
  <c r="Q107" i="12"/>
  <c r="Q106" i="12" s="1"/>
  <c r="V107" i="12"/>
  <c r="G109" i="12"/>
  <c r="I109" i="12"/>
  <c r="K109" i="12"/>
  <c r="M109" i="12"/>
  <c r="O109" i="12"/>
  <c r="Q109" i="12"/>
  <c r="V109" i="12"/>
  <c r="G111" i="12"/>
  <c r="I111" i="12"/>
  <c r="K111" i="12"/>
  <c r="M111" i="12"/>
  <c r="O111" i="12"/>
  <c r="Q111" i="12"/>
  <c r="V111" i="12"/>
  <c r="G113" i="12"/>
  <c r="I113" i="12"/>
  <c r="K113" i="12"/>
  <c r="M113" i="12"/>
  <c r="O113" i="12"/>
  <c r="Q113" i="12"/>
  <c r="V113" i="12"/>
  <c r="G115" i="12"/>
  <c r="M115" i="12" s="1"/>
  <c r="I115" i="12"/>
  <c r="I106" i="12" s="1"/>
  <c r="K115" i="12"/>
  <c r="O115" i="12"/>
  <c r="Q115" i="12"/>
  <c r="V115" i="12"/>
  <c r="G117" i="12"/>
  <c r="V117" i="12"/>
  <c r="G118" i="12"/>
  <c r="M118" i="12" s="1"/>
  <c r="I118" i="12"/>
  <c r="K118" i="12"/>
  <c r="K117" i="12" s="1"/>
  <c r="O118" i="12"/>
  <c r="O117" i="12" s="1"/>
  <c r="Q118" i="12"/>
  <c r="Q117" i="12" s="1"/>
  <c r="V118" i="12"/>
  <c r="G121" i="12"/>
  <c r="I121" i="12"/>
  <c r="K121" i="12"/>
  <c r="M121" i="12"/>
  <c r="O121" i="12"/>
  <c r="Q121" i="12"/>
  <c r="V121" i="12"/>
  <c r="G123" i="12"/>
  <c r="I123" i="12"/>
  <c r="K123" i="12"/>
  <c r="M123" i="12"/>
  <c r="O123" i="12"/>
  <c r="Q123" i="12"/>
  <c r="V123" i="12"/>
  <c r="G125" i="12"/>
  <c r="I125" i="12"/>
  <c r="K125" i="12"/>
  <c r="M125" i="12"/>
  <c r="O125" i="12"/>
  <c r="Q125" i="12"/>
  <c r="V125" i="12"/>
  <c r="G127" i="12"/>
  <c r="M127" i="12" s="1"/>
  <c r="I127" i="12"/>
  <c r="I117" i="12" s="1"/>
  <c r="K127" i="12"/>
  <c r="O127" i="12"/>
  <c r="Q127" i="12"/>
  <c r="V127" i="12"/>
  <c r="G128" i="12"/>
  <c r="I128" i="12"/>
  <c r="V128" i="12"/>
  <c r="G129" i="12"/>
  <c r="M129" i="12" s="1"/>
  <c r="M128" i="12" s="1"/>
  <c r="I129" i="12"/>
  <c r="K129" i="12"/>
  <c r="K128" i="12" s="1"/>
  <c r="O129" i="12"/>
  <c r="O128" i="12" s="1"/>
  <c r="Q129" i="12"/>
  <c r="Q128" i="12" s="1"/>
  <c r="V129" i="12"/>
  <c r="G132" i="12"/>
  <c r="I132" i="12"/>
  <c r="K132" i="12"/>
  <c r="M132" i="12"/>
  <c r="O132" i="12"/>
  <c r="Q132" i="12"/>
  <c r="V132" i="12"/>
  <c r="G135" i="12"/>
  <c r="I135" i="12"/>
  <c r="K135" i="12"/>
  <c r="M135" i="12"/>
  <c r="O135" i="12"/>
  <c r="Q135" i="12"/>
  <c r="V135" i="12"/>
  <c r="G138" i="12"/>
  <c r="G137" i="12" s="1"/>
  <c r="I138" i="12"/>
  <c r="I137" i="12" s="1"/>
  <c r="K138" i="12"/>
  <c r="O138" i="12"/>
  <c r="O137" i="12" s="1"/>
  <c r="Q138" i="12"/>
  <c r="V138" i="12"/>
  <c r="V137" i="12" s="1"/>
  <c r="G141" i="12"/>
  <c r="M141" i="12" s="1"/>
  <c r="I141" i="12"/>
  <c r="K141" i="12"/>
  <c r="O141" i="12"/>
  <c r="Q141" i="12"/>
  <c r="V141" i="12"/>
  <c r="G143" i="12"/>
  <c r="M143" i="12" s="1"/>
  <c r="I143" i="12"/>
  <c r="K143" i="12"/>
  <c r="O143" i="12"/>
  <c r="Q143" i="12"/>
  <c r="Q137" i="12" s="1"/>
  <c r="V143" i="12"/>
  <c r="G146" i="12"/>
  <c r="I146" i="12"/>
  <c r="K146" i="12"/>
  <c r="M146" i="12"/>
  <c r="O146" i="12"/>
  <c r="Q146" i="12"/>
  <c r="V146" i="12"/>
  <c r="G149" i="12"/>
  <c r="I149" i="12"/>
  <c r="K149" i="12"/>
  <c r="M149" i="12"/>
  <c r="O149" i="12"/>
  <c r="Q149" i="12"/>
  <c r="V149" i="12"/>
  <c r="G151" i="12"/>
  <c r="I151" i="12"/>
  <c r="K151" i="12"/>
  <c r="K137" i="12" s="1"/>
  <c r="M151" i="12"/>
  <c r="O151" i="12"/>
  <c r="Q151" i="12"/>
  <c r="V151" i="12"/>
  <c r="G155" i="12"/>
  <c r="M155" i="12" s="1"/>
  <c r="I155" i="12"/>
  <c r="K155" i="12"/>
  <c r="O155" i="12"/>
  <c r="Q155" i="12"/>
  <c r="V155" i="12"/>
  <c r="G158" i="12"/>
  <c r="M158" i="12" s="1"/>
  <c r="I158" i="12"/>
  <c r="K158" i="12"/>
  <c r="O158" i="12"/>
  <c r="Q158" i="12"/>
  <c r="V158" i="12"/>
  <c r="G162" i="12"/>
  <c r="M162" i="12" s="1"/>
  <c r="I162" i="12"/>
  <c r="K162" i="12"/>
  <c r="O162" i="12"/>
  <c r="Q162" i="12"/>
  <c r="V162" i="12"/>
  <c r="G164" i="12"/>
  <c r="I164" i="12"/>
  <c r="K164" i="12"/>
  <c r="M164" i="12"/>
  <c r="O164" i="12"/>
  <c r="Q164" i="12"/>
  <c r="V164" i="12"/>
  <c r="G169" i="12"/>
  <c r="I169" i="12"/>
  <c r="K169" i="12"/>
  <c r="M169" i="12"/>
  <c r="O169" i="12"/>
  <c r="Q169" i="12"/>
  <c r="V169" i="12"/>
  <c r="G171" i="12"/>
  <c r="I171" i="12"/>
  <c r="K171" i="12"/>
  <c r="M171" i="12"/>
  <c r="O171" i="12"/>
  <c r="Q171" i="12"/>
  <c r="V171" i="12"/>
  <c r="G173" i="12"/>
  <c r="M173" i="12" s="1"/>
  <c r="I173" i="12"/>
  <c r="K173" i="12"/>
  <c r="O173" i="12"/>
  <c r="Q173" i="12"/>
  <c r="V173" i="12"/>
  <c r="G175" i="12"/>
  <c r="M175" i="12" s="1"/>
  <c r="I175" i="12"/>
  <c r="K175" i="12"/>
  <c r="O175" i="12"/>
  <c r="Q175" i="12"/>
  <c r="V175" i="12"/>
  <c r="G177" i="12"/>
  <c r="M177" i="12" s="1"/>
  <c r="I177" i="12"/>
  <c r="K177" i="12"/>
  <c r="O177" i="12"/>
  <c r="Q177" i="12"/>
  <c r="V177" i="12"/>
  <c r="G182" i="12"/>
  <c r="I182" i="12"/>
  <c r="K182" i="12"/>
  <c r="M182" i="12"/>
  <c r="O182" i="12"/>
  <c r="Q182" i="12"/>
  <c r="V182" i="12"/>
  <c r="G185" i="12"/>
  <c r="I185" i="12"/>
  <c r="K185" i="12"/>
  <c r="M185" i="12"/>
  <c r="O185" i="12"/>
  <c r="Q185" i="12"/>
  <c r="V185" i="12"/>
  <c r="G187" i="12"/>
  <c r="I187" i="12"/>
  <c r="K187" i="12"/>
  <c r="M187" i="12"/>
  <c r="O187" i="12"/>
  <c r="Q187" i="12"/>
  <c r="V187" i="12"/>
  <c r="G190" i="12"/>
  <c r="I190" i="12"/>
  <c r="K190" i="12"/>
  <c r="M190" i="12"/>
  <c r="O190" i="12"/>
  <c r="Q190" i="12"/>
  <c r="V190" i="12"/>
  <c r="G192" i="12"/>
  <c r="M192" i="12" s="1"/>
  <c r="I192" i="12"/>
  <c r="K192" i="12"/>
  <c r="O192" i="12"/>
  <c r="Q192" i="12"/>
  <c r="V192" i="12"/>
  <c r="G194" i="12"/>
  <c r="M194" i="12" s="1"/>
  <c r="I194" i="12"/>
  <c r="K194" i="12"/>
  <c r="O194" i="12"/>
  <c r="Q194" i="12"/>
  <c r="V194" i="12"/>
  <c r="G196" i="12"/>
  <c r="M196" i="12" s="1"/>
  <c r="I196" i="12"/>
  <c r="K196" i="12"/>
  <c r="O196" i="12"/>
  <c r="Q196" i="12"/>
  <c r="V196" i="12"/>
  <c r="G198" i="12"/>
  <c r="O198" i="12"/>
  <c r="V198" i="12"/>
  <c r="G199" i="12"/>
  <c r="I199" i="12"/>
  <c r="I198" i="12" s="1"/>
  <c r="K199" i="12"/>
  <c r="K198" i="12" s="1"/>
  <c r="M199" i="12"/>
  <c r="M198" i="12" s="1"/>
  <c r="O199" i="12"/>
  <c r="Q199" i="12"/>
  <c r="Q198" i="12" s="1"/>
  <c r="V199" i="12"/>
  <c r="K204" i="12"/>
  <c r="G205" i="12"/>
  <c r="M205" i="12" s="1"/>
  <c r="I205" i="12"/>
  <c r="I204" i="12" s="1"/>
  <c r="K205" i="12"/>
  <c r="O205" i="12"/>
  <c r="Q205" i="12"/>
  <c r="Q204" i="12" s="1"/>
  <c r="V205" i="12"/>
  <c r="V204" i="12" s="1"/>
  <c r="G207" i="12"/>
  <c r="M207" i="12" s="1"/>
  <c r="I207" i="12"/>
  <c r="K207" i="12"/>
  <c r="O207" i="12"/>
  <c r="Q207" i="12"/>
  <c r="V207" i="12"/>
  <c r="G209" i="12"/>
  <c r="I209" i="12"/>
  <c r="K209" i="12"/>
  <c r="M209" i="12"/>
  <c r="O209" i="12"/>
  <c r="O204" i="12" s="1"/>
  <c r="Q209" i="12"/>
  <c r="V209" i="12"/>
  <c r="AE212" i="12"/>
  <c r="I20" i="1"/>
  <c r="I19" i="1"/>
  <c r="I18" i="1"/>
  <c r="I17" i="1"/>
  <c r="I16" i="1"/>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F44" i="1"/>
  <c r="G44" i="1"/>
  <c r="G25" i="1" s="1"/>
  <c r="A25" i="1" s="1"/>
  <c r="A26" i="1" s="1"/>
  <c r="G26" i="1" s="1"/>
  <c r="H43" i="1"/>
  <c r="I43" i="1" s="1"/>
  <c r="H42" i="1"/>
  <c r="I42" i="1" s="1"/>
  <c r="H41" i="1"/>
  <c r="I41" i="1" s="1"/>
  <c r="H40" i="1"/>
  <c r="I40" i="1" s="1"/>
  <c r="J133" i="1" l="1"/>
  <c r="J130" i="1"/>
  <c r="J127" i="1"/>
  <c r="J122" i="1"/>
  <c r="J129" i="1"/>
  <c r="J125" i="1"/>
  <c r="J134" i="1"/>
  <c r="J131" i="1"/>
  <c r="J128" i="1"/>
  <c r="J124" i="1"/>
  <c r="J123" i="1"/>
  <c r="J132" i="1"/>
  <c r="J126" i="1"/>
  <c r="G28" i="1"/>
  <c r="I39" i="1"/>
  <c r="I44" i="1" s="1"/>
  <c r="J40" i="1" s="1"/>
  <c r="H44" i="1"/>
  <c r="G23" i="1"/>
  <c r="M106" i="12"/>
  <c r="M117" i="12"/>
  <c r="M204" i="12"/>
  <c r="M138" i="12"/>
  <c r="M137" i="12" s="1"/>
  <c r="M75" i="12"/>
  <c r="M74" i="12" s="1"/>
  <c r="M21" i="12"/>
  <c r="M20" i="12" s="1"/>
  <c r="G204" i="12"/>
  <c r="G59" i="12"/>
  <c r="G8" i="12"/>
  <c r="AF212" i="12"/>
  <c r="I21" i="1"/>
  <c r="J28" i="1"/>
  <c r="J26" i="1"/>
  <c r="G38" i="1"/>
  <c r="F38" i="1"/>
  <c r="J23" i="1"/>
  <c r="J24" i="1"/>
  <c r="J25" i="1"/>
  <c r="J27" i="1"/>
  <c r="E24" i="1"/>
  <c r="E26" i="1"/>
  <c r="J135" i="1" l="1"/>
  <c r="A23" i="1"/>
  <c r="A24" i="1" s="1"/>
  <c r="G24" i="1" s="1"/>
  <c r="A27" i="1" s="1"/>
  <c r="A29" i="1" s="1"/>
  <c r="G29" i="1" s="1"/>
  <c r="G27" i="1" s="1"/>
  <c r="J42" i="1"/>
  <c r="J39" i="1"/>
  <c r="J44" i="1" s="1"/>
  <c r="J41" i="1"/>
  <c r="J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C9D14E18-1735-4A5B-8FAA-5A88C3D3650E}">
      <text>
        <r>
          <rPr>
            <sz val="9"/>
            <color indexed="81"/>
            <rFont val="Tahoma"/>
            <family val="2"/>
            <charset val="238"/>
          </rPr>
          <t>Jedná se o informaci, zda se jedná o položku, která je do rozpočtu zadána z cenové soustavy RTS, nebo vlastní.</t>
        </r>
      </text>
    </comment>
    <comment ref="T6" authorId="0" shapeId="0" xr:uid="{1A948565-6AAD-46CA-B288-B38C3CC48AB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Petr</author>
  </authors>
  <commentList>
    <comment ref="S6" authorId="0" shapeId="0" xr:uid="{F3F3BC1F-B417-43F2-809D-9B43BB7F8723}">
      <text>
        <r>
          <rPr>
            <sz val="9"/>
            <color indexed="81"/>
            <rFont val="Tahoma"/>
            <family val="2"/>
            <charset val="238"/>
          </rPr>
          <t>Jedná se o informaci, zda se jedná o položku, která je do rozpočtu zadána z cenové soustavy RTS, nebo vlastní.</t>
        </r>
      </text>
    </comment>
    <comment ref="T6" authorId="0" shapeId="0" xr:uid="{9E2A1A51-4893-4F58-A060-30481DD30E5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<sst xmlns="http://schemas.openxmlformats.org/spreadsheetml/2006/main" count="1111" uniqueCount="421">
  <si>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</si>
  <si>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</si>
  <si>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</si>
  <si>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</si>
  <si>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</si>
  <si>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</si>
  <si>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</si>
  <si>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</si>
  <si>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</si>
  <si>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</si>
  <si>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</si>
  <si>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</si>
  <si>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</si>
  <si>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</si>
  <si>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</si>
  <si>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</si>
  <si>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</si>
  <si>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</si>
  <si>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</si>
  <si>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</si>
  <si>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</si>
  <si>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</si>
  <si>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</si>
  <si>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</si>
  <si>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</si>
  <si>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</si>
  <si>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</si>
  <si>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</si>
  <si>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</si>
  <si>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</si>
  <si>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</si>
  <si>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</si>
  <si>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</si>
  <si>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</si>
  <si>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</si>
  <si>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</si>
  <si>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</si>
  <si>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</si>
  <si>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</si>
  <si>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</si>
  <si>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</si>
  <si>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</si>
  <si>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</si>
  <si>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611904</t>
  </si>
  <si>
    <t>Nové přechody pro chodce ve Frenštátě pod Radhoštěm, ul. Nádražní</t>
  </si>
  <si>
    <t>Město Frenštát pod Radhoštěm</t>
  </si>
  <si>
    <t>nám. Míru 1</t>
  </si>
  <si>
    <t>Frenštát pod Radhoštěm</t>
  </si>
  <si>
    <t>74401</t>
  </si>
  <si>
    <t>00297852</t>
  </si>
  <si>
    <t>CZ00297852</t>
  </si>
  <si>
    <t>Ing. Ida Macháčková</t>
  </si>
  <si>
    <t>Kašparova 1395/8</t>
  </si>
  <si>
    <t>Ostrava-Hrabůvka</t>
  </si>
  <si>
    <t>70030</t>
  </si>
  <si>
    <t>64638162</t>
  </si>
  <si>
    <t>CZ6360266869</t>
  </si>
  <si>
    <t>Stavba</t>
  </si>
  <si>
    <t>Stavební objekt</t>
  </si>
  <si>
    <t>101</t>
  </si>
  <si>
    <t>Přechod pro chodce</t>
  </si>
  <si>
    <t>611904101A</t>
  </si>
  <si>
    <t>611904101B</t>
  </si>
  <si>
    <t>Veřejné osvětlení</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</si>
  <si>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</si>
  <si>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</si>
  <si>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</si>
  <si>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</si>
  <si>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</si>
  <si>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</si>
  <si>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</si>
  <si>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</si>
  <si>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</si>
  <si>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</si>
  <si>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</si>
  <si>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</si>
  <si>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</si>
  <si>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</si>
  <si>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</si>
  <si>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</si>
  <si>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</si>
  <si>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</si>
  <si>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</si>
  <si>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</si>
  <si>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</si>
  <si>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</si>
  <si>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</si>
  <si>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</si>
  <si>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</si>
  <si>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</si>
  <si>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</si>
  <si>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</si>
  <si>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</si>
  <si>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</si>
  <si>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</si>
  <si>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</si>
  <si>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</si>
  <si>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</si>
  <si>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</si>
  <si>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</si>
  <si>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</si>
  <si>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</si>
  <si>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</si>
  <si>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</si>
  <si>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</si>
  <si>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</si>
  <si>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</si>
  <si>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</si>
  <si>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</si>
  <si>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</si>
  <si>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</si>
  <si>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</si>
  <si>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</si>
  <si>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</si>
  <si>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</si>
  <si>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11a</t>
  </si>
  <si>
    <t>Přípravné a přidružené práce</t>
  </si>
  <si>
    <t>11b</t>
  </si>
  <si>
    <t>11c</t>
  </si>
  <si>
    <t>18</t>
  </si>
  <si>
    <t>Povrchové úpravy terénu</t>
  </si>
  <si>
    <t>56</t>
  </si>
  <si>
    <t>Podkladní vrstvy komunikací a zpevněných ploch</t>
  </si>
  <si>
    <t>57</t>
  </si>
  <si>
    <t>Kryty štěrkových a živičných komunikací</t>
  </si>
  <si>
    <t>59</t>
  </si>
  <si>
    <t>Dlažby a předlažby komunikací</t>
  </si>
  <si>
    <t>8</t>
  </si>
  <si>
    <t>Trubní vedení</t>
  </si>
  <si>
    <t>91</t>
  </si>
  <si>
    <t>Doplňující práce na komunikaci</t>
  </si>
  <si>
    <t>99</t>
  </si>
  <si>
    <t>Staveništní přesun hmot</t>
  </si>
  <si>
    <t>M21</t>
  </si>
  <si>
    <t>Elektromontáže</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</si>
  <si>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</si>
  <si>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</si>
  <si>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</si>
  <si>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</si>
  <si>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</si>
  <si>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</si>
  <si>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</si>
  <si>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</si>
  <si>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</si>
  <si>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</si>
  <si>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</si>
  <si>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</si>
  <si>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</si>
  <si>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</si>
  <si>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</si>
  <si>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</si>
  <si>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</si>
  <si>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</si>
  <si>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</si>
  <si>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</si>
  <si>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</si>
  <si>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</si>
  <si>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</si>
  <si>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</si>
  <si>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</si>
  <si>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</si>
  <si>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</si>
  <si>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</si>
  <si>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</si>
  <si>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</si>
  <si>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132201210R00</t>
  </si>
  <si>
    <t xml:space="preserve">Hloubení rýh šířky přes 60 do 200 cm do 50 m3, v hornině 3, hloubení strojně </t>
  </si>
  <si>
    <t>m3</t>
  </si>
  <si>
    <t>800-1</t>
  </si>
  <si>
    <t>rts 19/II</t>
  </si>
  <si>
    <t>RTS 19/ II</t>
  </si>
  <si>
    <t>Práce</t>
  </si>
  <si>
    <t>POL1_</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</si>
  <si>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</si>
  <si>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SPI</t>
  </si>
  <si>
    <t>výkop pro chodník : 4,0</t>
  </si>
  <si>
    <t>VV</t>
  </si>
  <si>
    <t>162701105R00</t>
  </si>
  <si>
    <t>Vodorovné přemístění výkopku z horniny 1 až 4, na vzdálenost přes 9 000  do 10 000 m</t>
  </si>
  <si>
    <t>po suchu, bez naložení výkopku, avšak se složením bez rozhrnutí, zpáteční cesta vozidla.</t>
  </si>
  <si>
    <t>Odkaz na mn. položky pořadí 1 : 4,00000</t>
  </si>
  <si>
    <t>199000005R00</t>
  </si>
  <si>
    <t>Poplatky za skládku zeminy 1- 4</t>
  </si>
  <si>
    <t>t</t>
  </si>
  <si>
    <t>Odkaz na mn. položky pořadí 1 : 4,00000*1,6</t>
  </si>
  <si>
    <t>181201111R00</t>
  </si>
  <si>
    <t>Úprava pláně v násypech bez rozlišení horniny, se zhutněním - ručně</t>
  </si>
  <si>
    <t>m2</t>
  </si>
  <si>
    <t>vyrovnání výškových rozdílů, plochy vodorovné a plochy do sklonu 1 : 5,</t>
  </si>
  <si>
    <t>nový chodník : 100,0+11,0</t>
  </si>
  <si>
    <t>113108310R00</t>
  </si>
  <si>
    <t>Odstranění podkladů nebo krytů živičných, v ploše jednotlivě do 50 m2, tloušťka vrstvy 100 mm</t>
  </si>
  <si>
    <t>822-1</t>
  </si>
  <si>
    <t>část chodníku : 4,0</t>
  </si>
  <si>
    <t>113108420R00</t>
  </si>
  <si>
    <t>Odstranění podkladů nebo krytů živičných, v ploše jednotlivě nad 50 m2, tloušťka vrstvy 200 mm</t>
  </si>
  <si>
    <t>stávající komunikace : 240,0</t>
  </si>
  <si>
    <t>113151114R00</t>
  </si>
  <si>
    <t>Odstranění podkladu, krytu frézováním povrch živičný, plochy do 500 m2 na jednom objektu nebo při provádění pruhu šířky do  750 mm, tloušťky 50 mm</t>
  </si>
  <si>
    <t>s naložením na dopravní prostředek, očištění povrchu od frézované plochy, opotřebování frézovacích nástrojů (nožů, upínacích kroužků, držáků) nutné ruční odstranění (vybourání) živičného krytu kolem překážek,</t>
  </si>
  <si>
    <t>frézování vozovky tl. 50mm : 130,0+50,0</t>
  </si>
  <si>
    <t>113151115R00</t>
  </si>
  <si>
    <t>Odstranění podkladu, krytu frézováním povrch živičný, plochy do 500 m2 na jednom objektu nebo při provádění pruhu šířky do  750 mm, tloušťky 60 mm</t>
  </si>
  <si>
    <t>frézování vozovky tl. 60mm : 45,0</t>
  </si>
  <si>
    <t>979082213R00</t>
  </si>
  <si>
    <t>Vodorovná doprava suti po suchu bez naložení, ale se složením a hrubým urovnáním na vzdálenost do 1 km</t>
  </si>
  <si>
    <t>Přesun suti</t>
  </si>
  <si>
    <t>POL8_</t>
  </si>
  <si>
    <t xml:space="preserve">Demontážní hmotnosti z položek s pořadovými čísly: : </t>
  </si>
  <si>
    <t xml:space="preserve">5,6,7,8, : </t>
  </si>
  <si>
    <t>Součet: : 132,22000</t>
  </si>
  <si>
    <t>979082219R00</t>
  </si>
  <si>
    <t>Vodorovná doprava suti po suchu příplatek k ceně za každý další i započatý 1 km přes 1 km</t>
  </si>
  <si>
    <t>Součet: : 2512,18000</t>
  </si>
  <si>
    <t>979990112R00</t>
  </si>
  <si>
    <t xml:space="preserve">Poplatek za skládku obalovaný asfalt </t>
  </si>
  <si>
    <t>801-3</t>
  </si>
  <si>
    <t>113202111R00</t>
  </si>
  <si>
    <t>Vytrhání obrub z krajníků nebo obrubníků stojatých</t>
  </si>
  <si>
    <t>m</t>
  </si>
  <si>
    <t>s vybouráním lože, s přemístěním hmot na skládku na vzdálenost do 3 m nebo naložením na dopravní prostředek</t>
  </si>
  <si>
    <t>kamenný obrubník : 112,0</t>
  </si>
  <si>
    <t>979084216R00</t>
  </si>
  <si>
    <t>Vodorovná doprava vybouraných hmot po suchu bez naložení, ale se složením na vzdálenost do 5 km</t>
  </si>
  <si>
    <t xml:space="preserve">12, : </t>
  </si>
  <si>
    <t>Součet: : 30,24000</t>
  </si>
  <si>
    <t>979084219R00</t>
  </si>
  <si>
    <t>Vodorovná doprava vybouraných hmot po suchu příplatek k ceně za každých dalších i započatých 5 km přes 5 km</t>
  </si>
  <si>
    <t>Součet: : 90,72000</t>
  </si>
  <si>
    <t>979990001R00</t>
  </si>
  <si>
    <t>Poplatek za skládku stavební suti</t>
  </si>
  <si>
    <t>113107615R00</t>
  </si>
  <si>
    <t>Odstranění podkladů nebo krytů z kameniva hrubého drceného, v ploše jednotlivě nad 50 m2, tloušťka vrstvy 150 mm</t>
  </si>
  <si>
    <t xml:space="preserve">16, : </t>
  </si>
  <si>
    <t>Součet: : 79,20000</t>
  </si>
  <si>
    <t>Součet: : 1504,80000</t>
  </si>
  <si>
    <t>121101100R00</t>
  </si>
  <si>
    <t>Sejmutí ornice s přemístěním na vzdálenost do 50 m</t>
  </si>
  <si>
    <t>nebo lesní půdy, s vodorovným přemístěním na hromady v místě upotřebení nebo na dočasné či trvalé skládky se složením</t>
  </si>
  <si>
    <t>plocha odhumusování : 150,0*0,1</t>
  </si>
  <si>
    <t>171201201R00</t>
  </si>
  <si>
    <t>Uložení sypaniny na dočasnou skládku tak, že na 1 m2 plochy připadá přes 2 m3 výkopku nebo ornice</t>
  </si>
  <si>
    <t>uložení ornice na meziskládce : 15,0</t>
  </si>
  <si>
    <t>167101101R00</t>
  </si>
  <si>
    <t>Nakládání, skládání, překládání neulehlého výkopku nakládání výkopku_x000D_
 do 100 m3, z horniny 1 až 4</t>
  </si>
  <si>
    <t>ornice na meziskládce : 15,0</t>
  </si>
  <si>
    <t>162201102R00</t>
  </si>
  <si>
    <t>Vodorovné přemístění výkopku z horniny 1 až 4, na vzdálenost přes 20  do 50 m</t>
  </si>
  <si>
    <t>ornice pro rozprostření : 15,0</t>
  </si>
  <si>
    <t>182001111R00</t>
  </si>
  <si>
    <t>Plošná úprava terénu při nerovnostech terénu přes 50 do 100 mm, v rovině nebo na svahu do 1:5</t>
  </si>
  <si>
    <t>823-1</t>
  </si>
  <si>
    <t>s urovnáním povrchu, bez doplnění ornice, v hornině 1 až 4,</t>
  </si>
  <si>
    <t>plocha ohumusování : 255,0</t>
  </si>
  <si>
    <t>180402111R00</t>
  </si>
  <si>
    <t>Založení trávníku parkový trávník, výsevem, v rovině nebo na svahu do 1:5</t>
  </si>
  <si>
    <t>na půdě předem připravené s pokosením, naložením, odvozem odpadu do 20 km a se složením,</t>
  </si>
  <si>
    <t>Odkaz na mn. položky pořadí 24 : 255,00000</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</si>
  <si>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</si>
  <si>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</si>
  <si>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</si>
  <si>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00572400R</t>
  </si>
  <si>
    <t>směs travní parková, pro běžnou zátěž</t>
  </si>
  <si>
    <t>kg</t>
  </si>
  <si>
    <t>SPCM</t>
  </si>
  <si>
    <t>Specifikace</t>
  </si>
  <si>
    <t>POL3_</t>
  </si>
  <si>
    <t>Odkaz na mn. položky pořadí 24 : 255,00000*0,0309</t>
  </si>
  <si>
    <t>10364200R</t>
  </si>
  <si>
    <t>ornice pro pozemkové úpravy</t>
  </si>
  <si>
    <t>(255,0-150,0)*0,1</t>
  </si>
  <si>
    <t>564851111RT2</t>
  </si>
  <si>
    <t>Podklad ze štěrkodrti s rozprostřením a zhutněním frakce 0-32 mm, tloušťka po zhutnění 150 mm</t>
  </si>
  <si>
    <t>nová konstrukce vozovky : 4,0</t>
  </si>
  <si>
    <t>565161112RT3</t>
  </si>
  <si>
    <t>Podklad z kameniva obaleného asfaltem ACP 22+, v pruhu šířky do 3 m, třídy 1, tloušťka po zhutnění 90 mm</t>
  </si>
  <si>
    <t>s rozprostřením a zhutněním</t>
  </si>
  <si>
    <t>573111112R00</t>
  </si>
  <si>
    <t>Postřik živičný infiltrační s posypem kamenivem v množství 1 kg/m2</t>
  </si>
  <si>
    <t>z asfaltu silničního</t>
  </si>
  <si>
    <t>573211111R00</t>
  </si>
  <si>
    <t>Postřik živičný spojovací bez posypu kamenivem z asfaltu silničního, v množství od 0,5 do 0,7 kg/m2</t>
  </si>
  <si>
    <t>nová konstrukce vozovky : 41,0</t>
  </si>
  <si>
    <t>577151123RT3</t>
  </si>
  <si>
    <t>Beton asfaltový s rozprostřením a zhutněním v pruhu šířky do 3 m, ACL 16+, tloušťky 60 mm, plochy do 200 m2</t>
  </si>
  <si>
    <t>573211112R00</t>
  </si>
  <si>
    <t>Postřik živičný spojovací bez posypu kamenivem z asfaltu silničního, v množství 0,2 kg/m2</t>
  </si>
  <si>
    <t>nová konstrukce vozovky : 175,0</t>
  </si>
  <si>
    <t>577141112RT3</t>
  </si>
  <si>
    <t>Beton asfaltový s rozprostřením a zhutněním v pruhu šířky do 3 m, ACO 11+ nebo ACO 16+, tloušťky 50 mm, plochy do 200 m2</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</si>
  <si>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</si>
  <si>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</si>
  <si>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</si>
  <si>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nový chodník : 100,0</t>
  </si>
  <si>
    <t>59245110R</t>
  </si>
  <si>
    <t>dlažba betonová dvouvrstvá, skladebná; obdélník; šedá; l = 200 mm; š = 100 mm; tl. 60,0 mm</t>
  </si>
  <si>
    <t>Odkaz na mn. položky pořadí 37 : 100,00000*1,05</t>
  </si>
  <si>
    <t>596715021R00</t>
  </si>
  <si>
    <t>Kladení vodicí linie pro nevidomé a slabozraké z dlažby tloušťky 60 mm, osazené do lože z kamenné drtě, tloušťky 40 mm</t>
  </si>
  <si>
    <t>nový chodník : 11,0</t>
  </si>
  <si>
    <t>592451151R</t>
  </si>
  <si>
    <t>dlažba betonová dvouvrstvá, skladebná; obdélník; dlaždice pro nevidomé; červená; l = 200 mm; š = 100 mm; tl. 60,0 mm</t>
  </si>
  <si>
    <t>Odkaz na mn. položky pořadí 39 : 11,00000*1,05</t>
  </si>
  <si>
    <t>596291111R00</t>
  </si>
  <si>
    <t>Řezání zámkové dlažby tloušťky 60 mm</t>
  </si>
  <si>
    <t>895941311RT2</t>
  </si>
  <si>
    <t xml:space="preserve">Zřízení vpusti kanalizační uliční z betonových dílců_x000D_
 včetně dodávky dílců pro uliční vpusti TBV_x000D_
 pro typ UVB-50 </t>
  </si>
  <si>
    <t>kus</t>
  </si>
  <si>
    <t>827-1</t>
  </si>
  <si>
    <t>včetně zřízení lože ze štěrkopísku,</t>
  </si>
  <si>
    <t>nová ul. vpusť : 1</t>
  </si>
  <si>
    <t>899203111RT3</t>
  </si>
  <si>
    <t>Osazení mříží litinových včetně dodání mříže _x000D_
 500 x 500 mm, únosnost D400</t>
  </si>
  <si>
    <t>včetně rámů a košů na bahno,</t>
  </si>
  <si>
    <t>Odkaz na mn. položky pořadí 42 : 1,00000</t>
  </si>
  <si>
    <t>831350113RAB</t>
  </si>
  <si>
    <t>Kanalizační přípojka D 160 mm, rýha 800x1200 mm</t>
  </si>
  <si>
    <t>AP-HSV</t>
  </si>
  <si>
    <t>Agregovaná položka</t>
  </si>
  <si>
    <t>POL2_</t>
  </si>
  <si>
    <t>napojení potrubí na ul. vpusť : 2,0</t>
  </si>
  <si>
    <t>917862111R00</t>
  </si>
  <si>
    <t>Osazení silničního nebo chodníkového obrubníku stojatého, s boční opěrou z betonu prostého, do lože z betonu prostého C 12/15</t>
  </si>
  <si>
    <t>S dodáním hmot pro lože tl. 80-100 mm.</t>
  </si>
  <si>
    <t>silniční obrubník : 130,0</t>
  </si>
  <si>
    <t>59217488R</t>
  </si>
  <si>
    <t>obrubník silniční materiál beton; l = 1000,0 mm; š = 150,0 mm; h = 250,0 mm; barva šedá</t>
  </si>
  <si>
    <t>Odkaz na mn. položky pořadí 45 : 130,00000*1,01</t>
  </si>
  <si>
    <t>916261111RT1</t>
  </si>
  <si>
    <t>Osazení silniční obruby z dlažebních kostek včetně dodávky dlažebních kostek_x000D_
 z kostek drobných 120 mm, s boční opěrou z betonu prostého, do lože z betonu prostého C 12/15</t>
  </si>
  <si>
    <t>v jedné řadě, se zřízením lože tl. 5 až 10 cm, s vyplněním a zatřením spár cementovou maltou</t>
  </si>
  <si>
    <t>žulová kostka : 130,0</t>
  </si>
  <si>
    <t>916661111R00</t>
  </si>
  <si>
    <t>Osazení parkového obrubníku betonového s opěrou</t>
  </si>
  <si>
    <t>se zřízením lože z betonu prostého C 12/15 tl. 80-100 mm</t>
  </si>
  <si>
    <t>záhonový obrubník : 65,0</t>
  </si>
  <si>
    <t>59217001R</t>
  </si>
  <si>
    <t>obrubník parkový materiál beton; l = 1000,0 mm; š = 100,0 mm; h = 250,0 mm; barva přírodní</t>
  </si>
  <si>
    <t>Odkaz na mn. položky pořadí 48 : 65,00000*1,01</t>
  </si>
  <si>
    <t>918101111R00</t>
  </si>
  <si>
    <t>Lože pod obrubníky, krajníky nebo obruby z betonu prostého C 12/15</t>
  </si>
  <si>
    <t>z dlažebních kostek z betonu prostého</t>
  </si>
  <si>
    <t>silniční obrubník : 130,0*0,3*0,1</t>
  </si>
  <si>
    <t>záhonový obrubník : 65,0*0,2*0,1</t>
  </si>
  <si>
    <t>919721211R00</t>
  </si>
  <si>
    <t>Dilatační spáry vkládané vyplněné asfaltovou zálivkou</t>
  </si>
  <si>
    <t>v cementobetonovém krytu s odstraněním vložek, s vyčištěním a vyplněním spár</t>
  </si>
  <si>
    <t>asfaltová zálivka : 150,0</t>
  </si>
  <si>
    <t>914001121R00</t>
  </si>
  <si>
    <t xml:space="preserve">Osazení a montáž svislých dopravních značek sloupek, do betonového základu a AL patky,  </t>
  </si>
  <si>
    <t>IP6 : 2</t>
  </si>
  <si>
    <t>P4 : 2</t>
  </si>
  <si>
    <t>P2 : 2</t>
  </si>
  <si>
    <t>404459503R</t>
  </si>
  <si>
    <t>příslušenství k dopr.značení sloupek Fe 60 pozinkovaný, délka 3000 mm</t>
  </si>
  <si>
    <t>Odkaz na mn. položky pořadí 52 : 6,00000</t>
  </si>
  <si>
    <t>914001125R00</t>
  </si>
  <si>
    <t xml:space="preserve">Osazení a montáž svislých dopravních značek značka, na sloupek,sloup, konzolu nebo objekt,  </t>
  </si>
  <si>
    <t>E2d : 4</t>
  </si>
  <si>
    <t>40444972.AR</t>
  </si>
  <si>
    <t>značka dopravní silniční svislá; upravující přednost P2-P3; tvar čtverec; 500 mm; štít z pozink.plechu s dvoj.ohybem,retroref.folie I.tř.; záruka 7 let</t>
  </si>
  <si>
    <t>40444984.AR</t>
  </si>
  <si>
    <t>značka dopravní silniční svislá; upravující přednost P4; tvar trojúhelník; 700 mm; štít z pozink.plechu s dvoj.ohybem,retroref.folie I.tř.; záruka 7 let</t>
  </si>
  <si>
    <t>40445044.AR</t>
  </si>
  <si>
    <t>značka dopravní silniční svislá; informativní provozní IP4b-IP7,IP10; tvar čtverec; 500 mm; štít z pozink.plechu s dvoj.ohybem,retroref.folie I.tř.; záruka 7 let</t>
  </si>
  <si>
    <t>40445147.AR</t>
  </si>
  <si>
    <t>značka dopravní silniční svislá; dodatková tabule E2d; tvar obdélník svislý; 500x700 mm; štít z pozink.plechu s dvoj.ohybem,retroref.folie I.tř.; záruka 7 let</t>
  </si>
  <si>
    <t>RTS 19/ I</t>
  </si>
  <si>
    <t>915791111R00</t>
  </si>
  <si>
    <t>Předznačení pro vodorovné značení pro dělící čáry, vodící proužky</t>
  </si>
  <si>
    <t>stříkané barvou nebo prováděné z nátěrových hmot</t>
  </si>
  <si>
    <t>V2b : 45,0</t>
  </si>
  <si>
    <t>V1a : 10,0</t>
  </si>
  <si>
    <t>V12a : 32,0</t>
  </si>
  <si>
    <t>915711111R00</t>
  </si>
  <si>
    <t>Vodorovné značení krytů stříkané barvou, bílou, dělicích čar šířky 120 mm</t>
  </si>
  <si>
    <t>915711111RT2</t>
  </si>
  <si>
    <t>Vodorovné značení krytů stříkané barvou, žlutou, dělicích čar šířky 120 mm</t>
  </si>
  <si>
    <t>915791112R00</t>
  </si>
  <si>
    <t xml:space="preserve">Předznačení pro vodorovné značení pro stopčáry, zebry,stíny, šipky, nápisy, přechody </t>
  </si>
  <si>
    <t>V7a : 8,0</t>
  </si>
  <si>
    <t>915721111R00</t>
  </si>
  <si>
    <t>Vodorovné značení krytů stříkané barvou, bílou, stopčar, zeber, stínů, šipek, nápisů, přechodů apod.</t>
  </si>
  <si>
    <t>Odkaz na mn. položky pořadí 62 : 8,00000</t>
  </si>
  <si>
    <t>914001121R01</t>
  </si>
  <si>
    <t>Osaz.sloupku dopr.značky vč. bet.základu a kotvení, včetně dodávka ochranného trubkového nárazníku</t>
  </si>
  <si>
    <t>Vlastní</t>
  </si>
  <si>
    <t>Indiv</t>
  </si>
  <si>
    <t>ochranné sloupky : 3</t>
  </si>
  <si>
    <t>915900101</t>
  </si>
  <si>
    <t>Odstranění VDZ frézováním</t>
  </si>
  <si>
    <t>stávající DP : 59</t>
  </si>
  <si>
    <t>915900102</t>
  </si>
  <si>
    <t>Vodící pás na přechodech ( hmatný pásek 2x3 proužky)</t>
  </si>
  <si>
    <t>přechod pro chodce : 6,5</t>
  </si>
  <si>
    <t>998225111R00</t>
  </si>
  <si>
    <t>Přesun hmot komunikací a letišť, kryt živičný jakékoliv délky objektu</t>
  </si>
  <si>
    <t>Přesun hmot</t>
  </si>
  <si>
    <t>POL7_</t>
  </si>
  <si>
    <t>vodorovně do 200 m</t>
  </si>
  <si>
    <t xml:space="preserve">Hmotnosti z položek s pořadovými čísly: : </t>
  </si>
  <si>
    <t xml:space="preserve">27,28,29,30,31,32,33,34,35,36,37,38,39,40,41,42,43,45,46,47,48,49,50,51,52,55,56,57,58,60,61,63,64, : </t>
  </si>
  <si>
    <t>Součet: : 197,20630</t>
  </si>
  <si>
    <t>005121 R</t>
  </si>
  <si>
    <t>Zařízení staveniště</t>
  </si>
  <si>
    <t>Soubor</t>
  </si>
  <si>
    <t>VRN</t>
  </si>
  <si>
    <t>POL99_8</t>
  </si>
  <si>
    <t>Veškeré náklady spojené s vybudováním, provozem a odstraněním zařízení staveniště.</t>
  </si>
  <si>
    <t>POP</t>
  </si>
  <si>
    <t>005122020R</t>
  </si>
  <si>
    <t xml:space="preserve">Silniční, železniční či kolejový provoz  </t>
  </si>
  <si>
    <t>Náklady na ztížené provádění stavebních prací v důsledku nepřerušeného dopravního provozu na staveništi nebo v jeho bezprostředním okolí.</t>
  </si>
  <si>
    <t>00523  R</t>
  </si>
  <si>
    <t>Zkoušky a revize</t>
  </si>
  <si>
    <t>Zkoušky únosnosti pláně.</t>
  </si>
  <si>
    <t>SUM</t>
  </si>
  <si>
    <t>END</t>
  </si>
  <si>
    <t>210000002</t>
  </si>
  <si>
    <t>Veřejné osvětlení - samostatný rozpočet</t>
  </si>
  <si>
    <t>soubor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</si>
</sst>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58">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0" fillId="0" borderId="0" xfId="0" applyNumberForma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7" fillId="0" borderId="39" xfId="0" applyFont="1" applyBorder="1" applyAlignment="1">
      <alignment vertical="top"/>
    </xf>
    <xf numFmtId="49" fontId="17" fillId="0" borderId="40" xfId="0" applyNumberFormat="1" applyFont="1" applyBorder="1" applyAlignment="1">
      <alignment vertical="top"/>
    </xf>
    <xf numFmtId="0" fontId="17" fillId="0" borderId="40" xfId="0" applyFont="1" applyBorder="1" applyAlignment="1">
      <alignment horizontal="center" vertical="top" shrinkToFit="1"/>
    </xf>
    <xf numFmtId="164" fontId="17" fillId="0" borderId="40" xfId="0" applyNumberFormat="1" applyFont="1" applyBorder="1" applyAlignment="1">
      <alignment vertical="top" shrinkToFit="1"/>
    </xf>
    <xf numFmtId="4" fontId="17" fillId="4" borderId="40" xfId="0" applyNumberFormat="1" applyFont="1" applyFill="1" applyBorder="1" applyAlignment="1" applyProtection="1">
      <alignment vertical="top" shrinkToFit="1"/>
      <protection locked="0"/>
    </xf>
    <xf numFmtId="4" fontId="17" fillId="0" borderId="40" xfId="0" applyNumberFormat="1" applyFont="1" applyBorder="1" applyAlignment="1">
      <alignment vertical="top" shrinkToFit="1"/>
    </xf>
    <xf numFmtId="4" fontId="17" fillId="0" borderId="41" xfId="0" applyNumberFormat="1" applyFont="1" applyBorder="1" applyAlignment="1">
      <alignment vertical="top" shrinkToFit="1"/>
    </xf>
    <xf numFmtId="0" fontId="20" fillId="0" borderId="0" xfId="0" applyNumberFormat="1" applyFont="1" applyAlignment="1">
      <alignment wrapText="1"/>
    </xf>
    <xf numFmtId="0" fontId="17" fillId="0" borderId="18" xfId="0" applyNumberFormat="1" applyFont="1" applyBorder="1" applyAlignment="1">
      <alignment vertical="top" wrapText="1"/>
    </xf>
    <xf numFmtId="0" fontId="17" fillId="0" borderId="42" xfId="0" applyFont="1" applyBorder="1" applyAlignment="1">
      <alignment vertical="top"/>
    </xf>
    <xf numFmtId="49" fontId="17" fillId="0" borderId="43" xfId="0" applyNumberFormat="1" applyFont="1" applyBorder="1" applyAlignment="1">
      <alignment vertical="top"/>
    </xf>
    <xf numFmtId="0" fontId="17" fillId="0" borderId="43" xfId="0" applyFont="1" applyBorder="1" applyAlignment="1">
      <alignment horizontal="center" vertical="top" shrinkToFit="1"/>
    </xf>
    <xf numFmtId="164" fontId="17" fillId="0" borderId="43" xfId="0" applyNumberFormat="1" applyFont="1" applyBorder="1" applyAlignment="1">
      <alignment vertical="top" shrinkToFit="1"/>
    </xf>
    <xf numFmtId="4" fontId="17" fillId="4" borderId="43" xfId="0" applyNumberFormat="1" applyFont="1" applyFill="1" applyBorder="1" applyAlignment="1" applyProtection="1">
      <alignment vertical="top" shrinkToFit="1"/>
      <protection locked="0"/>
    </xf>
    <xf numFmtId="4" fontId="17" fillId="0" borderId="43" xfId="0" applyNumberFormat="1" applyFont="1" applyBorder="1" applyAlignment="1">
      <alignment vertical="top" shrinkToFit="1"/>
    </xf>
    <xf numFmtId="4" fontId="17" fillId="0" borderId="44" xfId="0" applyNumberFormat="1" applyFont="1" applyBorder="1" applyAlignment="1">
      <alignment vertical="top" shrinkToFit="1"/>
    </xf>
    <xf numFmtId="0" fontId="19" fillId="0" borderId="18" xfId="0" applyNumberFormat="1" applyFont="1" applyBorder="1" applyAlignment="1">
      <alignment vertical="top" wrapTex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7"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7" fillId="0" borderId="43" xfId="0" applyNumberFormat="1" applyFont="1" applyBorder="1" applyAlignment="1">
      <alignment horizontal="left" vertical="top" wrapText="1"/>
    </xf>
    <xf numFmtId="0" fontId="19" fillId="0" borderId="18"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2" t="s">
        <v>39</v>
      </c>
      <c r="B2" s="72"/>
      <c r="C2" s="72"/>
      <c r="D2" s="72"/>
      <c r="E2" s="72"/>
      <c r="F2" s="72"/>
      <c r="G2" s="72"/>
    </row>
  </sheetData>
  <sheetProtection algorithmName="SHA-512" hashValue="EDKpVcTRGMbt0gkljubaJG/l1x/ngdQeVI+2oNF+NHCNZ/9dqjTFaMHQFs1wAoEhVJnjqmOdwCFYdA2tCRoQWQ==" saltValue="cmTMvBxck36pVQCfGQHcO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38"/>
  <sheetViews>
    <sheetView showGridLines="0" tabSelected="1" topLeftCell="B19"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0" customWidth="1"/>
    <col min="4" max="4" width="13" style="50" customWidth="1"/>
    <col min="5" max="5" width="9.6640625" style="50"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6" t="s">
        <v>36</v>
      </c>
      <c r="B1" s="73" t="s">
        <v>41</v>
      </c>
      <c r="C1" s="74"/>
      <c r="D1" s="74"/>
      <c r="E1" s="74"/>
      <c r="F1" s="74"/>
      <c r="G1" s="74"/>
      <c r="H1" s="74"/>
      <c r="I1" s="74"/>
      <c r="J1" s="75"/>
    </row>
    <row r="2" spans="1:15" ht="36" customHeight="1" x14ac:dyDescent="0.25">
      <c r="A2" s="2"/>
      <c r="B2" s="104" t="s">
        <v>22</v>
      </c>
      <c r="C2" s="105"/>
      <c r="D2" s="106" t="s">
        <v>43</v>
      </c>
      <c r="E2" s="107" t="s">
        <v>44</v>
      </c>
      <c r="F2" s="108"/>
      <c r="G2" s="108"/>
      <c r="H2" s="108"/>
      <c r="I2" s="108"/>
      <c r="J2" s="109"/>
      <c r="O2" s="1"/>
    </row>
    <row r="3" spans="1:15" ht="27" hidden="1" customHeight="1" x14ac:dyDescent="0.25">
      <c r="A3" s="2"/>
      <c r="B3" s="110"/>
      <c r="C3" s="105"/>
      <c r="D3" s="111"/>
      <c r="E3" s="112"/>
      <c r="F3" s="113"/>
      <c r="G3" s="113"/>
      <c r="H3" s="113"/>
      <c r="I3" s="113"/>
      <c r="J3" s="114"/>
    </row>
    <row r="4" spans="1:15" ht="23.25" customHeight="1" x14ac:dyDescent="0.25">
      <c r="A4" s="2"/>
      <c r="B4" s="115"/>
      <c r="C4" s="116"/>
      <c r="D4" s="117"/>
      <c r="E4" s="118"/>
      <c r="F4" s="118"/>
      <c r="G4" s="118"/>
      <c r="H4" s="118"/>
      <c r="I4" s="118"/>
      <c r="J4" s="119"/>
    </row>
    <row r="5" spans="1:15" ht="24" customHeight="1" x14ac:dyDescent="0.25">
      <c r="A5" s="2"/>
      <c r="B5" s="30" t="s">
        <v>42</v>
      </c>
      <c r="D5" s="120" t="s">
        <v>45</v>
      </c>
      <c r="E5" s="87"/>
      <c r="F5" s="87"/>
      <c r="G5" s="87"/>
      <c r="H5" s="18" t="s">
        <v>40</v>
      </c>
      <c r="I5" s="124" t="s">
        <v>49</v>
      </c>
      <c r="J5" s="8"/>
    </row>
    <row r="6" spans="1:15" ht="15.75" customHeight="1" x14ac:dyDescent="0.25">
      <c r="A6" s="2"/>
      <c r="B6" s="27"/>
      <c r="C6" s="52"/>
      <c r="D6" s="121" t="s">
        <v>46</v>
      </c>
      <c r="E6" s="88"/>
      <c r="F6" s="88"/>
      <c r="G6" s="88"/>
      <c r="H6" s="18" t="s">
        <v>34</v>
      </c>
      <c r="I6" s="124" t="s">
        <v>50</v>
      </c>
      <c r="J6" s="8"/>
    </row>
    <row r="7" spans="1:15" ht="15.75" customHeight="1" x14ac:dyDescent="0.25">
      <c r="A7" s="2"/>
      <c r="B7" s="28"/>
      <c r="C7" s="53"/>
      <c r="D7" s="123" t="s">
        <v>48</v>
      </c>
      <c r="E7" s="122" t="s">
        <v>47</v>
      </c>
      <c r="F7" s="89"/>
      <c r="G7" s="89"/>
      <c r="H7" s="23"/>
      <c r="I7" s="22"/>
      <c r="J7" s="33"/>
    </row>
    <row r="8" spans="1:15" ht="24" hidden="1" customHeight="1" x14ac:dyDescent="0.25">
      <c r="A8" s="2"/>
      <c r="B8" s="30" t="s">
        <v>20</v>
      </c>
      <c r="D8" s="125" t="s">
        <v>51</v>
      </c>
      <c r="H8" s="18" t="s">
        <v>40</v>
      </c>
      <c r="I8" s="124" t="s">
        <v>55</v>
      </c>
      <c r="J8" s="8"/>
    </row>
    <row r="9" spans="1:15" ht="15.75" hidden="1" customHeight="1" x14ac:dyDescent="0.25">
      <c r="A9" s="2"/>
      <c r="B9" s="2"/>
      <c r="D9" s="125" t="s">
        <v>52</v>
      </c>
      <c r="H9" s="18" t="s">
        <v>34</v>
      </c>
      <c r="I9" s="124" t="s">
        <v>56</v>
      </c>
      <c r="J9" s="8"/>
    </row>
    <row r="10" spans="1:15" ht="15.75" hidden="1" customHeight="1" x14ac:dyDescent="0.25">
      <c r="A10" s="2"/>
      <c r="B10" s="34"/>
      <c r="C10" s="53"/>
      <c r="D10" s="123" t="s">
        <v>54</v>
      </c>
      <c r="E10" s="126" t="s">
        <v>53</v>
      </c>
      <c r="F10" s="23"/>
      <c r="G10" s="14"/>
      <c r="H10" s="14"/>
      <c r="I10" s="35"/>
      <c r="J10" s="33"/>
    </row>
    <row r="11" spans="1:15" ht="24" customHeight="1" x14ac:dyDescent="0.25">
      <c r="A11" s="2"/>
      <c r="B11" s="30" t="s">
        <v>19</v>
      </c>
      <c r="D11" s="127"/>
      <c r="E11" s="127"/>
      <c r="F11" s="127"/>
      <c r="G11" s="127"/>
      <c r="H11" s="18" t="s">
        <v>40</v>
      </c>
      <c r="I11" s="132"/>
      <c r="J11" s="8"/>
    </row>
    <row r="12" spans="1:15" ht="15.75" customHeight="1" x14ac:dyDescent="0.25">
      <c r="A12" s="2"/>
      <c r="B12" s="27"/>
      <c r="C12" s="52"/>
      <c r="D12" s="128"/>
      <c r="E12" s="128"/>
      <c r="F12" s="128"/>
      <c r="G12" s="128"/>
      <c r="H12" s="18" t="s">
        <v>34</v>
      </c>
      <c r="I12" s="132"/>
      <c r="J12" s="8"/>
    </row>
    <row r="13" spans="1:15" ht="15.75" customHeight="1" x14ac:dyDescent="0.25">
      <c r="A13" s="2"/>
      <c r="B13" s="28"/>
      <c r="C13" s="53"/>
      <c r="D13" s="131"/>
      <c r="E13" s="129"/>
      <c r="F13" s="130"/>
      <c r="G13" s="130"/>
      <c r="H13" s="19"/>
      <c r="I13" s="22"/>
      <c r="J13" s="33"/>
    </row>
    <row r="14" spans="1:15" ht="24" customHeight="1" x14ac:dyDescent="0.25">
      <c r="A14" s="2"/>
      <c r="B14" s="42" t="s">
        <v>21</v>
      </c>
      <c r="C14" s="54"/>
      <c r="D14" s="55"/>
      <c r="E14" s="56"/>
      <c r="F14" s="43"/>
      <c r="G14" s="43"/>
      <c r="H14" s="44"/>
      <c r="I14" s="43"/>
      <c r="J14" s="45"/>
    </row>
    <row r="15" spans="1:15" ht="32.25" customHeight="1" x14ac:dyDescent="0.25">
      <c r="A15" s="2"/>
      <c r="B15" s="34" t="s">
        <v>32</v>
      </c>
      <c r="C15" s="57"/>
      <c r="D15" s="51"/>
      <c r="E15" s="82"/>
      <c r="F15" s="82"/>
      <c r="G15" s="83"/>
      <c r="H15" s="83"/>
      <c r="I15" s="83" t="s">
        <v>29</v>
      </c>
      <c r="J15" s="84"/>
    </row>
    <row r="16" spans="1:15" ht="23.25" customHeight="1" x14ac:dyDescent="0.25">
      <c r="A16" s="196" t="s">
        <v>24</v>
      </c>
      <c r="B16" s="37" t="s">
        <v>24</v>
      </c>
      <c r="C16" s="58"/>
      <c r="D16" s="59"/>
      <c r="E16" s="79"/>
      <c r="F16" s="80"/>
      <c r="G16" s="79"/>
      <c r="H16" s="80"/>
      <c r="I16" s="79">
        <f>SUMIF(F122:F134,A16,I122:I134)+SUMIF(F122:F134,"PSU",I122:I134)</f>
        <v>0</v>
      </c>
      <c r="J16" s="81"/>
    </row>
    <row r="17" spans="1:10" ht="23.25" customHeight="1" x14ac:dyDescent="0.25">
      <c r="A17" s="196" t="s">
        <v>25</v>
      </c>
      <c r="B17" s="37" t="s">
        <v>25</v>
      </c>
      <c r="C17" s="58"/>
      <c r="D17" s="59"/>
      <c r="E17" s="79"/>
      <c r="F17" s="80"/>
      <c r="G17" s="79"/>
      <c r="H17" s="80"/>
      <c r="I17" s="79">
        <f>SUMIF(F122:F134,A17,I122:I134)</f>
        <v>0</v>
      </c>
      <c r="J17" s="81"/>
    </row>
    <row r="18" spans="1:10" ht="23.25" customHeight="1" x14ac:dyDescent="0.25">
      <c r="A18" s="196" t="s">
        <v>26</v>
      </c>
      <c r="B18" s="37" t="s">
        <v>26</v>
      </c>
      <c r="C18" s="58"/>
      <c r="D18" s="59"/>
      <c r="E18" s="79"/>
      <c r="F18" s="80"/>
      <c r="G18" s="79"/>
      <c r="H18" s="80"/>
      <c r="I18" s="79">
        <f>SUMIF(F122:F134,A18,I122:I134)</f>
        <v>0</v>
      </c>
      <c r="J18" s="81"/>
    </row>
    <row r="19" spans="1:10" ht="23.25" customHeight="1" x14ac:dyDescent="0.25">
      <c r="A19" s="196" t="s">
        <v>135</v>
      </c>
      <c r="B19" s="37" t="s">
        <v>27</v>
      </c>
      <c r="C19" s="58"/>
      <c r="D19" s="59"/>
      <c r="E19" s="79"/>
      <c r="F19" s="80"/>
      <c r="G19" s="79"/>
      <c r="H19" s="80"/>
      <c r="I19" s="79">
        <f>SUMIF(F122:F134,A19,I122:I134)</f>
        <v>0</v>
      </c>
      <c r="J19" s="81"/>
    </row>
    <row r="20" spans="1:10" ht="23.25" customHeight="1" x14ac:dyDescent="0.25">
      <c r="A20" s="196" t="s">
        <v>136</v>
      </c>
      <c r="B20" s="37" t="s">
        <v>28</v>
      </c>
      <c r="C20" s="58"/>
      <c r="D20" s="59"/>
      <c r="E20" s="79"/>
      <c r="F20" s="80"/>
      <c r="G20" s="79"/>
      <c r="H20" s="80"/>
      <c r="I20" s="79">
        <f>SUMIF(F122:F134,A20,I122:I134)</f>
        <v>0</v>
      </c>
      <c r="J20" s="81"/>
    </row>
    <row r="21" spans="1:10" ht="23.25" customHeight="1" x14ac:dyDescent="0.25">
      <c r="A21" s="2"/>
      <c r="B21" s="47" t="s">
        <v>29</v>
      </c>
      <c r="C21" s="60"/>
      <c r="D21" s="61"/>
      <c r="E21" s="85"/>
      <c r="F21" s="86"/>
      <c r="G21" s="85"/>
      <c r="H21" s="86"/>
      <c r="I21" s="85">
        <f>SUM(I16:J20)</f>
        <v>0</v>
      </c>
      <c r="J21" s="95"/>
    </row>
    <row r="22" spans="1:10" ht="33" customHeight="1" x14ac:dyDescent="0.25">
      <c r="A22" s="2"/>
      <c r="B22" s="41" t="s">
        <v>33</v>
      </c>
      <c r="C22" s="58"/>
      <c r="D22" s="59"/>
      <c r="E22" s="62"/>
      <c r="F22" s="38"/>
      <c r="G22" s="32"/>
      <c r="H22" s="32"/>
      <c r="I22" s="32"/>
      <c r="J22" s="39"/>
    </row>
    <row r="23" spans="1:10" ht="23.25" customHeight="1" x14ac:dyDescent="0.25">
      <c r="A23" s="2">
        <f>ZakladDPHSni*SazbaDPH1/100</f>
        <v>0</v>
      </c>
      <c r="B23" s="37" t="s">
        <v>12</v>
      </c>
      <c r="C23" s="58"/>
      <c r="D23" s="59"/>
      <c r="E23" s="63">
        <v>15</v>
      </c>
      <c r="F23" s="38" t="s">
        <v>0</v>
      </c>
      <c r="G23" s="93">
        <f>ZakladDPHSniVypocet</f>
        <v>0</v>
      </c>
      <c r="H23" s="94"/>
      <c r="I23" s="94"/>
      <c r="J23" s="39" t="str">
        <f t="shared" ref="J23:J28" si="0">Mena</f>
        <v>CZK</v>
      </c>
    </row>
    <row r="24" spans="1:10" ht="23.25" customHeight="1" x14ac:dyDescent="0.25">
      <c r="A24" s="2">
        <f>(A23-INT(A23))*100</f>
        <v>0</v>
      </c>
      <c r="B24" s="37" t="s">
        <v>13</v>
      </c>
      <c r="C24" s="58"/>
      <c r="D24" s="59"/>
      <c r="E24" s="63">
        <f>SazbaDPH1</f>
        <v>15</v>
      </c>
      <c r="F24" s="38" t="s">
        <v>0</v>
      </c>
      <c r="G24" s="91">
        <f>IF(A24&gt;50, ROUNDUP(A23, 0), ROUNDDOWN(A23, 0))</f>
        <v>0</v>
      </c>
      <c r="H24" s="92"/>
      <c r="I24" s="92"/>
      <c r="J24" s="39" t="str">
        <f t="shared" si="0"/>
        <v>CZK</v>
      </c>
    </row>
    <row r="25" spans="1:10" ht="23.25" customHeight="1" x14ac:dyDescent="0.25">
      <c r="A25" s="2">
        <f>ZakladDPHZakl*SazbaDPH2/100</f>
        <v>0</v>
      </c>
      <c r="B25" s="37" t="s">
        <v>14</v>
      </c>
      <c r="C25" s="58"/>
      <c r="D25" s="59"/>
      <c r="E25" s="63">
        <v>21</v>
      </c>
      <c r="F25" s="38" t="s">
        <v>0</v>
      </c>
      <c r="G25" s="93">
        <f>ZakladDPHZaklVypocet</f>
        <v>0</v>
      </c>
      <c r="H25" s="94"/>
      <c r="I25" s="94"/>
      <c r="J25" s="39" t="str">
        <f t="shared" si="0"/>
        <v>CZK</v>
      </c>
    </row>
    <row r="26" spans="1:10" ht="23.25" customHeight="1" x14ac:dyDescent="0.25">
      <c r="A26" s="2">
        <f>(A25-INT(A25))*100</f>
        <v>0</v>
      </c>
      <c r="B26" s="31" t="s">
        <v>15</v>
      </c>
      <c r="C26" s="64"/>
      <c r="D26" s="51"/>
      <c r="E26" s="65">
        <f>SazbaDPH2</f>
        <v>21</v>
      </c>
      <c r="F26" s="29" t="s">
        <v>0</v>
      </c>
      <c r="G26" s="76">
        <f>IF(A26&gt;50, ROUNDUP(A25, 0), ROUNDDOWN(A25, 0))</f>
        <v>0</v>
      </c>
      <c r="H26" s="77"/>
      <c r="I26" s="77"/>
      <c r="J26" s="36" t="str">
        <f t="shared" si="0"/>
        <v>CZK</v>
      </c>
    </row>
    <row r="27" spans="1:10" ht="23.25" customHeight="1" thickBot="1" x14ac:dyDescent="0.3">
      <c r="A27" s="2">
        <f>ZakladDPHSni+DPHSni+ZakladDPHZakl+DPHZakl</f>
        <v>0</v>
      </c>
      <c r="B27" s="30" t="s">
        <v>4</v>
      </c>
      <c r="C27" s="66"/>
      <c r="D27" s="67"/>
      <c r="E27" s="66"/>
      <c r="F27" s="16"/>
      <c r="G27" s="78">
        <f>CenaCelkem-(ZakladDPHSni+DPHSni+ZakladDPHZakl+DPHZakl)</f>
        <v>0</v>
      </c>
      <c r="H27" s="78"/>
      <c r="I27" s="78"/>
      <c r="J27" s="40"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IF(A29&gt;50, ROUNDUP(A27, 0), ROUNDDOWN(A27, 0))</f>
        <v>0</v>
      </c>
      <c r="H29" s="172"/>
      <c r="I29" s="172"/>
      <c r="J29" s="173" t="s">
        <v>65</v>
      </c>
    </row>
    <row r="30" spans="1:10" ht="12.75" customHeight="1" x14ac:dyDescent="0.25">
      <c r="A30" s="2"/>
      <c r="B30" s="2"/>
      <c r="J30" s="9"/>
    </row>
    <row r="31" spans="1:10" ht="30" customHeight="1" x14ac:dyDescent="0.25">
      <c r="A31" s="2"/>
      <c r="B31" s="2"/>
      <c r="J31" s="9"/>
    </row>
    <row r="32" spans="1:10" ht="18.75" customHeight="1" x14ac:dyDescent="0.25">
      <c r="A32" s="2"/>
      <c r="B32" s="17"/>
      <c r="C32" s="68" t="s">
        <v>11</v>
      </c>
      <c r="D32" s="69"/>
      <c r="E32" s="69"/>
      <c r="F32" s="15" t="s">
        <v>10</v>
      </c>
      <c r="G32" s="25"/>
      <c r="H32" s="26"/>
      <c r="I32" s="25"/>
      <c r="J32" s="9"/>
    </row>
    <row r="33" spans="1:52" ht="47.25" customHeight="1" x14ac:dyDescent="0.25">
      <c r="A33" s="2"/>
      <c r="B33" s="2"/>
      <c r="J33" s="9"/>
    </row>
    <row r="34" spans="1:52" s="21" customFormat="1" ht="18.75" customHeight="1" x14ac:dyDescent="0.25">
      <c r="A34" s="20"/>
      <c r="B34" s="20"/>
      <c r="C34" s="70"/>
      <c r="D34" s="96"/>
      <c r="E34" s="97"/>
      <c r="G34" s="98"/>
      <c r="H34" s="99"/>
      <c r="I34" s="99"/>
      <c r="J34" s="24"/>
    </row>
    <row r="35" spans="1:52" ht="12.75" customHeight="1" x14ac:dyDescent="0.25">
      <c r="A35" s="2"/>
      <c r="B35" s="2"/>
      <c r="D35" s="90" t="s">
        <v>2</v>
      </c>
      <c r="E35" s="90"/>
      <c r="H35" s="10" t="s">
        <v>3</v>
      </c>
      <c r="J35" s="9"/>
    </row>
    <row r="36" spans="1:52" ht="13.5" customHeight="1" thickBot="1" x14ac:dyDescent="0.3">
      <c r="A36" s="11"/>
      <c r="B36" s="11"/>
      <c r="C36" s="71"/>
      <c r="D36" s="71"/>
      <c r="E36" s="71"/>
      <c r="F36" s="12"/>
      <c r="G36" s="12"/>
      <c r="H36" s="12"/>
      <c r="I36" s="12"/>
      <c r="J36" s="13"/>
    </row>
    <row r="37" spans="1:52" ht="27" customHeight="1" x14ac:dyDescent="0.25">
      <c r="B37" s="136" t="s">
        <v>16</v>
      </c>
      <c r="C37" s="137"/>
      <c r="D37" s="137"/>
      <c r="E37" s="137"/>
      <c r="F37" s="138"/>
      <c r="G37" s="138"/>
      <c r="H37" s="138"/>
      <c r="I37" s="138"/>
      <c r="J37" s="139"/>
    </row>
    <row r="38" spans="1:52"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52" ht="25.5" hidden="1" customHeight="1" x14ac:dyDescent="0.25">
      <c r="A39" s="135">
        <v>1</v>
      </c>
      <c r="B39" s="145" t="s">
        <v>57</v>
      </c>
      <c r="C39" s="146"/>
      <c r="D39" s="146"/>
      <c r="E39" s="146"/>
      <c r="F39" s="147">
        <f>'101 611904101A Pol'!AE212+'101 611904101B Pol'!AE11</f>
        <v>0</v>
      </c>
      <c r="G39" s="148">
        <f>'101 611904101A Pol'!AF212+'101 611904101B Pol'!AF11</f>
        <v>0</v>
      </c>
      <c r="H39" s="149">
        <f>(F39*SazbaDPH1/100)+(G39*SazbaDPH2/100)</f>
        <v>0</v>
      </c>
      <c r="I39" s="149">
        <f>F39+G39+H39</f>
        <v>0</v>
      </c>
      <c r="J39" s="150" t="str">
        <f>IF(CenaCelkemVypocet=0,"",I39/CenaCelkemVypocet*100)</f>
        <v/>
      </c>
    </row>
    <row r="40" spans="1:52" ht="25.5" customHeight="1" x14ac:dyDescent="0.25">
      <c r="A40" s="135">
        <v>2</v>
      </c>
      <c r="B40" s="151"/>
      <c r="C40" s="152" t="s">
        <v>58</v>
      </c>
      <c r="D40" s="152"/>
      <c r="E40" s="152"/>
      <c r="F40" s="153"/>
      <c r="G40" s="154"/>
      <c r="H40" s="154">
        <f>(F40*SazbaDPH1/100)+(G40*SazbaDPH2/100)</f>
        <v>0</v>
      </c>
      <c r="I40" s="154">
        <f>F40+G40+H40</f>
        <v>0</v>
      </c>
      <c r="J40" s="155" t="str">
        <f>IF(CenaCelkemVypocet=0,"",I40/CenaCelkemVypocet*100)</f>
        <v/>
      </c>
    </row>
    <row r="41" spans="1:52" ht="25.5" customHeight="1" x14ac:dyDescent="0.25">
      <c r="A41" s="135">
        <v>2</v>
      </c>
      <c r="B41" s="151" t="s">
        <v>59</v>
      </c>
      <c r="C41" s="152" t="s">
        <v>60</v>
      </c>
      <c r="D41" s="152"/>
      <c r="E41" s="152"/>
      <c r="F41" s="153">
        <f>'101 611904101A Pol'!AE212+'101 611904101B Pol'!AE11</f>
        <v>0</v>
      </c>
      <c r="G41" s="154">
        <f>'101 611904101A Pol'!AF212+'101 611904101B Pol'!AF11</f>
        <v>0</v>
      </c>
      <c r="H41" s="154">
        <f>(F41*SazbaDPH1/100)+(G41*SazbaDPH2/100)</f>
        <v>0</v>
      </c>
      <c r="I41" s="154">
        <f>F41+G41+H41</f>
        <v>0</v>
      </c>
      <c r="J41" s="155" t="str">
        <f>IF(CenaCelkemVypocet=0,"",I41/CenaCelkemVypocet*100)</f>
        <v/>
      </c>
    </row>
    <row r="42" spans="1:52" ht="25.5" customHeight="1" x14ac:dyDescent="0.25">
      <c r="A42" s="135">
        <v>3</v>
      </c>
      <c r="B42" s="156" t="s">
        <v>61</v>
      </c>
      <c r="C42" s="146" t="s">
        <v>60</v>
      </c>
      <c r="D42" s="146"/>
      <c r="E42" s="146"/>
      <c r="F42" s="157">
        <f>'101 611904101A Pol'!AE212</f>
        <v>0</v>
      </c>
      <c r="G42" s="149">
        <f>'101 611904101A Pol'!AF212</f>
        <v>0</v>
      </c>
      <c r="H42" s="149">
        <f>(F42*SazbaDPH1/100)+(G42*SazbaDPH2/100)</f>
        <v>0</v>
      </c>
      <c r="I42" s="149">
        <f>F42+G42+H42</f>
        <v>0</v>
      </c>
      <c r="J42" s="150" t="str">
        <f>IF(CenaCelkemVypocet=0,"",I42/CenaCelkemVypocet*100)</f>
        <v/>
      </c>
    </row>
    <row r="43" spans="1:52" ht="25.5" customHeight="1" x14ac:dyDescent="0.25">
      <c r="A43" s="135">
        <v>3</v>
      </c>
      <c r="B43" s="156" t="s">
        <v>62</v>
      </c>
      <c r="C43" s="146" t="s">
        <v>63</v>
      </c>
      <c r="D43" s="146"/>
      <c r="E43" s="146"/>
      <c r="F43" s="157">
        <f>'101 611904101B Pol'!AE11</f>
        <v>0</v>
      </c>
      <c r="G43" s="149">
        <f>'101 611904101B Pol'!AF11</f>
        <v>0</v>
      </c>
      <c r="H43" s="149">
        <f>(F43*SazbaDPH1/100)+(G43*SazbaDPH2/100)</f>
        <v>0</v>
      </c>
      <c r="I43" s="149">
        <f>F43+G43+H43</f>
        <v>0</v>
      </c>
      <c r="J43" s="150" t="str">
        <f>IF(CenaCelkemVypocet=0,"",I43/CenaCelkemVypocet*100)</f>
        <v/>
      </c>
    </row>
    <row r="44" spans="1:52" ht="25.5" customHeight="1" x14ac:dyDescent="0.25">
      <c r="A44" s="135"/>
      <c r="B44" s="158" t="s">
        <v>64</v>
      </c>
      <c r="C44" s="159"/>
      <c r="D44" s="159"/>
      <c r="E44" s="160"/>
      <c r="F44" s="161">
        <f>SUMIF(A39:A43,"=1",F39:F43)</f>
        <v>0</v>
      </c>
      <c r="G44" s="162">
        <f>SUMIF(A39:A43,"=1",G39:G43)</f>
        <v>0</v>
      </c>
      <c r="H44" s="162">
        <f>SUMIF(A39:A43,"=1",H39:H43)</f>
        <v>0</v>
      </c>
      <c r="I44" s="162">
        <f>SUMIF(A39:A43,"=1",I39:I43)</f>
        <v>0</v>
      </c>
      <c r="J44" s="163">
        <f>SUMIF(A39:A43,"=1",J39:J43)</f>
        <v>0</v>
      </c>
    </row>
    <row r="46" spans="1:52" x14ac:dyDescent="0.25">
      <c r="A46" t="s">
        <v>66</v>
      </c>
      <c r="B46" s="175" t="s">
        <v>67</v>
      </c>
      <c r="C46" s="175"/>
      <c r="D46" s="175"/>
      <c r="E46" s="175"/>
      <c r="F46" s="175"/>
      <c r="G46" s="175"/>
      <c r="H46" s="175"/>
      <c r="I46" s="175"/>
      <c r="J46" s="175"/>
      <c r="AZ46" s="174" t="str">
        <f>B46</f>
        <v>1. PODMÍNKY PRO ZPRACOVÁNÍ NABÍDKOVÉ CENY</v>
      </c>
    </row>
    <row r="48" spans="1:52" x14ac:dyDescent="0.25">
      <c r="B48" s="175" t="s">
        <v>68</v>
      </c>
      <c r="C48" s="175"/>
      <c r="D48" s="175"/>
      <c r="E48" s="175"/>
      <c r="F48" s="175"/>
      <c r="G48" s="175"/>
      <c r="H48" s="175"/>
      <c r="I48" s="175"/>
      <c r="J48" s="175"/>
      <c r="AZ48" s="174" t="str">
        <f>B48</f>
        <v xml:space="preserve">        Preambule</v>
      </c>
    </row>
    <row r="50" spans="2:52" ht="52.8" x14ac:dyDescent="0.25">
      <c r="B50" s="175" t="s">
        <v>69</v>
      </c>
      <c r="C50" s="175"/>
      <c r="D50" s="175"/>
      <c r="E50" s="175"/>
      <c r="F50" s="175"/>
      <c r="G50" s="175"/>
      <c r="H50" s="175"/>
      <c r="I50" s="175"/>
      <c r="J50" s="175"/>
      <c r="AZ50" s="174"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175" t="s">
        <v>70</v>
      </c>
      <c r="C51" s="175"/>
      <c r="D51" s="175"/>
      <c r="E51" s="175"/>
      <c r="F51" s="175"/>
      <c r="G51" s="175"/>
      <c r="H51" s="175"/>
      <c r="I51" s="175"/>
      <c r="J51" s="175"/>
      <c r="AZ51" s="174"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175" t="s">
        <v>71</v>
      </c>
      <c r="C53" s="175"/>
      <c r="D53" s="175"/>
      <c r="E53" s="175"/>
      <c r="F53" s="175"/>
      <c r="G53" s="175"/>
      <c r="H53" s="175"/>
      <c r="I53" s="175"/>
      <c r="J53" s="175"/>
      <c r="AZ53" s="174" t="str">
        <f>B53</f>
        <v xml:space="preserve">        Vymezení některých pojmů</v>
      </c>
    </row>
    <row r="56" spans="2:52" x14ac:dyDescent="0.25">
      <c r="B56" s="175" t="s">
        <v>72</v>
      </c>
      <c r="C56" s="175"/>
      <c r="D56" s="175"/>
      <c r="E56" s="175"/>
      <c r="F56" s="175"/>
      <c r="G56" s="175"/>
      <c r="H56" s="175"/>
      <c r="I56" s="175"/>
      <c r="J56" s="175"/>
      <c r="AZ56" s="174" t="str">
        <f>B56</f>
        <v>Pro účely zpracování nabídkové ceny se jsou použity některé pojmy, pod kterými se rozumí:</v>
      </c>
    </row>
    <row r="57" spans="2:52" ht="39.6" x14ac:dyDescent="0.25">
      <c r="B57" s="175" t="s">
        <v>73</v>
      </c>
      <c r="C57" s="175"/>
      <c r="D57" s="175"/>
      <c r="E57" s="175"/>
      <c r="F57" s="175"/>
      <c r="G57" s="175"/>
      <c r="H57" s="175"/>
      <c r="I57" s="175"/>
      <c r="J57" s="175"/>
      <c r="AZ57" s="174" t="str">
        <f>B57</f>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175" t="s">
        <v>74</v>
      </c>
      <c r="C58" s="175"/>
      <c r="D58" s="175"/>
      <c r="E58" s="175"/>
      <c r="F58" s="175"/>
      <c r="G58" s="175"/>
      <c r="H58" s="175"/>
      <c r="I58" s="175"/>
      <c r="J58" s="175"/>
      <c r="AZ58" s="174" t="str">
        <f>B58</f>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175" t="s">
        <v>75</v>
      </c>
      <c r="C59" s="175"/>
      <c r="D59" s="175"/>
      <c r="E59" s="175"/>
      <c r="F59" s="175"/>
      <c r="G59" s="175"/>
      <c r="H59" s="175"/>
      <c r="I59" s="175"/>
      <c r="J59" s="175"/>
      <c r="AZ59" s="174" t="str">
        <f>B59</f>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175" t="s">
        <v>76</v>
      </c>
      <c r="C60" s="175"/>
      <c r="D60" s="175"/>
      <c r="E60" s="175"/>
      <c r="F60" s="175"/>
      <c r="G60" s="175"/>
      <c r="H60" s="175"/>
      <c r="I60" s="175"/>
      <c r="J60" s="175"/>
      <c r="AZ60" s="174" t="str">
        <f>B60</f>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175" t="s">
        <v>77</v>
      </c>
      <c r="C61" s="175"/>
      <c r="D61" s="175"/>
      <c r="E61" s="175"/>
      <c r="F61" s="175"/>
      <c r="G61" s="175"/>
      <c r="H61" s="175"/>
      <c r="I61" s="175"/>
      <c r="J61" s="175"/>
      <c r="AZ61" s="174" t="str">
        <f>B61</f>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175" t="s">
        <v>78</v>
      </c>
      <c r="C63" s="175"/>
      <c r="D63" s="175"/>
      <c r="E63" s="175"/>
      <c r="F63" s="175"/>
      <c r="G63" s="175"/>
      <c r="H63" s="175"/>
      <c r="I63" s="175"/>
      <c r="J63" s="175"/>
      <c r="AZ63" s="174" t="str">
        <f>B63</f>
        <v xml:space="preserve">        Cenová soustava</v>
      </c>
    </row>
    <row r="65" spans="2:52" x14ac:dyDescent="0.25">
      <c r="B65" s="175" t="s">
        <v>79</v>
      </c>
      <c r="C65" s="175"/>
      <c r="D65" s="175"/>
      <c r="E65" s="175"/>
      <c r="F65" s="175"/>
      <c r="G65" s="175"/>
      <c r="H65" s="175"/>
      <c r="I65" s="175"/>
      <c r="J65" s="175"/>
      <c r="AZ65" s="174" t="str">
        <f>B65</f>
        <v xml:space="preserve">        Použitá cenová soustava</v>
      </c>
    </row>
    <row r="66" spans="2:52" ht="39.6" x14ac:dyDescent="0.25">
      <c r="B66" s="175" t="s">
        <v>80</v>
      </c>
      <c r="C66" s="175"/>
      <c r="D66" s="175"/>
      <c r="E66" s="175"/>
      <c r="F66" s="175"/>
      <c r="G66" s="175"/>
      <c r="H66" s="175"/>
      <c r="I66" s="175"/>
      <c r="J66" s="175"/>
      <c r="AZ66" s="174"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175" t="s">
        <v>81</v>
      </c>
      <c r="C68" s="175"/>
      <c r="D68" s="175"/>
      <c r="E68" s="175"/>
      <c r="F68" s="175"/>
      <c r="G68" s="175"/>
      <c r="H68" s="175"/>
      <c r="I68" s="175"/>
      <c r="J68" s="175"/>
      <c r="AZ68" s="174" t="str">
        <f>B68</f>
        <v xml:space="preserve">        Technické podmínky</v>
      </c>
    </row>
    <row r="69" spans="2:52" ht="39.6" x14ac:dyDescent="0.25">
      <c r="B69" s="175" t="s">
        <v>82</v>
      </c>
      <c r="C69" s="175"/>
      <c r="D69" s="175"/>
      <c r="E69" s="175"/>
      <c r="F69" s="175"/>
      <c r="G69" s="175"/>
      <c r="H69" s="175"/>
      <c r="I69" s="175"/>
      <c r="J69" s="175"/>
      <c r="AZ69" s="174"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175" t="s">
        <v>83</v>
      </c>
      <c r="C71" s="175"/>
      <c r="D71" s="175"/>
      <c r="E71" s="175"/>
      <c r="F71" s="175"/>
      <c r="G71" s="175"/>
      <c r="H71" s="175"/>
      <c r="I71" s="175"/>
      <c r="J71" s="175"/>
      <c r="AZ71" s="174" t="str">
        <f>B71</f>
        <v>Individuální položky</v>
      </c>
    </row>
    <row r="72" spans="2:52" ht="39.6" x14ac:dyDescent="0.25">
      <c r="B72" s="175" t="s">
        <v>84</v>
      </c>
      <c r="C72" s="175"/>
      <c r="D72" s="175"/>
      <c r="E72" s="175"/>
      <c r="F72" s="175"/>
      <c r="G72" s="175"/>
      <c r="H72" s="175"/>
      <c r="I72" s="175"/>
      <c r="J72" s="175"/>
      <c r="AZ72" s="174"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175" t="s">
        <v>85</v>
      </c>
      <c r="C74" s="175"/>
      <c r="D74" s="175"/>
      <c r="E74" s="175"/>
      <c r="F74" s="175"/>
      <c r="G74" s="175"/>
      <c r="H74" s="175"/>
      <c r="I74" s="175"/>
      <c r="J74" s="175"/>
      <c r="AZ74" s="174" t="str">
        <f>B74</f>
        <v xml:space="preserve">        Závaznost a změna soupisu</v>
      </c>
    </row>
    <row r="76" spans="2:52" x14ac:dyDescent="0.25">
      <c r="B76" s="175" t="s">
        <v>86</v>
      </c>
      <c r="C76" s="175"/>
      <c r="D76" s="175"/>
      <c r="E76" s="175"/>
      <c r="F76" s="175"/>
      <c r="G76" s="175"/>
      <c r="H76" s="175"/>
      <c r="I76" s="175"/>
      <c r="J76" s="175"/>
      <c r="AZ76" s="174" t="str">
        <f>B76</f>
        <v xml:space="preserve">        Závaznost soupisu</v>
      </c>
    </row>
    <row r="77" spans="2:52" ht="39.6" x14ac:dyDescent="0.25">
      <c r="B77" s="175" t="s">
        <v>87</v>
      </c>
      <c r="C77" s="175"/>
      <c r="D77" s="175"/>
      <c r="E77" s="175"/>
      <c r="F77" s="175"/>
      <c r="G77" s="175"/>
      <c r="H77" s="175"/>
      <c r="I77" s="175"/>
      <c r="J77" s="175"/>
      <c r="AZ77" s="174"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175" t="s">
        <v>88</v>
      </c>
      <c r="C79" s="175"/>
      <c r="D79" s="175"/>
      <c r="E79" s="175"/>
      <c r="F79" s="175"/>
      <c r="G79" s="175"/>
      <c r="H79" s="175"/>
      <c r="I79" s="175"/>
      <c r="J79" s="175"/>
      <c r="AZ79" s="174" t="str">
        <f>B79</f>
        <v xml:space="preserve">        Zvláštní podmínky pro stanovení nabídkové ceny</v>
      </c>
    </row>
    <row r="81" spans="2:52" x14ac:dyDescent="0.25">
      <c r="B81" s="175" t="s">
        <v>89</v>
      </c>
      <c r="C81" s="175"/>
      <c r="D81" s="175"/>
      <c r="E81" s="175"/>
      <c r="F81" s="175"/>
      <c r="G81" s="175"/>
      <c r="H81" s="175"/>
      <c r="I81" s="175"/>
      <c r="J81" s="175"/>
      <c r="AZ81" s="174" t="str">
        <f>B81</f>
        <v xml:space="preserve">        Přeprava vybouraných hmot, suti a vytěžené zeminy</v>
      </c>
    </row>
    <row r="82" spans="2:52" ht="79.2" x14ac:dyDescent="0.25">
      <c r="B82" s="175" t="s">
        <v>90</v>
      </c>
      <c r="C82" s="175"/>
      <c r="D82" s="175"/>
      <c r="E82" s="175"/>
      <c r="F82" s="175"/>
      <c r="G82" s="175"/>
      <c r="H82" s="175"/>
      <c r="I82" s="175"/>
      <c r="J82" s="175"/>
      <c r="AZ82" s="174"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175" t="s">
        <v>91</v>
      </c>
      <c r="C84" s="175"/>
      <c r="D84" s="175"/>
      <c r="E84" s="175"/>
      <c r="F84" s="175"/>
      <c r="G84" s="175"/>
      <c r="H84" s="175"/>
      <c r="I84" s="175"/>
      <c r="J84" s="175"/>
      <c r="AZ84" s="174" t="str">
        <f>B84</f>
        <v xml:space="preserve">        Vnitrostaveništní přesun stavebního materiálu</v>
      </c>
    </row>
    <row r="85" spans="2:52" ht="52.8" x14ac:dyDescent="0.25">
      <c r="B85" s="175" t="s">
        <v>92</v>
      </c>
      <c r="C85" s="175"/>
      <c r="D85" s="175"/>
      <c r="E85" s="175"/>
      <c r="F85" s="175"/>
      <c r="G85" s="175"/>
      <c r="H85" s="175"/>
      <c r="I85" s="175"/>
      <c r="J85" s="175"/>
      <c r="AZ85" s="174"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175" t="s">
        <v>93</v>
      </c>
      <c r="C86" s="175"/>
      <c r="D86" s="175"/>
      <c r="E86" s="175"/>
      <c r="F86" s="175"/>
      <c r="G86" s="175"/>
      <c r="H86" s="175"/>
      <c r="I86" s="175"/>
      <c r="J86" s="175"/>
      <c r="AZ86" s="174"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175" t="s">
        <v>94</v>
      </c>
      <c r="C88" s="175"/>
      <c r="D88" s="175"/>
      <c r="E88" s="175"/>
      <c r="F88" s="175"/>
      <c r="G88" s="175"/>
      <c r="H88" s="175"/>
      <c r="I88" s="175"/>
      <c r="J88" s="175"/>
      <c r="AZ88" s="174" t="str">
        <f>B88</f>
        <v xml:space="preserve">        Příplatky za ztížené podmínky prací</v>
      </c>
    </row>
    <row r="89" spans="2:52" ht="26.4" x14ac:dyDescent="0.25">
      <c r="B89" s="175" t="s">
        <v>95</v>
      </c>
      <c r="C89" s="175"/>
      <c r="D89" s="175"/>
      <c r="E89" s="175"/>
      <c r="F89" s="175"/>
      <c r="G89" s="175"/>
      <c r="H89" s="175"/>
      <c r="I89" s="175"/>
      <c r="J89" s="175"/>
      <c r="AZ89" s="174" t="str">
        <f>B89</f>
        <v>Pokud soupis položku příplatku za ztížené podmínky obsahuje, je dodavatel povinen ji ocenit bez ohledu na to, že tento příplatek dodavatel standardně neuplatňuje.</v>
      </c>
    </row>
    <row r="91" spans="2:52" x14ac:dyDescent="0.25">
      <c r="B91" s="175" t="s">
        <v>96</v>
      </c>
      <c r="C91" s="175"/>
      <c r="D91" s="175"/>
      <c r="E91" s="175"/>
      <c r="F91" s="175"/>
      <c r="G91" s="175"/>
      <c r="H91" s="175"/>
      <c r="I91" s="175"/>
      <c r="J91" s="175"/>
      <c r="AZ91" s="174" t="str">
        <f>B91</f>
        <v xml:space="preserve">        Vedlejší a ostatní náklady</v>
      </c>
    </row>
    <row r="92" spans="2:52" ht="26.4" x14ac:dyDescent="0.25">
      <c r="B92" s="175" t="s">
        <v>97</v>
      </c>
      <c r="C92" s="175"/>
      <c r="D92" s="175"/>
      <c r="E92" s="175"/>
      <c r="F92" s="175"/>
      <c r="G92" s="175"/>
      <c r="H92" s="175"/>
      <c r="I92" s="175"/>
      <c r="J92" s="175"/>
      <c r="AZ92" s="174" t="str">
        <f>B92</f>
        <v>Tyto náklady jsou popsány v samostatném soupisu stavebních prací, dodávek a služeb s tím, že dodavatel je povinen v rámci těchto nákladů ocenit všechny definované náklady souhrnně pro celou stavbu.</v>
      </c>
    </row>
    <row r="96" spans="2:52" x14ac:dyDescent="0.25">
      <c r="B96" s="175" t="s">
        <v>98</v>
      </c>
      <c r="C96" s="175"/>
      <c r="D96" s="175"/>
      <c r="E96" s="175"/>
      <c r="F96" s="175"/>
      <c r="G96" s="175"/>
      <c r="H96" s="175"/>
      <c r="I96" s="175"/>
      <c r="J96" s="175"/>
      <c r="AZ96" s="174" t="str">
        <f>B96</f>
        <v>2. SPECIFICKÉ PODMÍNKY PRO ZPRACOVÁNÍ NABÍDKOVÉ CENY</v>
      </c>
    </row>
    <row r="98" spans="2:52" x14ac:dyDescent="0.25">
      <c r="B98" s="175" t="s">
        <v>99</v>
      </c>
      <c r="C98" s="175"/>
      <c r="D98" s="175"/>
      <c r="E98" s="175"/>
      <c r="F98" s="175"/>
      <c r="G98" s="175"/>
      <c r="H98" s="175"/>
      <c r="I98" s="175"/>
      <c r="J98" s="175"/>
      <c r="AZ98" s="174" t="str">
        <f>B98</f>
        <v>Zde doplní zpracovatel soupisu  případná specifika týkající se konkrétní zakázky.</v>
      </c>
    </row>
    <row r="101" spans="2:52" x14ac:dyDescent="0.25">
      <c r="B101" s="175" t="s">
        <v>100</v>
      </c>
      <c r="C101" s="175"/>
      <c r="D101" s="175"/>
      <c r="E101" s="175"/>
      <c r="F101" s="175"/>
      <c r="G101" s="175"/>
      <c r="H101" s="175"/>
      <c r="I101" s="175"/>
      <c r="J101" s="175"/>
      <c r="AZ101" s="174" t="str">
        <f>B101</f>
        <v>3. ELEKTRONICKÁ PODOBA SOUPISU</v>
      </c>
    </row>
    <row r="103" spans="2:52" x14ac:dyDescent="0.25">
      <c r="B103" s="175" t="s">
        <v>101</v>
      </c>
      <c r="C103" s="175"/>
      <c r="D103" s="175"/>
      <c r="E103" s="175"/>
      <c r="F103" s="175"/>
      <c r="G103" s="175"/>
      <c r="H103" s="175"/>
      <c r="I103" s="175"/>
      <c r="J103" s="175"/>
      <c r="AZ103" s="174" t="str">
        <f>B103</f>
        <v xml:space="preserve">        Elektronická podoba soupisu</v>
      </c>
    </row>
    <row r="104" spans="2:52" ht="26.4" x14ac:dyDescent="0.25">
      <c r="B104" s="175" t="s">
        <v>102</v>
      </c>
      <c r="C104" s="175"/>
      <c r="D104" s="175"/>
      <c r="E104" s="175"/>
      <c r="F104" s="175"/>
      <c r="G104" s="175"/>
      <c r="H104" s="175"/>
      <c r="I104" s="175"/>
      <c r="J104" s="175"/>
      <c r="AZ104" s="174" t="str">
        <f>B104</f>
        <v>V souladu se zákonem jsou předložené soupisy zpracovány i v elektronické podobě.  Elektronickou podobou soupisu stavebních prací, dodávek a služeb je formát MS EXCEL.</v>
      </c>
    </row>
    <row r="105" spans="2:52" x14ac:dyDescent="0.25">
      <c r="B105" s="175" t="s">
        <v>103</v>
      </c>
      <c r="C105" s="175"/>
      <c r="D105" s="175"/>
      <c r="E105" s="175"/>
      <c r="F105" s="175"/>
      <c r="G105" s="175"/>
      <c r="H105" s="175"/>
      <c r="I105" s="175"/>
      <c r="J105" s="175"/>
      <c r="AZ105" s="174" t="str">
        <f>B105</f>
        <v>Popis formátu soupisu odpovídá svou strukturou vzorovému soupisu volně dostupnému na internetové adrese:</v>
      </c>
    </row>
    <row r="107" spans="2:52" x14ac:dyDescent="0.25">
      <c r="B107" s="175" t="s">
        <v>104</v>
      </c>
      <c r="C107" s="175"/>
      <c r="D107" s="175"/>
      <c r="E107" s="175"/>
      <c r="F107" s="175"/>
      <c r="G107" s="175"/>
      <c r="H107" s="175"/>
      <c r="I107" s="175"/>
      <c r="J107" s="175"/>
      <c r="AZ107" s="174" t="str">
        <f>B107</f>
        <v>www.stavebnionline.cz/soupis</v>
      </c>
    </row>
    <row r="109" spans="2:52" x14ac:dyDescent="0.25">
      <c r="B109" s="175" t="s">
        <v>105</v>
      </c>
      <c r="C109" s="175"/>
      <c r="D109" s="175"/>
      <c r="E109" s="175"/>
      <c r="F109" s="175"/>
      <c r="G109" s="175"/>
      <c r="H109" s="175"/>
      <c r="I109" s="175"/>
      <c r="J109" s="175"/>
      <c r="AZ109" s="174" t="str">
        <f>B109</f>
        <v xml:space="preserve">        Zpracování elektronické podoby soupisu</v>
      </c>
    </row>
    <row r="110" spans="2:52" ht="52.8" x14ac:dyDescent="0.25">
      <c r="B110" s="175" t="s">
        <v>106</v>
      </c>
      <c r="C110" s="175"/>
      <c r="D110" s="175"/>
      <c r="E110" s="175"/>
      <c r="F110" s="175"/>
      <c r="G110" s="175"/>
      <c r="H110" s="175"/>
      <c r="I110" s="175"/>
      <c r="J110" s="175"/>
      <c r="AZ110" s="174"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175" t="s">
        <v>107</v>
      </c>
      <c r="C112" s="175"/>
      <c r="D112" s="175"/>
      <c r="E112" s="175"/>
      <c r="F112" s="175"/>
      <c r="G112" s="175"/>
      <c r="H112" s="175"/>
      <c r="I112" s="175"/>
      <c r="J112" s="175"/>
      <c r="AZ112" s="174" t="str">
        <f>B112</f>
        <v xml:space="preserve">        Jiný formát soupisu</v>
      </c>
    </row>
    <row r="113" spans="1:52" ht="39.6" x14ac:dyDescent="0.25">
      <c r="B113" s="175" t="s">
        <v>108</v>
      </c>
      <c r="C113" s="175"/>
      <c r="D113" s="175"/>
      <c r="E113" s="175"/>
      <c r="F113" s="175"/>
      <c r="G113" s="175"/>
      <c r="H113" s="175"/>
      <c r="I113" s="175"/>
      <c r="J113" s="175"/>
      <c r="AZ113" s="174"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175" t="s">
        <v>109</v>
      </c>
      <c r="C115" s="175"/>
      <c r="D115" s="175"/>
      <c r="E115" s="175"/>
      <c r="F115" s="175"/>
      <c r="G115" s="175"/>
      <c r="H115" s="175"/>
      <c r="I115" s="175"/>
      <c r="J115" s="175"/>
      <c r="AZ115" s="174" t="str">
        <f>B115</f>
        <v xml:space="preserve">        Závěrečné ustanovení</v>
      </c>
    </row>
    <row r="116" spans="1:52" x14ac:dyDescent="0.25">
      <c r="B116" s="175" t="s">
        <v>110</v>
      </c>
      <c r="C116" s="175"/>
      <c r="D116" s="175"/>
      <c r="E116" s="175"/>
      <c r="F116" s="175"/>
      <c r="G116" s="175"/>
      <c r="H116" s="175"/>
      <c r="I116" s="175"/>
      <c r="J116" s="175"/>
      <c r="AZ116" s="174" t="str">
        <f>B116</f>
        <v>Ostatní podmínky vztahující se ke zpracování nabídkové ceny jsou uvedeny v zadávací dokumentaci.</v>
      </c>
    </row>
    <row r="119" spans="1:52" ht="15.6" x14ac:dyDescent="0.3">
      <c r="B119" s="176" t="s">
        <v>111</v>
      </c>
    </row>
    <row r="121" spans="1:52" ht="25.5" customHeight="1" x14ac:dyDescent="0.25">
      <c r="A121" s="178"/>
      <c r="B121" s="181" t="s">
        <v>17</v>
      </c>
      <c r="C121" s="181" t="s">
        <v>5</v>
      </c>
      <c r="D121" s="182"/>
      <c r="E121" s="182"/>
      <c r="F121" s="183" t="s">
        <v>112</v>
      </c>
      <c r="G121" s="183"/>
      <c r="H121" s="183"/>
      <c r="I121" s="183" t="s">
        <v>29</v>
      </c>
      <c r="J121" s="183" t="s">
        <v>0</v>
      </c>
    </row>
    <row r="122" spans="1:52" ht="36.75" customHeight="1" x14ac:dyDescent="0.25">
      <c r="A122" s="179"/>
      <c r="B122" s="184" t="s">
        <v>113</v>
      </c>
      <c r="C122" s="185" t="s">
        <v>114</v>
      </c>
      <c r="D122" s="186"/>
      <c r="E122" s="186"/>
      <c r="F122" s="192" t="s">
        <v>24</v>
      </c>
      <c r="G122" s="193"/>
      <c r="H122" s="193"/>
      <c r="I122" s="193">
        <f>'101 611904101A Pol'!G8</f>
        <v>0</v>
      </c>
      <c r="J122" s="190" t="str">
        <f>IF(I135=0,"",I122/I135*100)</f>
        <v/>
      </c>
    </row>
    <row r="123" spans="1:52" ht="36.75" customHeight="1" x14ac:dyDescent="0.25">
      <c r="A123" s="179"/>
      <c r="B123" s="184" t="s">
        <v>115</v>
      </c>
      <c r="C123" s="185" t="s">
        <v>116</v>
      </c>
      <c r="D123" s="186"/>
      <c r="E123" s="186"/>
      <c r="F123" s="192" t="s">
        <v>24</v>
      </c>
      <c r="G123" s="193"/>
      <c r="H123" s="193"/>
      <c r="I123" s="193">
        <f>'101 611904101A Pol'!G20</f>
        <v>0</v>
      </c>
      <c r="J123" s="190" t="str">
        <f>IF(I135=0,"",I123/I135*100)</f>
        <v/>
      </c>
    </row>
    <row r="124" spans="1:52" ht="36.75" customHeight="1" x14ac:dyDescent="0.25">
      <c r="A124" s="179"/>
      <c r="B124" s="184" t="s">
        <v>117</v>
      </c>
      <c r="C124" s="185" t="s">
        <v>116</v>
      </c>
      <c r="D124" s="186"/>
      <c r="E124" s="186"/>
      <c r="F124" s="192" t="s">
        <v>24</v>
      </c>
      <c r="G124" s="193"/>
      <c r="H124" s="193"/>
      <c r="I124" s="193">
        <f>'101 611904101A Pol'!G43</f>
        <v>0</v>
      </c>
      <c r="J124" s="190" t="str">
        <f>IF(I135=0,"",I124/I135*100)</f>
        <v/>
      </c>
    </row>
    <row r="125" spans="1:52" ht="36.75" customHeight="1" x14ac:dyDescent="0.25">
      <c r="A125" s="179"/>
      <c r="B125" s="184" t="s">
        <v>118</v>
      </c>
      <c r="C125" s="185" t="s">
        <v>116</v>
      </c>
      <c r="D125" s="186"/>
      <c r="E125" s="186"/>
      <c r="F125" s="192" t="s">
        <v>24</v>
      </c>
      <c r="G125" s="193"/>
      <c r="H125" s="193"/>
      <c r="I125" s="193">
        <f>'101 611904101A Pol'!G59</f>
        <v>0</v>
      </c>
      <c r="J125" s="190" t="str">
        <f>IF(I135=0,"",I125/I135*100)</f>
        <v/>
      </c>
    </row>
    <row r="126" spans="1:52" ht="36.75" customHeight="1" x14ac:dyDescent="0.25">
      <c r="A126" s="179"/>
      <c r="B126" s="184" t="s">
        <v>119</v>
      </c>
      <c r="C126" s="185" t="s">
        <v>120</v>
      </c>
      <c r="D126" s="186"/>
      <c r="E126" s="186"/>
      <c r="F126" s="192" t="s">
        <v>24</v>
      </c>
      <c r="G126" s="193"/>
      <c r="H126" s="193"/>
      <c r="I126" s="193">
        <f>'101 611904101A Pol'!G74</f>
        <v>0</v>
      </c>
      <c r="J126" s="190" t="str">
        <f>IF(I135=0,"",I126/I135*100)</f>
        <v/>
      </c>
    </row>
    <row r="127" spans="1:52" ht="36.75" customHeight="1" x14ac:dyDescent="0.25">
      <c r="A127" s="179"/>
      <c r="B127" s="184" t="s">
        <v>121</v>
      </c>
      <c r="C127" s="185" t="s">
        <v>122</v>
      </c>
      <c r="D127" s="186"/>
      <c r="E127" s="186"/>
      <c r="F127" s="192" t="s">
        <v>24</v>
      </c>
      <c r="G127" s="193"/>
      <c r="H127" s="193"/>
      <c r="I127" s="193">
        <f>'101 611904101A Pol'!G98</f>
        <v>0</v>
      </c>
      <c r="J127" s="190" t="str">
        <f>IF(I135=0,"",I127/I135*100)</f>
        <v/>
      </c>
    </row>
    <row r="128" spans="1:52" ht="36.75" customHeight="1" x14ac:dyDescent="0.25">
      <c r="A128" s="179"/>
      <c r="B128" s="184" t="s">
        <v>123</v>
      </c>
      <c r="C128" s="185" t="s">
        <v>124</v>
      </c>
      <c r="D128" s="186"/>
      <c r="E128" s="186"/>
      <c r="F128" s="192" t="s">
        <v>24</v>
      </c>
      <c r="G128" s="193"/>
      <c r="H128" s="193"/>
      <c r="I128" s="193">
        <f>'101 611904101A Pol'!G106</f>
        <v>0</v>
      </c>
      <c r="J128" s="190" t="str">
        <f>IF(I135=0,"",I128/I135*100)</f>
        <v/>
      </c>
    </row>
    <row r="129" spans="1:10" ht="36.75" customHeight="1" x14ac:dyDescent="0.25">
      <c r="A129" s="179"/>
      <c r="B129" s="184" t="s">
        <v>125</v>
      </c>
      <c r="C129" s="185" t="s">
        <v>126</v>
      </c>
      <c r="D129" s="186"/>
      <c r="E129" s="186"/>
      <c r="F129" s="192" t="s">
        <v>24</v>
      </c>
      <c r="G129" s="193"/>
      <c r="H129" s="193"/>
      <c r="I129" s="193">
        <f>'101 611904101A Pol'!G117</f>
        <v>0</v>
      </c>
      <c r="J129" s="190" t="str">
        <f>IF(I135=0,"",I129/I135*100)</f>
        <v/>
      </c>
    </row>
    <row r="130" spans="1:10" ht="36.75" customHeight="1" x14ac:dyDescent="0.25">
      <c r="A130" s="179"/>
      <c r="B130" s="184" t="s">
        <v>127</v>
      </c>
      <c r="C130" s="185" t="s">
        <v>128</v>
      </c>
      <c r="D130" s="186"/>
      <c r="E130" s="186"/>
      <c r="F130" s="192" t="s">
        <v>24</v>
      </c>
      <c r="G130" s="193"/>
      <c r="H130" s="193"/>
      <c r="I130" s="193">
        <f>'101 611904101A Pol'!G128</f>
        <v>0</v>
      </c>
      <c r="J130" s="190" t="str">
        <f>IF(I135=0,"",I130/I135*100)</f>
        <v/>
      </c>
    </row>
    <row r="131" spans="1:10" ht="36.75" customHeight="1" x14ac:dyDescent="0.25">
      <c r="A131" s="179"/>
      <c r="B131" s="184" t="s">
        <v>129</v>
      </c>
      <c r="C131" s="185" t="s">
        <v>130</v>
      </c>
      <c r="D131" s="186"/>
      <c r="E131" s="186"/>
      <c r="F131" s="192" t="s">
        <v>24</v>
      </c>
      <c r="G131" s="193"/>
      <c r="H131" s="193"/>
      <c r="I131" s="193">
        <f>'101 611904101A Pol'!G137</f>
        <v>0</v>
      </c>
      <c r="J131" s="190" t="str">
        <f>IF(I135=0,"",I131/I135*100)</f>
        <v/>
      </c>
    </row>
    <row r="132" spans="1:10" ht="36.75" customHeight="1" x14ac:dyDescent="0.25">
      <c r="A132" s="179"/>
      <c r="B132" s="184" t="s">
        <v>131</v>
      </c>
      <c r="C132" s="185" t="s">
        <v>132</v>
      </c>
      <c r="D132" s="186"/>
      <c r="E132" s="186"/>
      <c r="F132" s="192" t="s">
        <v>24</v>
      </c>
      <c r="G132" s="193"/>
      <c r="H132" s="193"/>
      <c r="I132" s="193">
        <f>'101 611904101A Pol'!G198</f>
        <v>0</v>
      </c>
      <c r="J132" s="190" t="str">
        <f>IF(I135=0,"",I132/I135*100)</f>
        <v/>
      </c>
    </row>
    <row r="133" spans="1:10" ht="36.75" customHeight="1" x14ac:dyDescent="0.25">
      <c r="A133" s="179"/>
      <c r="B133" s="184" t="s">
        <v>133</v>
      </c>
      <c r="C133" s="185" t="s">
        <v>134</v>
      </c>
      <c r="D133" s="186"/>
      <c r="E133" s="186"/>
      <c r="F133" s="192" t="s">
        <v>26</v>
      </c>
      <c r="G133" s="193"/>
      <c r="H133" s="193"/>
      <c r="I133" s="193">
        <f>'101 611904101B Pol'!G8</f>
        <v>0</v>
      </c>
      <c r="J133" s="190" t="str">
        <f>IF(I135=0,"",I133/I135*100)</f>
        <v/>
      </c>
    </row>
    <row r="134" spans="1:10" ht="36.75" customHeight="1" x14ac:dyDescent="0.25">
      <c r="A134" s="179"/>
      <c r="B134" s="184" t="s">
        <v>135</v>
      </c>
      <c r="C134" s="185" t="s">
        <v>27</v>
      </c>
      <c r="D134" s="186"/>
      <c r="E134" s="186"/>
      <c r="F134" s="192" t="s">
        <v>135</v>
      </c>
      <c r="G134" s="193"/>
      <c r="H134" s="193"/>
      <c r="I134" s="193">
        <f>'101 611904101A Pol'!G204</f>
        <v>0</v>
      </c>
      <c r="J134" s="190" t="str">
        <f>IF(I135=0,"",I134/I135*100)</f>
        <v/>
      </c>
    </row>
    <row r="135" spans="1:10" ht="25.5" customHeight="1" x14ac:dyDescent="0.25">
      <c r="A135" s="180"/>
      <c r="B135" s="187" t="s">
        <v>1</v>
      </c>
      <c r="C135" s="188"/>
      <c r="D135" s="189"/>
      <c r="E135" s="189"/>
      <c r="F135" s="194"/>
      <c r="G135" s="195"/>
      <c r="H135" s="195"/>
      <c r="I135" s="195">
        <f>SUM(I122:I134)</f>
        <v>0</v>
      </c>
      <c r="J135" s="191">
        <f>SUM(J122:J134)</f>
        <v>0</v>
      </c>
    </row>
    <row r="136" spans="1:10" x14ac:dyDescent="0.25">
      <c r="F136" s="133"/>
      <c r="G136" s="133"/>
      <c r="H136" s="133"/>
      <c r="I136" s="133"/>
      <c r="J136" s="134"/>
    </row>
    <row r="137" spans="1:10" x14ac:dyDescent="0.25">
      <c r="F137" s="133"/>
      <c r="G137" s="133"/>
      <c r="H137" s="133"/>
      <c r="I137" s="133"/>
      <c r="J137" s="134"/>
    </row>
    <row r="138" spans="1:10" x14ac:dyDescent="0.25">
      <c r="F138" s="133"/>
      <c r="G138" s="133"/>
      <c r="H138" s="133"/>
      <c r="I138" s="133"/>
      <c r="J138" s="134"/>
    </row>
  </sheetData>
  <sheetProtection algorithmName="SHA-512" hashValue="3xMwO7p9y5dHKpoTgrZA3s/GdikC/+SJjwr8BdpTLYRE+1WYbZOo9/YzOc99M2KbzJXbDjMn9QbGBBO8ETCbpw==" saltValue="1gq+zJtx6yQvvnYDFFCwY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04">
    <mergeCell ref="C132:E132"/>
    <mergeCell ref="C133:E133"/>
    <mergeCell ref="C134:E134"/>
    <mergeCell ref="C127:E127"/>
    <mergeCell ref="C128:E128"/>
    <mergeCell ref="C129:E129"/>
    <mergeCell ref="C130:E130"/>
    <mergeCell ref="C131:E131"/>
    <mergeCell ref="C122:E122"/>
    <mergeCell ref="C123:E123"/>
    <mergeCell ref="C124:E124"/>
    <mergeCell ref="C125:E125"/>
    <mergeCell ref="C126:E126"/>
    <mergeCell ref="B110:J110"/>
    <mergeCell ref="B112:J112"/>
    <mergeCell ref="B113:J113"/>
    <mergeCell ref="B115:J115"/>
    <mergeCell ref="B116:J116"/>
    <mergeCell ref="B103:J103"/>
    <mergeCell ref="B104:J104"/>
    <mergeCell ref="B105:J105"/>
    <mergeCell ref="B107:J107"/>
    <mergeCell ref="B109:J109"/>
    <mergeCell ref="B91:J91"/>
    <mergeCell ref="B92:J92"/>
    <mergeCell ref="B96:J96"/>
    <mergeCell ref="B98:J98"/>
    <mergeCell ref="B101:J101"/>
    <mergeCell ref="B84:J84"/>
    <mergeCell ref="B85:J85"/>
    <mergeCell ref="B86:J86"/>
    <mergeCell ref="B88:J88"/>
    <mergeCell ref="B89:J89"/>
    <mergeCell ref="B76:J76"/>
    <mergeCell ref="B77:J77"/>
    <mergeCell ref="B79:J79"/>
    <mergeCell ref="B81:J81"/>
    <mergeCell ref="B82:J82"/>
    <mergeCell ref="B68:J68"/>
    <mergeCell ref="B69:J69"/>
    <mergeCell ref="B71:J71"/>
    <mergeCell ref="B72:J72"/>
    <mergeCell ref="B74:J74"/>
    <mergeCell ref="B60:J60"/>
    <mergeCell ref="B61:J61"/>
    <mergeCell ref="B63:J63"/>
    <mergeCell ref="B65:J65"/>
    <mergeCell ref="B66:J66"/>
    <mergeCell ref="B53:J53"/>
    <mergeCell ref="B56:J56"/>
    <mergeCell ref="B57:J57"/>
    <mergeCell ref="B58:J58"/>
    <mergeCell ref="B59:J59"/>
    <mergeCell ref="B44:E44"/>
    <mergeCell ref="B46:J46"/>
    <mergeCell ref="B48:J48"/>
    <mergeCell ref="B50:J50"/>
    <mergeCell ref="B51:J51"/>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0" t="s">
        <v>6</v>
      </c>
      <c r="B1" s="100"/>
      <c r="C1" s="101"/>
      <c r="D1" s="100"/>
      <c r="E1" s="100"/>
      <c r="F1" s="100"/>
      <c r="G1" s="100"/>
    </row>
    <row r="2" spans="1:7" ht="24.9" customHeight="1" x14ac:dyDescent="0.25">
      <c r="A2" s="49" t="s">
        <v>7</v>
      </c>
      <c r="B2" s="48"/>
      <c r="C2" s="102"/>
      <c r="D2" s="102"/>
      <c r="E2" s="102"/>
      <c r="F2" s="102"/>
      <c r="G2" s="103"/>
    </row>
    <row r="3" spans="1:7" ht="24.9" customHeight="1" x14ac:dyDescent="0.25">
      <c r="A3" s="49" t="s">
        <v>8</v>
      </c>
      <c r="B3" s="48"/>
      <c r="C3" s="102"/>
      <c r="D3" s="102"/>
      <c r="E3" s="102"/>
      <c r="F3" s="102"/>
      <c r="G3" s="103"/>
    </row>
    <row r="4" spans="1:7" ht="24.9" customHeight="1" x14ac:dyDescent="0.25">
      <c r="A4" s="49" t="s">
        <v>9</v>
      </c>
      <c r="B4" s="48"/>
      <c r="C4" s="102"/>
      <c r="D4" s="102"/>
      <c r="E4" s="102"/>
      <c r="F4" s="102"/>
      <c r="G4" s="103"/>
    </row>
    <row r="5" spans="1:7" x14ac:dyDescent="0.25">
      <c r="B5" s="4"/>
      <c r="C5" s="5"/>
      <c r="D5" s="6"/>
    </row>
  </sheetData>
  <sheetProtection algorithmName="SHA-512" hashValue="5wg0TKXEiN7fQakvPnRh7XghulzHxNY6rP5C6pKoXU4HUtkGCITvUV8dht2rMSkJLZA4xShExRcwnxxW2FCJAA==" saltValue="VpIQxkw+6HEenL/IIT+eh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A7B2-5CD7-499F-A74E-3FFEC064505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197" t="s">
        <v>137</v>
      </c>
      <c r="B1" s="197"/>
      <c r="C1" s="197"/>
      <c r="D1" s="197"/>
      <c r="E1" s="197"/>
      <c r="F1" s="197"/>
      <c r="G1" s="197"/>
      <c r="AG1" t="s">
        <v>138</v>
      </c>
    </row>
    <row r="2" spans="1:60" ht="25.05" customHeight="1" x14ac:dyDescent="0.25">
      <c r="A2" s="198" t="s">
        <v>7</v>
      </c>
      <c r="B2" s="48" t="s">
        <v>43</v>
      </c>
      <c r="C2" s="201" t="s">
        <v>44</v>
      </c>
      <c r="D2" s="199"/>
      <c r="E2" s="199"/>
      <c r="F2" s="199"/>
      <c r="G2" s="200"/>
      <c r="AG2" t="s">
        <v>139</v>
      </c>
    </row>
    <row r="3" spans="1:60" ht="25.05" customHeight="1" x14ac:dyDescent="0.25">
      <c r="A3" s="198" t="s">
        <v>8</v>
      </c>
      <c r="B3" s="48" t="s">
        <v>59</v>
      </c>
      <c r="C3" s="201" t="s">
        <v>60</v>
      </c>
      <c r="D3" s="199"/>
      <c r="E3" s="199"/>
      <c r="F3" s="199"/>
      <c r="G3" s="200"/>
      <c r="AC3" s="177" t="s">
        <v>139</v>
      </c>
      <c r="AG3" t="s">
        <v>140</v>
      </c>
    </row>
    <row r="4" spans="1:60" ht="25.05" customHeight="1" x14ac:dyDescent="0.25">
      <c r="A4" s="202" t="s">
        <v>9</v>
      </c>
      <c r="B4" s="203" t="s">
        <v>61</v>
      </c>
      <c r="C4" s="204" t="s">
        <v>60</v>
      </c>
      <c r="D4" s="205"/>
      <c r="E4" s="205"/>
      <c r="F4" s="205"/>
      <c r="G4" s="206"/>
      <c r="AG4" t="s">
        <v>141</v>
      </c>
    </row>
    <row r="5" spans="1:60" x14ac:dyDescent="0.25">
      <c r="D5" s="10"/>
    </row>
    <row r="6" spans="1:60" ht="39.6" x14ac:dyDescent="0.25">
      <c r="A6" s="208" t="s">
        <v>142</v>
      </c>
      <c r="B6" s="210" t="s">
        <v>143</v>
      </c>
      <c r="C6" s="210" t="s">
        <v>144</v>
      </c>
      <c r="D6" s="209" t="s">
        <v>145</v>
      </c>
      <c r="E6" s="208" t="s">
        <v>146</v>
      </c>
      <c r="F6" s="207" t="s">
        <v>147</v>
      </c>
      <c r="G6" s="208" t="s">
        <v>29</v>
      </c>
      <c r="H6" s="211" t="s">
        <v>30</v>
      </c>
      <c r="I6" s="211" t="s">
        <v>148</v>
      </c>
      <c r="J6" s="211" t="s">
        <v>31</v>
      </c>
      <c r="K6" s="211" t="s">
        <v>149</v>
      </c>
      <c r="L6" s="211" t="s">
        <v>150</v>
      </c>
      <c r="M6" s="211" t="s">
        <v>151</v>
      </c>
      <c r="N6" s="211" t="s">
        <v>152</v>
      </c>
      <c r="O6" s="211" t="s">
        <v>153</v>
      </c>
      <c r="P6" s="211" t="s">
        <v>154</v>
      </c>
      <c r="Q6" s="211" t="s">
        <v>155</v>
      </c>
      <c r="R6" s="211" t="s">
        <v>156</v>
      </c>
      <c r="S6" s="211" t="s">
        <v>157</v>
      </c>
      <c r="T6" s="211" t="s">
        <v>158</v>
      </c>
      <c r="U6" s="211" t="s">
        <v>159</v>
      </c>
      <c r="V6" s="211" t="s">
        <v>160</v>
      </c>
      <c r="W6" s="211" t="s">
        <v>161</v>
      </c>
      <c r="X6" s="211" t="s">
        <v>162</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163</v>
      </c>
      <c r="B8" s="226" t="s">
        <v>113</v>
      </c>
      <c r="C8" s="249" t="s">
        <v>114</v>
      </c>
      <c r="D8" s="227"/>
      <c r="E8" s="228"/>
      <c r="F8" s="229"/>
      <c r="G8" s="229">
        <f>SUMIF(AG9:AG19,"&lt;&gt;NOR",G9:G19)</f>
        <v>0</v>
      </c>
      <c r="H8" s="229"/>
      <c r="I8" s="229">
        <f>SUM(I9:I19)</f>
        <v>0</v>
      </c>
      <c r="J8" s="229"/>
      <c r="K8" s="229">
        <f>SUM(K9:K19)</f>
        <v>0</v>
      </c>
      <c r="L8" s="229"/>
      <c r="M8" s="229">
        <f>SUM(M9:M19)</f>
        <v>0</v>
      </c>
      <c r="N8" s="229"/>
      <c r="O8" s="229">
        <f>SUM(O9:O19)</f>
        <v>0</v>
      </c>
      <c r="P8" s="229"/>
      <c r="Q8" s="229">
        <f>SUM(Q9:Q19)</f>
        <v>0</v>
      </c>
      <c r="R8" s="229"/>
      <c r="S8" s="229"/>
      <c r="T8" s="230"/>
      <c r="U8" s="224"/>
      <c r="V8" s="224">
        <f>SUM(V9:V19)</f>
        <v>12.16</v>
      </c>
      <c r="W8" s="224"/>
      <c r="X8" s="224"/>
      <c r="AG8" t="s">
        <v>164</v>
      </c>
    </row>
    <row r="9" spans="1:60" outlineLevel="1" x14ac:dyDescent="0.25">
      <c r="A9" s="231">
        <v>1</v>
      </c>
      <c r="B9" s="232" t="s">
        <v>165</v>
      </c>
      <c r="C9" s="250" t="s">
        <v>166</v>
      </c>
      <c r="D9" s="233" t="s">
        <v>167</v>
      </c>
      <c r="E9" s="234">
        <v>4</v>
      </c>
      <c r="F9" s="235"/>
      <c r="G9" s="236">
        <f>ROUND(E9*F9,2)</f>
        <v>0</v>
      </c>
      <c r="H9" s="235"/>
      <c r="I9" s="236">
        <f>ROUND(E9*H9,2)</f>
        <v>0</v>
      </c>
      <c r="J9" s="235"/>
      <c r="K9" s="236">
        <f>ROUND(E9*J9,2)</f>
        <v>0</v>
      </c>
      <c r="L9" s="236">
        <v>21</v>
      </c>
      <c r="M9" s="236">
        <f>G9*(1+L9/100)</f>
        <v>0</v>
      </c>
      <c r="N9" s="236">
        <v>0</v>
      </c>
      <c r="O9" s="236">
        <f>ROUND(E9*N9,2)</f>
        <v>0</v>
      </c>
      <c r="P9" s="236">
        <v>0</v>
      </c>
      <c r="Q9" s="236">
        <f>ROUND(E9*P9,2)</f>
        <v>0</v>
      </c>
      <c r="R9" s="236" t="s">
        <v>168</v>
      </c>
      <c r="S9" s="236" t="s">
        <v>169</v>
      </c>
      <c r="T9" s="237" t="s">
        <v>170</v>
      </c>
      <c r="U9" s="221">
        <v>0.36499999999999999</v>
      </c>
      <c r="V9" s="221">
        <f>ROUND(E9*U9,2)</f>
        <v>1.46</v>
      </c>
      <c r="W9" s="221"/>
      <c r="X9" s="221" t="s">
        <v>171</v>
      </c>
      <c r="Y9" s="212"/>
      <c r="Z9" s="212"/>
      <c r="AA9" s="212"/>
      <c r="AB9" s="212"/>
      <c r="AC9" s="212"/>
      <c r="AD9" s="212"/>
      <c r="AE9" s="212"/>
      <c r="AF9" s="212"/>
      <c r="AG9" s="212" t="s">
        <v>172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ht="21" outlineLevel="1" x14ac:dyDescent="0.25">
      <c r="A10" s="219"/>
      <c r="B10" s="220"/>
      <c r="C10" s="251" t="s">
        <v>173</v>
      </c>
      <c r="D10" s="239"/>
      <c r="E10" s="239"/>
      <c r="F10" s="239"/>
      <c r="G10" s="239"/>
      <c r="H10" s="221"/>
      <c r="I10" s="221"/>
      <c r="J10" s="221"/>
      <c r="K10" s="221"/>
      <c r="L10" s="221"/>
      <c r="M10" s="221"/>
      <c r="N10" s="221"/>
      <c r="O10" s="221"/>
      <c r="P10" s="221"/>
      <c r="Q10" s="221"/>
      <c r="R10" s="221"/>
      <c r="S10" s="221"/>
      <c r="T10" s="221"/>
      <c r="U10" s="221"/>
      <c r="V10" s="221"/>
      <c r="W10" s="221"/>
      <c r="X10" s="221"/>
      <c r="Y10" s="212"/>
      <c r="Z10" s="212"/>
      <c r="AA10" s="212"/>
      <c r="AB10" s="212"/>
      <c r="AC10" s="212"/>
      <c r="AD10" s="212"/>
      <c r="AE10" s="212"/>
      <c r="AF10" s="212"/>
      <c r="AG10" s="212" t="s">
        <v>174</v>
      </c>
      <c r="AH10" s="212"/>
      <c r="AI10" s="212"/>
      <c r="AJ10" s="212"/>
      <c r="AK10" s="212"/>
      <c r="AL10" s="212"/>
      <c r="AM10" s="212"/>
      <c r="AN10" s="212"/>
      <c r="AO10" s="212"/>
      <c r="AP10" s="212"/>
      <c r="AQ10" s="212"/>
      <c r="AR10" s="212"/>
      <c r="AS10" s="212"/>
      <c r="AT10" s="212"/>
      <c r="AU10" s="212"/>
      <c r="AV10" s="212"/>
      <c r="AW10" s="212"/>
      <c r="AX10" s="212"/>
      <c r="AY10" s="212"/>
      <c r="AZ10" s="212"/>
      <c r="BA10" s="238" t="str">
        <f>C10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0" s="212"/>
      <c r="BC10" s="212"/>
      <c r="BD10" s="212"/>
      <c r="BE10" s="212"/>
      <c r="BF10" s="212"/>
      <c r="BG10" s="212"/>
      <c r="BH10" s="212"/>
    </row>
    <row r="11" spans="1:60" outlineLevel="1" x14ac:dyDescent="0.25">
      <c r="A11" s="219"/>
      <c r="B11" s="220"/>
      <c r="C11" s="252" t="s">
        <v>175</v>
      </c>
      <c r="D11" s="222"/>
      <c r="E11" s="223">
        <v>4</v>
      </c>
      <c r="F11" s="221"/>
      <c r="G11" s="221"/>
      <c r="H11" s="221"/>
      <c r="I11" s="221"/>
      <c r="J11" s="221"/>
      <c r="K11" s="221"/>
      <c r="L11" s="221"/>
      <c r="M11" s="221"/>
      <c r="N11" s="221"/>
      <c r="O11" s="221"/>
      <c r="P11" s="221"/>
      <c r="Q11" s="221"/>
      <c r="R11" s="221"/>
      <c r="S11" s="221"/>
      <c r="T11" s="221"/>
      <c r="U11" s="221"/>
      <c r="V11" s="221"/>
      <c r="W11" s="221"/>
      <c r="X11" s="221"/>
      <c r="Y11" s="212"/>
      <c r="Z11" s="212"/>
      <c r="AA11" s="212"/>
      <c r="AB11" s="212"/>
      <c r="AC11" s="212"/>
      <c r="AD11" s="212"/>
      <c r="AE11" s="212"/>
      <c r="AF11" s="212"/>
      <c r="AG11" s="212" t="s">
        <v>176</v>
      </c>
      <c r="AH11" s="212">
        <v>0</v>
      </c>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212"/>
      <c r="BE11" s="212"/>
      <c r="BF11" s="212"/>
      <c r="BG11" s="212"/>
      <c r="BH11" s="212"/>
    </row>
    <row r="12" spans="1:60" outlineLevel="1" x14ac:dyDescent="0.25">
      <c r="A12" s="231">
        <v>2</v>
      </c>
      <c r="B12" s="232" t="s">
        <v>177</v>
      </c>
      <c r="C12" s="250" t="s">
        <v>178</v>
      </c>
      <c r="D12" s="233" t="s">
        <v>167</v>
      </c>
      <c r="E12" s="234">
        <v>4</v>
      </c>
      <c r="F12" s="235"/>
      <c r="G12" s="236">
        <f>ROUND(E12*F12,2)</f>
        <v>0</v>
      </c>
      <c r="H12" s="235"/>
      <c r="I12" s="236">
        <f>ROUND(E12*H12,2)</f>
        <v>0</v>
      </c>
      <c r="J12" s="235"/>
      <c r="K12" s="236">
        <f>ROUND(E12*J12,2)</f>
        <v>0</v>
      </c>
      <c r="L12" s="236">
        <v>21</v>
      </c>
      <c r="M12" s="236">
        <f>G12*(1+L12/100)</f>
        <v>0</v>
      </c>
      <c r="N12" s="236">
        <v>0</v>
      </c>
      <c r="O12" s="236">
        <f>ROUND(E12*N12,2)</f>
        <v>0</v>
      </c>
      <c r="P12" s="236">
        <v>0</v>
      </c>
      <c r="Q12" s="236">
        <f>ROUND(E12*P12,2)</f>
        <v>0</v>
      </c>
      <c r="R12" s="236" t="s">
        <v>168</v>
      </c>
      <c r="S12" s="236" t="s">
        <v>169</v>
      </c>
      <c r="T12" s="237" t="s">
        <v>170</v>
      </c>
      <c r="U12" s="221">
        <v>1.0999999999999999E-2</v>
      </c>
      <c r="V12" s="221">
        <f>ROUND(E12*U12,2)</f>
        <v>0.04</v>
      </c>
      <c r="W12" s="221"/>
      <c r="X12" s="221" t="s">
        <v>171</v>
      </c>
      <c r="Y12" s="212"/>
      <c r="Z12" s="212"/>
      <c r="AA12" s="212"/>
      <c r="AB12" s="212"/>
      <c r="AC12" s="212"/>
      <c r="AD12" s="212"/>
      <c r="AE12" s="212"/>
      <c r="AF12" s="212"/>
      <c r="AG12" s="212" t="s">
        <v>172</v>
      </c>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212"/>
    </row>
    <row r="13" spans="1:60" outlineLevel="1" x14ac:dyDescent="0.25">
      <c r="A13" s="219"/>
      <c r="B13" s="220"/>
      <c r="C13" s="251" t="s">
        <v>179</v>
      </c>
      <c r="D13" s="239"/>
      <c r="E13" s="239"/>
      <c r="F13" s="239"/>
      <c r="G13" s="239"/>
      <c r="H13" s="221"/>
      <c r="I13" s="221"/>
      <c r="J13" s="221"/>
      <c r="K13" s="221"/>
      <c r="L13" s="221"/>
      <c r="M13" s="221"/>
      <c r="N13" s="221"/>
      <c r="O13" s="221"/>
      <c r="P13" s="221"/>
      <c r="Q13" s="221"/>
      <c r="R13" s="221"/>
      <c r="S13" s="221"/>
      <c r="T13" s="221"/>
      <c r="U13" s="221"/>
      <c r="V13" s="221"/>
      <c r="W13" s="221"/>
      <c r="X13" s="221"/>
      <c r="Y13" s="212"/>
      <c r="Z13" s="212"/>
      <c r="AA13" s="212"/>
      <c r="AB13" s="212"/>
      <c r="AC13" s="212"/>
      <c r="AD13" s="212"/>
      <c r="AE13" s="212"/>
      <c r="AF13" s="212"/>
      <c r="AG13" s="212" t="s">
        <v>174</v>
      </c>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212"/>
      <c r="BE13" s="212"/>
      <c r="BF13" s="212"/>
      <c r="BG13" s="212"/>
      <c r="BH13" s="212"/>
    </row>
    <row r="14" spans="1:60" outlineLevel="1" x14ac:dyDescent="0.25">
      <c r="A14" s="219"/>
      <c r="B14" s="220"/>
      <c r="C14" s="252" t="s">
        <v>180</v>
      </c>
      <c r="D14" s="222"/>
      <c r="E14" s="223">
        <v>4</v>
      </c>
      <c r="F14" s="221"/>
      <c r="G14" s="221"/>
      <c r="H14" s="221"/>
      <c r="I14" s="221"/>
      <c r="J14" s="221"/>
      <c r="K14" s="221"/>
      <c r="L14" s="221"/>
      <c r="M14" s="221"/>
      <c r="N14" s="221"/>
      <c r="O14" s="221"/>
      <c r="P14" s="221"/>
      <c r="Q14" s="221"/>
      <c r="R14" s="221"/>
      <c r="S14" s="221"/>
      <c r="T14" s="221"/>
      <c r="U14" s="221"/>
      <c r="V14" s="221"/>
      <c r="W14" s="221"/>
      <c r="X14" s="221"/>
      <c r="Y14" s="212"/>
      <c r="Z14" s="212"/>
      <c r="AA14" s="212"/>
      <c r="AB14" s="212"/>
      <c r="AC14" s="212"/>
      <c r="AD14" s="212"/>
      <c r="AE14" s="212"/>
      <c r="AF14" s="212"/>
      <c r="AG14" s="212" t="s">
        <v>176</v>
      </c>
      <c r="AH14" s="212">
        <v>5</v>
      </c>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row>
    <row r="15" spans="1:60" outlineLevel="1" x14ac:dyDescent="0.25">
      <c r="A15" s="231">
        <v>3</v>
      </c>
      <c r="B15" s="232" t="s">
        <v>181</v>
      </c>
      <c r="C15" s="250" t="s">
        <v>182</v>
      </c>
      <c r="D15" s="233" t="s">
        <v>183</v>
      </c>
      <c r="E15" s="234">
        <v>6.4</v>
      </c>
      <c r="F15" s="235"/>
      <c r="G15" s="236">
        <f>ROUND(E15*F15,2)</f>
        <v>0</v>
      </c>
      <c r="H15" s="235"/>
      <c r="I15" s="236">
        <f>ROUND(E15*H15,2)</f>
        <v>0</v>
      </c>
      <c r="J15" s="235"/>
      <c r="K15" s="236">
        <f>ROUND(E15*J15,2)</f>
        <v>0</v>
      </c>
      <c r="L15" s="236">
        <v>21</v>
      </c>
      <c r="M15" s="236">
        <f>G15*(1+L15/100)</f>
        <v>0</v>
      </c>
      <c r="N15" s="236">
        <v>0</v>
      </c>
      <c r="O15" s="236">
        <f>ROUND(E15*N15,2)</f>
        <v>0</v>
      </c>
      <c r="P15" s="236">
        <v>0</v>
      </c>
      <c r="Q15" s="236">
        <f>ROUND(E15*P15,2)</f>
        <v>0</v>
      </c>
      <c r="R15" s="236" t="s">
        <v>168</v>
      </c>
      <c r="S15" s="236" t="s">
        <v>169</v>
      </c>
      <c r="T15" s="237" t="s">
        <v>170</v>
      </c>
      <c r="U15" s="221">
        <v>0</v>
      </c>
      <c r="V15" s="221">
        <f>ROUND(E15*U15,2)</f>
        <v>0</v>
      </c>
      <c r="W15" s="221"/>
      <c r="X15" s="221" t="s">
        <v>171</v>
      </c>
      <c r="Y15" s="212"/>
      <c r="Z15" s="212"/>
      <c r="AA15" s="212"/>
      <c r="AB15" s="212"/>
      <c r="AC15" s="212"/>
      <c r="AD15" s="212"/>
      <c r="AE15" s="212"/>
      <c r="AF15" s="212"/>
      <c r="AG15" s="212" t="s">
        <v>172</v>
      </c>
      <c r="AH15" s="212"/>
      <c r="AI15" s="212"/>
      <c r="AJ15" s="212"/>
      <c r="AK15" s="212"/>
      <c r="AL15" s="212"/>
      <c r="AM15" s="212"/>
      <c r="AN15" s="212"/>
      <c r="AO15" s="212"/>
      <c r="AP15" s="212"/>
      <c r="AQ15" s="212"/>
      <c r="AR15" s="212"/>
      <c r="AS15" s="212"/>
      <c r="AT15" s="212"/>
      <c r="AU15" s="212"/>
      <c r="AV15" s="212"/>
      <c r="AW15" s="212"/>
      <c r="AX15" s="212"/>
      <c r="AY15" s="212"/>
      <c r="AZ15" s="212"/>
      <c r="BA15" s="212"/>
      <c r="BB15" s="212"/>
      <c r="BC15" s="212"/>
      <c r="BD15" s="212"/>
      <c r="BE15" s="212"/>
      <c r="BF15" s="212"/>
      <c r="BG15" s="212"/>
      <c r="BH15" s="212"/>
    </row>
    <row r="16" spans="1:60" outlineLevel="1" x14ac:dyDescent="0.25">
      <c r="A16" s="219"/>
      <c r="B16" s="220"/>
      <c r="C16" s="252" t="s">
        <v>184</v>
      </c>
      <c r="D16" s="222"/>
      <c r="E16" s="223">
        <v>6.4</v>
      </c>
      <c r="F16" s="221"/>
      <c r="G16" s="221"/>
      <c r="H16" s="221"/>
      <c r="I16" s="221"/>
      <c r="J16" s="221"/>
      <c r="K16" s="221"/>
      <c r="L16" s="221"/>
      <c r="M16" s="221"/>
      <c r="N16" s="221"/>
      <c r="O16" s="221"/>
      <c r="P16" s="221"/>
      <c r="Q16" s="221"/>
      <c r="R16" s="221"/>
      <c r="S16" s="221"/>
      <c r="T16" s="221"/>
      <c r="U16" s="221"/>
      <c r="V16" s="221"/>
      <c r="W16" s="221"/>
      <c r="X16" s="221"/>
      <c r="Y16" s="212"/>
      <c r="Z16" s="212"/>
      <c r="AA16" s="212"/>
      <c r="AB16" s="212"/>
      <c r="AC16" s="212"/>
      <c r="AD16" s="212"/>
      <c r="AE16" s="212"/>
      <c r="AF16" s="212"/>
      <c r="AG16" s="212" t="s">
        <v>176</v>
      </c>
      <c r="AH16" s="212">
        <v>5</v>
      </c>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212"/>
      <c r="BE16" s="212"/>
      <c r="BF16" s="212"/>
      <c r="BG16" s="212"/>
      <c r="BH16" s="212"/>
    </row>
    <row r="17" spans="1:60" outlineLevel="1" x14ac:dyDescent="0.25">
      <c r="A17" s="231">
        <v>4</v>
      </c>
      <c r="B17" s="232" t="s">
        <v>185</v>
      </c>
      <c r="C17" s="250" t="s">
        <v>186</v>
      </c>
      <c r="D17" s="233" t="s">
        <v>187</v>
      </c>
      <c r="E17" s="234">
        <v>111</v>
      </c>
      <c r="F17" s="235"/>
      <c r="G17" s="236">
        <f>ROUND(E17*F17,2)</f>
        <v>0</v>
      </c>
      <c r="H17" s="235"/>
      <c r="I17" s="236">
        <f>ROUND(E17*H17,2)</f>
        <v>0</v>
      </c>
      <c r="J17" s="235"/>
      <c r="K17" s="236">
        <f>ROUND(E17*J17,2)</f>
        <v>0</v>
      </c>
      <c r="L17" s="236">
        <v>21</v>
      </c>
      <c r="M17" s="236">
        <f>G17*(1+L17/100)</f>
        <v>0</v>
      </c>
      <c r="N17" s="236">
        <v>0</v>
      </c>
      <c r="O17" s="236">
        <f>ROUND(E17*N17,2)</f>
        <v>0</v>
      </c>
      <c r="P17" s="236">
        <v>0</v>
      </c>
      <c r="Q17" s="236">
        <f>ROUND(E17*P17,2)</f>
        <v>0</v>
      </c>
      <c r="R17" s="236" t="s">
        <v>168</v>
      </c>
      <c r="S17" s="236" t="s">
        <v>169</v>
      </c>
      <c r="T17" s="237" t="s">
        <v>170</v>
      </c>
      <c r="U17" s="221">
        <v>9.6000000000000002E-2</v>
      </c>
      <c r="V17" s="221">
        <f>ROUND(E17*U17,2)</f>
        <v>10.66</v>
      </c>
      <c r="W17" s="221"/>
      <c r="X17" s="221" t="s">
        <v>171</v>
      </c>
      <c r="Y17" s="212"/>
      <c r="Z17" s="212"/>
      <c r="AA17" s="212"/>
      <c r="AB17" s="212"/>
      <c r="AC17" s="212"/>
      <c r="AD17" s="212"/>
      <c r="AE17" s="212"/>
      <c r="AF17" s="212"/>
      <c r="AG17" s="212" t="s">
        <v>172</v>
      </c>
      <c r="AH17" s="212"/>
      <c r="AI17" s="212"/>
      <c r="AJ17" s="212"/>
      <c r="AK17" s="212"/>
      <c r="AL17" s="212"/>
      <c r="AM17" s="212"/>
      <c r="AN17" s="212"/>
      <c r="AO17" s="212"/>
      <c r="AP17" s="212"/>
      <c r="AQ17" s="212"/>
      <c r="AR17" s="212"/>
      <c r="AS17" s="212"/>
      <c r="AT17" s="212"/>
      <c r="AU17" s="212"/>
      <c r="AV17" s="212"/>
      <c r="AW17" s="212"/>
      <c r="AX17" s="212"/>
      <c r="AY17" s="212"/>
      <c r="AZ17" s="212"/>
      <c r="BA17" s="212"/>
      <c r="BB17" s="212"/>
      <c r="BC17" s="212"/>
      <c r="BD17" s="212"/>
      <c r="BE17" s="212"/>
      <c r="BF17" s="212"/>
      <c r="BG17" s="212"/>
      <c r="BH17" s="212"/>
    </row>
    <row r="18" spans="1:60" outlineLevel="1" x14ac:dyDescent="0.25">
      <c r="A18" s="219"/>
      <c r="B18" s="220"/>
      <c r="C18" s="251" t="s">
        <v>188</v>
      </c>
      <c r="D18" s="239"/>
      <c r="E18" s="239"/>
      <c r="F18" s="239"/>
      <c r="G18" s="239"/>
      <c r="H18" s="221"/>
      <c r="I18" s="221"/>
      <c r="J18" s="221"/>
      <c r="K18" s="221"/>
      <c r="L18" s="221"/>
      <c r="M18" s="221"/>
      <c r="N18" s="221"/>
      <c r="O18" s="221"/>
      <c r="P18" s="221"/>
      <c r="Q18" s="221"/>
      <c r="R18" s="221"/>
      <c r="S18" s="221"/>
      <c r="T18" s="221"/>
      <c r="U18" s="221"/>
      <c r="V18" s="221"/>
      <c r="W18" s="221"/>
      <c r="X18" s="221"/>
      <c r="Y18" s="212"/>
      <c r="Z18" s="212"/>
      <c r="AA18" s="212"/>
      <c r="AB18" s="212"/>
      <c r="AC18" s="212"/>
      <c r="AD18" s="212"/>
      <c r="AE18" s="212"/>
      <c r="AF18" s="212"/>
      <c r="AG18" s="212" t="s">
        <v>174</v>
      </c>
      <c r="AH18" s="212"/>
      <c r="AI18" s="212"/>
      <c r="AJ18" s="212"/>
      <c r="AK18" s="212"/>
      <c r="AL18" s="212"/>
      <c r="AM18" s="212"/>
      <c r="AN18" s="212"/>
      <c r="AO18" s="212"/>
      <c r="AP18" s="212"/>
      <c r="AQ18" s="212"/>
      <c r="AR18" s="212"/>
      <c r="AS18" s="212"/>
      <c r="AT18" s="212"/>
      <c r="AU18" s="212"/>
      <c r="AV18" s="212"/>
      <c r="AW18" s="212"/>
      <c r="AX18" s="212"/>
      <c r="AY18" s="212"/>
      <c r="AZ18" s="212"/>
      <c r="BA18" s="212"/>
      <c r="BB18" s="212"/>
      <c r="BC18" s="212"/>
      <c r="BD18" s="212"/>
      <c r="BE18" s="212"/>
      <c r="BF18" s="212"/>
      <c r="BG18" s="212"/>
      <c r="BH18" s="212"/>
    </row>
    <row r="19" spans="1:60" outlineLevel="1" x14ac:dyDescent="0.25">
      <c r="A19" s="219"/>
      <c r="B19" s="220"/>
      <c r="C19" s="252" t="s">
        <v>189</v>
      </c>
      <c r="D19" s="222"/>
      <c r="E19" s="223">
        <v>111</v>
      </c>
      <c r="F19" s="221"/>
      <c r="G19" s="221"/>
      <c r="H19" s="221"/>
      <c r="I19" s="221"/>
      <c r="J19" s="221"/>
      <c r="K19" s="221"/>
      <c r="L19" s="221"/>
      <c r="M19" s="221"/>
      <c r="N19" s="221"/>
      <c r="O19" s="221"/>
      <c r="P19" s="221"/>
      <c r="Q19" s="221"/>
      <c r="R19" s="221"/>
      <c r="S19" s="221"/>
      <c r="T19" s="221"/>
      <c r="U19" s="221"/>
      <c r="V19" s="221"/>
      <c r="W19" s="221"/>
      <c r="X19" s="221"/>
      <c r="Y19" s="212"/>
      <c r="Z19" s="212"/>
      <c r="AA19" s="212"/>
      <c r="AB19" s="212"/>
      <c r="AC19" s="212"/>
      <c r="AD19" s="212"/>
      <c r="AE19" s="212"/>
      <c r="AF19" s="212"/>
      <c r="AG19" s="212" t="s">
        <v>176</v>
      </c>
      <c r="AH19" s="212">
        <v>0</v>
      </c>
      <c r="AI19" s="212"/>
      <c r="AJ19" s="212"/>
      <c r="AK19" s="212"/>
      <c r="AL19" s="212"/>
      <c r="AM19" s="212"/>
      <c r="AN19" s="212"/>
      <c r="AO19" s="212"/>
      <c r="AP19" s="212"/>
      <c r="AQ19" s="212"/>
      <c r="AR19" s="212"/>
      <c r="AS19" s="212"/>
      <c r="AT19" s="212"/>
      <c r="AU19" s="212"/>
      <c r="AV19" s="212"/>
      <c r="AW19" s="212"/>
      <c r="AX19" s="212"/>
      <c r="AY19" s="212"/>
      <c r="AZ19" s="212"/>
      <c r="BA19" s="212"/>
      <c r="BB19" s="212"/>
      <c r="BC19" s="212"/>
      <c r="BD19" s="212"/>
      <c r="BE19" s="212"/>
      <c r="BF19" s="212"/>
      <c r="BG19" s="212"/>
      <c r="BH19" s="212"/>
    </row>
    <row r="20" spans="1:60" x14ac:dyDescent="0.25">
      <c r="A20" s="225" t="s">
        <v>163</v>
      </c>
      <c r="B20" s="226" t="s">
        <v>115</v>
      </c>
      <c r="C20" s="249" t="s">
        <v>116</v>
      </c>
      <c r="D20" s="227"/>
      <c r="E20" s="228"/>
      <c r="F20" s="229"/>
      <c r="G20" s="229">
        <f>SUMIF(AG21:AG42,"&lt;&gt;NOR",G21:G42)</f>
        <v>0</v>
      </c>
      <c r="H20" s="229"/>
      <c r="I20" s="229">
        <f>SUM(I21:I42)</f>
        <v>0</v>
      </c>
      <c r="J20" s="229"/>
      <c r="K20" s="229">
        <f>SUM(K21:K42)</f>
        <v>0</v>
      </c>
      <c r="L20" s="229"/>
      <c r="M20" s="229">
        <f>SUM(M21:M42)</f>
        <v>0</v>
      </c>
      <c r="N20" s="229"/>
      <c r="O20" s="229">
        <f>SUM(O21:O42)</f>
        <v>0</v>
      </c>
      <c r="P20" s="229"/>
      <c r="Q20" s="229">
        <f>SUM(Q21:Q42)</f>
        <v>132.22</v>
      </c>
      <c r="R20" s="229"/>
      <c r="S20" s="229"/>
      <c r="T20" s="230"/>
      <c r="U20" s="224"/>
      <c r="V20" s="224">
        <f>SUM(V21:V42)</f>
        <v>58.54</v>
      </c>
      <c r="W20" s="224"/>
      <c r="X20" s="224"/>
      <c r="AG20" t="s">
        <v>164</v>
      </c>
    </row>
    <row r="21" spans="1:60" outlineLevel="1" x14ac:dyDescent="0.25">
      <c r="A21" s="231">
        <v>5</v>
      </c>
      <c r="B21" s="232" t="s">
        <v>190</v>
      </c>
      <c r="C21" s="250" t="s">
        <v>191</v>
      </c>
      <c r="D21" s="233" t="s">
        <v>187</v>
      </c>
      <c r="E21" s="234">
        <v>4</v>
      </c>
      <c r="F21" s="235"/>
      <c r="G21" s="236">
        <f>ROUND(E21*F21,2)</f>
        <v>0</v>
      </c>
      <c r="H21" s="235"/>
      <c r="I21" s="236">
        <f>ROUND(E21*H21,2)</f>
        <v>0</v>
      </c>
      <c r="J21" s="235"/>
      <c r="K21" s="236">
        <f>ROUND(E21*J21,2)</f>
        <v>0</v>
      </c>
      <c r="L21" s="236">
        <v>21</v>
      </c>
      <c r="M21" s="236">
        <f>G21*(1+L21/100)</f>
        <v>0</v>
      </c>
      <c r="N21" s="236">
        <v>0</v>
      </c>
      <c r="O21" s="236">
        <f>ROUND(E21*N21,2)</f>
        <v>0</v>
      </c>
      <c r="P21" s="236">
        <v>0.22</v>
      </c>
      <c r="Q21" s="236">
        <f>ROUND(E21*P21,2)</f>
        <v>0.88</v>
      </c>
      <c r="R21" s="236" t="s">
        <v>192</v>
      </c>
      <c r="S21" s="236" t="s">
        <v>169</v>
      </c>
      <c r="T21" s="237" t="s">
        <v>170</v>
      </c>
      <c r="U21" s="221">
        <v>0.375</v>
      </c>
      <c r="V21" s="221">
        <f>ROUND(E21*U21,2)</f>
        <v>1.5</v>
      </c>
      <c r="W21" s="221"/>
      <c r="X21" s="221" t="s">
        <v>171</v>
      </c>
      <c r="Y21" s="212"/>
      <c r="Z21" s="212"/>
      <c r="AA21" s="212"/>
      <c r="AB21" s="212"/>
      <c r="AC21" s="212"/>
      <c r="AD21" s="212"/>
      <c r="AE21" s="212"/>
      <c r="AF21" s="212"/>
      <c r="AG21" s="212" t="s">
        <v>172</v>
      </c>
      <c r="AH21" s="212"/>
      <c r="AI21" s="212"/>
      <c r="AJ21" s="212"/>
      <c r="AK21" s="212"/>
      <c r="AL21" s="212"/>
      <c r="AM21" s="212"/>
      <c r="AN21" s="212"/>
      <c r="AO21" s="212"/>
      <c r="AP21" s="212"/>
      <c r="AQ21" s="212"/>
      <c r="AR21" s="212"/>
      <c r="AS21" s="212"/>
      <c r="AT21" s="212"/>
      <c r="AU21" s="212"/>
      <c r="AV21" s="212"/>
      <c r="AW21" s="212"/>
      <c r="AX21" s="212"/>
      <c r="AY21" s="212"/>
      <c r="AZ21" s="212"/>
      <c r="BA21" s="212"/>
      <c r="BB21" s="212"/>
      <c r="BC21" s="212"/>
      <c r="BD21" s="212"/>
      <c r="BE21" s="212"/>
      <c r="BF21" s="212"/>
      <c r="BG21" s="212"/>
      <c r="BH21" s="212"/>
    </row>
    <row r="22" spans="1:60" outlineLevel="1" x14ac:dyDescent="0.25">
      <c r="A22" s="219"/>
      <c r="B22" s="220"/>
      <c r="C22" s="252" t="s">
        <v>193</v>
      </c>
      <c r="D22" s="222"/>
      <c r="E22" s="223">
        <v>4</v>
      </c>
      <c r="F22" s="221"/>
      <c r="G22" s="221"/>
      <c r="H22" s="221"/>
      <c r="I22" s="221"/>
      <c r="J22" s="221"/>
      <c r="K22" s="221"/>
      <c r="L22" s="221"/>
      <c r="M22" s="221"/>
      <c r="N22" s="221"/>
      <c r="O22" s="221"/>
      <c r="P22" s="221"/>
      <c r="Q22" s="221"/>
      <c r="R22" s="221"/>
      <c r="S22" s="221"/>
      <c r="T22" s="221"/>
      <c r="U22" s="221"/>
      <c r="V22" s="221"/>
      <c r="W22" s="221"/>
      <c r="X22" s="221"/>
      <c r="Y22" s="212"/>
      <c r="Z22" s="212"/>
      <c r="AA22" s="212"/>
      <c r="AB22" s="212"/>
      <c r="AC22" s="212"/>
      <c r="AD22" s="212"/>
      <c r="AE22" s="212"/>
      <c r="AF22" s="212"/>
      <c r="AG22" s="212" t="s">
        <v>176</v>
      </c>
      <c r="AH22" s="212">
        <v>0</v>
      </c>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212"/>
    </row>
    <row r="23" spans="1:60" ht="20.399999999999999" outlineLevel="1" x14ac:dyDescent="0.25">
      <c r="A23" s="231">
        <v>6</v>
      </c>
      <c r="B23" s="232" t="s">
        <v>194</v>
      </c>
      <c r="C23" s="250" t="s">
        <v>195</v>
      </c>
      <c r="D23" s="233" t="s">
        <v>187</v>
      </c>
      <c r="E23" s="234">
        <v>240</v>
      </c>
      <c r="F23" s="235"/>
      <c r="G23" s="236">
        <f>ROUND(E23*F23,2)</f>
        <v>0</v>
      </c>
      <c r="H23" s="235"/>
      <c r="I23" s="236">
        <f>ROUND(E23*H23,2)</f>
        <v>0</v>
      </c>
      <c r="J23" s="235"/>
      <c r="K23" s="236">
        <f>ROUND(E23*J23,2)</f>
        <v>0</v>
      </c>
      <c r="L23" s="236">
        <v>21</v>
      </c>
      <c r="M23" s="236">
        <f>G23*(1+L23/100)</f>
        <v>0</v>
      </c>
      <c r="N23" s="236">
        <v>0</v>
      </c>
      <c r="O23" s="236">
        <f>ROUND(E23*N23,2)</f>
        <v>0</v>
      </c>
      <c r="P23" s="236">
        <v>0.44</v>
      </c>
      <c r="Q23" s="236">
        <f>ROUND(E23*P23,2)</f>
        <v>105.6</v>
      </c>
      <c r="R23" s="236" t="s">
        <v>192</v>
      </c>
      <c r="S23" s="236" t="s">
        <v>169</v>
      </c>
      <c r="T23" s="237" t="s">
        <v>170</v>
      </c>
      <c r="U23" s="221">
        <v>0.157</v>
      </c>
      <c r="V23" s="221">
        <f>ROUND(E23*U23,2)</f>
        <v>37.68</v>
      </c>
      <c r="W23" s="221"/>
      <c r="X23" s="221" t="s">
        <v>171</v>
      </c>
      <c r="Y23" s="212"/>
      <c r="Z23" s="212"/>
      <c r="AA23" s="212"/>
      <c r="AB23" s="212"/>
      <c r="AC23" s="212"/>
      <c r="AD23" s="212"/>
      <c r="AE23" s="212"/>
      <c r="AF23" s="212"/>
      <c r="AG23" s="212" t="s">
        <v>172</v>
      </c>
      <c r="AH23" s="212"/>
      <c r="AI23" s="212"/>
      <c r="AJ23" s="212"/>
      <c r="AK23" s="212"/>
      <c r="AL23" s="212"/>
      <c r="AM23" s="212"/>
      <c r="AN23" s="212"/>
      <c r="AO23" s="212"/>
      <c r="AP23" s="212"/>
      <c r="AQ23" s="212"/>
      <c r="AR23" s="212"/>
      <c r="AS23" s="212"/>
      <c r="AT23" s="212"/>
      <c r="AU23" s="212"/>
      <c r="AV23" s="212"/>
      <c r="AW23" s="212"/>
      <c r="AX23" s="212"/>
      <c r="AY23" s="212"/>
      <c r="AZ23" s="212"/>
      <c r="BA23" s="212"/>
      <c r="BB23" s="212"/>
      <c r="BC23" s="212"/>
      <c r="BD23" s="212"/>
      <c r="BE23" s="212"/>
      <c r="BF23" s="212"/>
      <c r="BG23" s="212"/>
      <c r="BH23" s="212"/>
    </row>
    <row r="24" spans="1:60" outlineLevel="1" x14ac:dyDescent="0.25">
      <c r="A24" s="219"/>
      <c r="B24" s="220"/>
      <c r="C24" s="252" t="s">
        <v>196</v>
      </c>
      <c r="D24" s="222"/>
      <c r="E24" s="223">
        <v>240</v>
      </c>
      <c r="F24" s="221"/>
      <c r="G24" s="221"/>
      <c r="H24" s="221"/>
      <c r="I24" s="221"/>
      <c r="J24" s="221"/>
      <c r="K24" s="221"/>
      <c r="L24" s="221"/>
      <c r="M24" s="221"/>
      <c r="N24" s="221"/>
      <c r="O24" s="221"/>
      <c r="P24" s="221"/>
      <c r="Q24" s="221"/>
      <c r="R24" s="221"/>
      <c r="S24" s="221"/>
      <c r="T24" s="221"/>
      <c r="U24" s="221"/>
      <c r="V24" s="221"/>
      <c r="W24" s="221"/>
      <c r="X24" s="221"/>
      <c r="Y24" s="212"/>
      <c r="Z24" s="212"/>
      <c r="AA24" s="212"/>
      <c r="AB24" s="212"/>
      <c r="AC24" s="212"/>
      <c r="AD24" s="212"/>
      <c r="AE24" s="212"/>
      <c r="AF24" s="212"/>
      <c r="AG24" s="212" t="s">
        <v>176</v>
      </c>
      <c r="AH24" s="212">
        <v>0</v>
      </c>
      <c r="AI24" s="212"/>
      <c r="AJ24" s="212"/>
      <c r="AK24" s="212"/>
      <c r="AL24" s="212"/>
      <c r="AM24" s="212"/>
      <c r="AN24" s="212"/>
      <c r="AO24" s="212"/>
      <c r="AP24" s="212"/>
      <c r="AQ24" s="212"/>
      <c r="AR24" s="212"/>
      <c r="AS24" s="212"/>
      <c r="AT24" s="212"/>
      <c r="AU24" s="212"/>
      <c r="AV24" s="212"/>
      <c r="AW24" s="212"/>
      <c r="AX24" s="212"/>
      <c r="AY24" s="212"/>
      <c r="AZ24" s="212"/>
      <c r="BA24" s="212"/>
      <c r="BB24" s="212"/>
      <c r="BC24" s="212"/>
      <c r="BD24" s="212"/>
      <c r="BE24" s="212"/>
      <c r="BF24" s="212"/>
      <c r="BG24" s="212"/>
      <c r="BH24" s="212"/>
    </row>
    <row r="25" spans="1:60" ht="20.399999999999999" outlineLevel="1" x14ac:dyDescent="0.25">
      <c r="A25" s="231">
        <v>7</v>
      </c>
      <c r="B25" s="232" t="s">
        <v>197</v>
      </c>
      <c r="C25" s="250" t="s">
        <v>198</v>
      </c>
      <c r="D25" s="233" t="s">
        <v>187</v>
      </c>
      <c r="E25" s="234">
        <v>180</v>
      </c>
      <c r="F25" s="235"/>
      <c r="G25" s="236">
        <f>ROUND(E25*F25,2)</f>
        <v>0</v>
      </c>
      <c r="H25" s="235"/>
      <c r="I25" s="236">
        <f>ROUND(E25*H25,2)</f>
        <v>0</v>
      </c>
      <c r="J25" s="235"/>
      <c r="K25" s="236">
        <f>ROUND(E25*J25,2)</f>
        <v>0</v>
      </c>
      <c r="L25" s="236">
        <v>21</v>
      </c>
      <c r="M25" s="236">
        <f>G25*(1+L25/100)</f>
        <v>0</v>
      </c>
      <c r="N25" s="236">
        <v>0</v>
      </c>
      <c r="O25" s="236">
        <f>ROUND(E25*N25,2)</f>
        <v>0</v>
      </c>
      <c r="P25" s="236">
        <v>0.11</v>
      </c>
      <c r="Q25" s="236">
        <f>ROUND(E25*P25,2)</f>
        <v>19.8</v>
      </c>
      <c r="R25" s="236" t="s">
        <v>192</v>
      </c>
      <c r="S25" s="236" t="s">
        <v>169</v>
      </c>
      <c r="T25" s="237" t="s">
        <v>170</v>
      </c>
      <c r="U25" s="221">
        <v>0.08</v>
      </c>
      <c r="V25" s="221">
        <f>ROUND(E25*U25,2)</f>
        <v>14.4</v>
      </c>
      <c r="W25" s="221"/>
      <c r="X25" s="221" t="s">
        <v>171</v>
      </c>
      <c r="Y25" s="212"/>
      <c r="Z25" s="212"/>
      <c r="AA25" s="212"/>
      <c r="AB25" s="212"/>
      <c r="AC25" s="212"/>
      <c r="AD25" s="212"/>
      <c r="AE25" s="212"/>
      <c r="AF25" s="212"/>
      <c r="AG25" s="212" t="s">
        <v>172</v>
      </c>
      <c r="AH25" s="212"/>
      <c r="AI25" s="212"/>
      <c r="AJ25" s="212"/>
      <c r="AK25" s="212"/>
      <c r="AL25" s="212"/>
      <c r="AM25" s="212"/>
      <c r="AN25" s="212"/>
      <c r="AO25" s="212"/>
      <c r="AP25" s="212"/>
      <c r="AQ25" s="212"/>
      <c r="AR25" s="212"/>
      <c r="AS25" s="212"/>
      <c r="AT25" s="212"/>
      <c r="AU25" s="212"/>
      <c r="AV25" s="212"/>
      <c r="AW25" s="212"/>
      <c r="AX25" s="212"/>
      <c r="AY25" s="212"/>
      <c r="AZ25" s="212"/>
      <c r="BA25" s="212"/>
      <c r="BB25" s="212"/>
      <c r="BC25" s="212"/>
      <c r="BD25" s="212"/>
      <c r="BE25" s="212"/>
      <c r="BF25" s="212"/>
      <c r="BG25" s="212"/>
      <c r="BH25" s="212"/>
    </row>
    <row r="26" spans="1:60" ht="21" outlineLevel="1" x14ac:dyDescent="0.25">
      <c r="A26" s="219"/>
      <c r="B26" s="220"/>
      <c r="C26" s="251" t="s">
        <v>199</v>
      </c>
      <c r="D26" s="239"/>
      <c r="E26" s="239"/>
      <c r="F26" s="239"/>
      <c r="G26" s="239"/>
      <c r="H26" s="221"/>
      <c r="I26" s="221"/>
      <c r="J26" s="221"/>
      <c r="K26" s="221"/>
      <c r="L26" s="221"/>
      <c r="M26" s="221"/>
      <c r="N26" s="221"/>
      <c r="O26" s="221"/>
      <c r="P26" s="221"/>
      <c r="Q26" s="221"/>
      <c r="R26" s="221"/>
      <c r="S26" s="221"/>
      <c r="T26" s="221"/>
      <c r="U26" s="221"/>
      <c r="V26" s="221"/>
      <c r="W26" s="221"/>
      <c r="X26" s="221"/>
      <c r="Y26" s="212"/>
      <c r="Z26" s="212"/>
      <c r="AA26" s="212"/>
      <c r="AB26" s="212"/>
      <c r="AC26" s="212"/>
      <c r="AD26" s="212"/>
      <c r="AE26" s="212"/>
      <c r="AF26" s="212"/>
      <c r="AG26" s="212" t="s">
        <v>174</v>
      </c>
      <c r="AH26" s="212"/>
      <c r="AI26" s="212"/>
      <c r="AJ26" s="212"/>
      <c r="AK26" s="212"/>
      <c r="AL26" s="212"/>
      <c r="AM26" s="212"/>
      <c r="AN26" s="212"/>
      <c r="AO26" s="212"/>
      <c r="AP26" s="212"/>
      <c r="AQ26" s="212"/>
      <c r="AR26" s="212"/>
      <c r="AS26" s="212"/>
      <c r="AT26" s="212"/>
      <c r="AU26" s="212"/>
      <c r="AV26" s="212"/>
      <c r="AW26" s="212"/>
      <c r="AX26" s="212"/>
      <c r="AY26" s="212"/>
      <c r="AZ26" s="212"/>
      <c r="BA26" s="238" t="str">
        <f>C26</f>
        <v>s naložením na dopravní prostředek, očištění povrchu od frézované plochy, opotřebování frézovacích nástrojů (nožů, upínacích kroužků, držáků) nutné ruční odstranění (vybourání) živičného krytu kolem překážek,</v>
      </c>
      <c r="BB26" s="212"/>
      <c r="BC26" s="212"/>
      <c r="BD26" s="212"/>
      <c r="BE26" s="212"/>
      <c r="BF26" s="212"/>
      <c r="BG26" s="212"/>
      <c r="BH26" s="212"/>
    </row>
    <row r="27" spans="1:60" outlineLevel="1" x14ac:dyDescent="0.25">
      <c r="A27" s="219"/>
      <c r="B27" s="220"/>
      <c r="C27" s="252" t="s">
        <v>200</v>
      </c>
      <c r="D27" s="222"/>
      <c r="E27" s="223">
        <v>180</v>
      </c>
      <c r="F27" s="221"/>
      <c r="G27" s="221"/>
      <c r="H27" s="221"/>
      <c r="I27" s="221"/>
      <c r="J27" s="221"/>
      <c r="K27" s="221"/>
      <c r="L27" s="221"/>
      <c r="M27" s="221"/>
      <c r="N27" s="221"/>
      <c r="O27" s="221"/>
      <c r="P27" s="221"/>
      <c r="Q27" s="221"/>
      <c r="R27" s="221"/>
      <c r="S27" s="221"/>
      <c r="T27" s="221"/>
      <c r="U27" s="221"/>
      <c r="V27" s="221"/>
      <c r="W27" s="221"/>
      <c r="X27" s="221"/>
      <c r="Y27" s="212"/>
      <c r="Z27" s="212"/>
      <c r="AA27" s="212"/>
      <c r="AB27" s="212"/>
      <c r="AC27" s="212"/>
      <c r="AD27" s="212"/>
      <c r="AE27" s="212"/>
      <c r="AF27" s="212"/>
      <c r="AG27" s="212" t="s">
        <v>176</v>
      </c>
      <c r="AH27" s="212">
        <v>0</v>
      </c>
      <c r="AI27" s="212"/>
      <c r="AJ27" s="212"/>
      <c r="AK27" s="212"/>
      <c r="AL27" s="212"/>
      <c r="AM27" s="212"/>
      <c r="AN27" s="212"/>
      <c r="AO27" s="212"/>
      <c r="AP27" s="212"/>
      <c r="AQ27" s="212"/>
      <c r="AR27" s="212"/>
      <c r="AS27" s="212"/>
      <c r="AT27" s="212"/>
      <c r="AU27" s="212"/>
      <c r="AV27" s="212"/>
      <c r="AW27" s="212"/>
      <c r="AX27" s="212"/>
      <c r="AY27" s="212"/>
      <c r="AZ27" s="212"/>
      <c r="BA27" s="212"/>
      <c r="BB27" s="212"/>
      <c r="BC27" s="212"/>
      <c r="BD27" s="212"/>
      <c r="BE27" s="212"/>
      <c r="BF27" s="212"/>
      <c r="BG27" s="212"/>
      <c r="BH27" s="212"/>
    </row>
    <row r="28" spans="1:60" ht="20.399999999999999" outlineLevel="1" x14ac:dyDescent="0.25">
      <c r="A28" s="231">
        <v>8</v>
      </c>
      <c r="B28" s="232" t="s">
        <v>201</v>
      </c>
      <c r="C28" s="250" t="s">
        <v>202</v>
      </c>
      <c r="D28" s="233" t="s">
        <v>187</v>
      </c>
      <c r="E28" s="234">
        <v>45</v>
      </c>
      <c r="F28" s="235"/>
      <c r="G28" s="236">
        <f>ROUND(E28*F28,2)</f>
        <v>0</v>
      </c>
      <c r="H28" s="235"/>
      <c r="I28" s="236">
        <f>ROUND(E28*H28,2)</f>
        <v>0</v>
      </c>
      <c r="J28" s="235"/>
      <c r="K28" s="236">
        <f>ROUND(E28*J28,2)</f>
        <v>0</v>
      </c>
      <c r="L28" s="236">
        <v>21</v>
      </c>
      <c r="M28" s="236">
        <f>G28*(1+L28/100)</f>
        <v>0</v>
      </c>
      <c r="N28" s="236">
        <v>0</v>
      </c>
      <c r="O28" s="236">
        <f>ROUND(E28*N28,2)</f>
        <v>0</v>
      </c>
      <c r="P28" s="236">
        <v>0.13200000000000001</v>
      </c>
      <c r="Q28" s="236">
        <f>ROUND(E28*P28,2)</f>
        <v>5.94</v>
      </c>
      <c r="R28" s="236" t="s">
        <v>192</v>
      </c>
      <c r="S28" s="236" t="s">
        <v>169</v>
      </c>
      <c r="T28" s="237" t="s">
        <v>170</v>
      </c>
      <c r="U28" s="221">
        <v>8.0799999999999997E-2</v>
      </c>
      <c r="V28" s="221">
        <f>ROUND(E28*U28,2)</f>
        <v>3.64</v>
      </c>
      <c r="W28" s="221"/>
      <c r="X28" s="221" t="s">
        <v>171</v>
      </c>
      <c r="Y28" s="212"/>
      <c r="Z28" s="212"/>
      <c r="AA28" s="212"/>
      <c r="AB28" s="212"/>
      <c r="AC28" s="212"/>
      <c r="AD28" s="212"/>
      <c r="AE28" s="212"/>
      <c r="AF28" s="212"/>
      <c r="AG28" s="212" t="s">
        <v>172</v>
      </c>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G28" s="212"/>
      <c r="BH28" s="212"/>
    </row>
    <row r="29" spans="1:60" ht="21" outlineLevel="1" x14ac:dyDescent="0.25">
      <c r="A29" s="219"/>
      <c r="B29" s="220"/>
      <c r="C29" s="251" t="s">
        <v>199</v>
      </c>
      <c r="D29" s="239"/>
      <c r="E29" s="239"/>
      <c r="F29" s="239"/>
      <c r="G29" s="239"/>
      <c r="H29" s="221"/>
      <c r="I29" s="221"/>
      <c r="J29" s="221"/>
      <c r="K29" s="221"/>
      <c r="L29" s="221"/>
      <c r="M29" s="221"/>
      <c r="N29" s="221"/>
      <c r="O29" s="221"/>
      <c r="P29" s="221"/>
      <c r="Q29" s="221"/>
      <c r="R29" s="221"/>
      <c r="S29" s="221"/>
      <c r="T29" s="221"/>
      <c r="U29" s="221"/>
      <c r="V29" s="221"/>
      <c r="W29" s="221"/>
      <c r="X29" s="221"/>
      <c r="Y29" s="212"/>
      <c r="Z29" s="212"/>
      <c r="AA29" s="212"/>
      <c r="AB29" s="212"/>
      <c r="AC29" s="212"/>
      <c r="AD29" s="212"/>
      <c r="AE29" s="212"/>
      <c r="AF29" s="212"/>
      <c r="AG29" s="212" t="s">
        <v>174</v>
      </c>
      <c r="AH29" s="212"/>
      <c r="AI29" s="212"/>
      <c r="AJ29" s="212"/>
      <c r="AK29" s="212"/>
      <c r="AL29" s="212"/>
      <c r="AM29" s="212"/>
      <c r="AN29" s="212"/>
      <c r="AO29" s="212"/>
      <c r="AP29" s="212"/>
      <c r="AQ29" s="212"/>
      <c r="AR29" s="212"/>
      <c r="AS29" s="212"/>
      <c r="AT29" s="212"/>
      <c r="AU29" s="212"/>
      <c r="AV29" s="212"/>
      <c r="AW29" s="212"/>
      <c r="AX29" s="212"/>
      <c r="AY29" s="212"/>
      <c r="AZ29" s="212"/>
      <c r="BA29" s="238" t="str">
        <f>C29</f>
        <v>s naložením na dopravní prostředek, očištění povrchu od frézované plochy, opotřebování frézovacích nástrojů (nožů, upínacích kroužků, držáků) nutné ruční odstranění (vybourání) živičného krytu kolem překážek,</v>
      </c>
      <c r="BB29" s="212"/>
      <c r="BC29" s="212"/>
      <c r="BD29" s="212"/>
      <c r="BE29" s="212"/>
      <c r="BF29" s="212"/>
      <c r="BG29" s="212"/>
      <c r="BH29" s="212"/>
    </row>
    <row r="30" spans="1:60" outlineLevel="1" x14ac:dyDescent="0.25">
      <c r="A30" s="219"/>
      <c r="B30" s="220"/>
      <c r="C30" s="252" t="s">
        <v>203</v>
      </c>
      <c r="D30" s="222"/>
      <c r="E30" s="223">
        <v>45</v>
      </c>
      <c r="F30" s="221"/>
      <c r="G30" s="221"/>
      <c r="H30" s="221"/>
      <c r="I30" s="221"/>
      <c r="J30" s="221"/>
      <c r="K30" s="221"/>
      <c r="L30" s="221"/>
      <c r="M30" s="221"/>
      <c r="N30" s="221"/>
      <c r="O30" s="221"/>
      <c r="P30" s="221"/>
      <c r="Q30" s="221"/>
      <c r="R30" s="221"/>
      <c r="S30" s="221"/>
      <c r="T30" s="221"/>
      <c r="U30" s="221"/>
      <c r="V30" s="221"/>
      <c r="W30" s="221"/>
      <c r="X30" s="221"/>
      <c r="Y30" s="212"/>
      <c r="Z30" s="212"/>
      <c r="AA30" s="212"/>
      <c r="AB30" s="212"/>
      <c r="AC30" s="212"/>
      <c r="AD30" s="212"/>
      <c r="AE30" s="212"/>
      <c r="AF30" s="212"/>
      <c r="AG30" s="212" t="s">
        <v>176</v>
      </c>
      <c r="AH30" s="212">
        <v>0</v>
      </c>
      <c r="AI30" s="212"/>
      <c r="AJ30" s="212"/>
      <c r="AK30" s="212"/>
      <c r="AL30" s="212"/>
      <c r="AM30" s="212"/>
      <c r="AN30" s="212"/>
      <c r="AO30" s="212"/>
      <c r="AP30" s="212"/>
      <c r="AQ30" s="212"/>
      <c r="AR30" s="212"/>
      <c r="AS30" s="212"/>
      <c r="AT30" s="212"/>
      <c r="AU30" s="212"/>
      <c r="AV30" s="212"/>
      <c r="AW30" s="212"/>
      <c r="AX30" s="212"/>
      <c r="AY30" s="212"/>
      <c r="AZ30" s="212"/>
      <c r="BA30" s="212"/>
      <c r="BB30" s="212"/>
      <c r="BC30" s="212"/>
      <c r="BD30" s="212"/>
      <c r="BE30" s="212"/>
      <c r="BF30" s="212"/>
      <c r="BG30" s="212"/>
      <c r="BH30" s="212"/>
    </row>
    <row r="31" spans="1:60" ht="20.399999999999999" outlineLevel="1" x14ac:dyDescent="0.25">
      <c r="A31" s="231">
        <v>9</v>
      </c>
      <c r="B31" s="232" t="s">
        <v>204</v>
      </c>
      <c r="C31" s="250" t="s">
        <v>205</v>
      </c>
      <c r="D31" s="233" t="s">
        <v>183</v>
      </c>
      <c r="E31" s="234">
        <v>132.22</v>
      </c>
      <c r="F31" s="235"/>
      <c r="G31" s="236">
        <f>ROUND(E31*F31,2)</f>
        <v>0</v>
      </c>
      <c r="H31" s="235"/>
      <c r="I31" s="236">
        <f>ROUND(E31*H31,2)</f>
        <v>0</v>
      </c>
      <c r="J31" s="235"/>
      <c r="K31" s="236">
        <f>ROUND(E31*J31,2)</f>
        <v>0</v>
      </c>
      <c r="L31" s="236">
        <v>21</v>
      </c>
      <c r="M31" s="236">
        <f>G31*(1+L31/100)</f>
        <v>0</v>
      </c>
      <c r="N31" s="236">
        <v>0</v>
      </c>
      <c r="O31" s="236">
        <f>ROUND(E31*N31,2)</f>
        <v>0</v>
      </c>
      <c r="P31" s="236">
        <v>0</v>
      </c>
      <c r="Q31" s="236">
        <f>ROUND(E31*P31,2)</f>
        <v>0</v>
      </c>
      <c r="R31" s="236" t="s">
        <v>192</v>
      </c>
      <c r="S31" s="236" t="s">
        <v>169</v>
      </c>
      <c r="T31" s="237" t="s">
        <v>170</v>
      </c>
      <c r="U31" s="221">
        <v>0.01</v>
      </c>
      <c r="V31" s="221">
        <f>ROUND(E31*U31,2)</f>
        <v>1.32</v>
      </c>
      <c r="W31" s="221"/>
      <c r="X31" s="221" t="s">
        <v>206</v>
      </c>
      <c r="Y31" s="212"/>
      <c r="Z31" s="212"/>
      <c r="AA31" s="212"/>
      <c r="AB31" s="212"/>
      <c r="AC31" s="212"/>
      <c r="AD31" s="212"/>
      <c r="AE31" s="212"/>
      <c r="AF31" s="212"/>
      <c r="AG31" s="212" t="s">
        <v>207</v>
      </c>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row>
    <row r="32" spans="1:60" outlineLevel="1" x14ac:dyDescent="0.25">
      <c r="A32" s="219"/>
      <c r="B32" s="220"/>
      <c r="C32" s="252" t="s">
        <v>208</v>
      </c>
      <c r="D32" s="222"/>
      <c r="E32" s="223"/>
      <c r="F32" s="221"/>
      <c r="G32" s="221"/>
      <c r="H32" s="221"/>
      <c r="I32" s="221"/>
      <c r="J32" s="221"/>
      <c r="K32" s="221"/>
      <c r="L32" s="221"/>
      <c r="M32" s="221"/>
      <c r="N32" s="221"/>
      <c r="O32" s="221"/>
      <c r="P32" s="221"/>
      <c r="Q32" s="221"/>
      <c r="R32" s="221"/>
      <c r="S32" s="221"/>
      <c r="T32" s="221"/>
      <c r="U32" s="221"/>
      <c r="V32" s="221"/>
      <c r="W32" s="221"/>
      <c r="X32" s="221"/>
      <c r="Y32" s="212"/>
      <c r="Z32" s="212"/>
      <c r="AA32" s="212"/>
      <c r="AB32" s="212"/>
      <c r="AC32" s="212"/>
      <c r="AD32" s="212"/>
      <c r="AE32" s="212"/>
      <c r="AF32" s="212"/>
      <c r="AG32" s="212" t="s">
        <v>176</v>
      </c>
      <c r="AH32" s="212">
        <v>0</v>
      </c>
      <c r="AI32" s="212"/>
      <c r="AJ32" s="212"/>
      <c r="AK32" s="212"/>
      <c r="AL32" s="212"/>
      <c r="AM32" s="212"/>
      <c r="AN32" s="212"/>
      <c r="AO32" s="212"/>
      <c r="AP32" s="212"/>
      <c r="AQ32" s="212"/>
      <c r="AR32" s="212"/>
      <c r="AS32" s="212"/>
      <c r="AT32" s="212"/>
      <c r="AU32" s="212"/>
      <c r="AV32" s="212"/>
      <c r="AW32" s="212"/>
      <c r="AX32" s="212"/>
      <c r="AY32" s="212"/>
      <c r="AZ32" s="212"/>
      <c r="BA32" s="212"/>
      <c r="BB32" s="212"/>
      <c r="BC32" s="212"/>
      <c r="BD32" s="212"/>
      <c r="BE32" s="212"/>
      <c r="BF32" s="212"/>
      <c r="BG32" s="212"/>
      <c r="BH32" s="212"/>
    </row>
    <row r="33" spans="1:60" outlineLevel="1" x14ac:dyDescent="0.25">
      <c r="A33" s="219"/>
      <c r="B33" s="220"/>
      <c r="C33" s="252" t="s">
        <v>209</v>
      </c>
      <c r="D33" s="222"/>
      <c r="E33" s="223"/>
      <c r="F33" s="221"/>
      <c r="G33" s="221"/>
      <c r="H33" s="221"/>
      <c r="I33" s="221"/>
      <c r="J33" s="221"/>
      <c r="K33" s="221"/>
      <c r="L33" s="221"/>
      <c r="M33" s="221"/>
      <c r="N33" s="221"/>
      <c r="O33" s="221"/>
      <c r="P33" s="221"/>
      <c r="Q33" s="221"/>
      <c r="R33" s="221"/>
      <c r="S33" s="221"/>
      <c r="T33" s="221"/>
      <c r="U33" s="221"/>
      <c r="V33" s="221"/>
      <c r="W33" s="221"/>
      <c r="X33" s="221"/>
      <c r="Y33" s="212"/>
      <c r="Z33" s="212"/>
      <c r="AA33" s="212"/>
      <c r="AB33" s="212"/>
      <c r="AC33" s="212"/>
      <c r="AD33" s="212"/>
      <c r="AE33" s="212"/>
      <c r="AF33" s="212"/>
      <c r="AG33" s="212" t="s">
        <v>176</v>
      </c>
      <c r="AH33" s="212">
        <v>0</v>
      </c>
      <c r="AI33" s="212"/>
      <c r="AJ33" s="212"/>
      <c r="AK33" s="212"/>
      <c r="AL33" s="212"/>
      <c r="AM33" s="212"/>
      <c r="AN33" s="212"/>
      <c r="AO33" s="212"/>
      <c r="AP33" s="212"/>
      <c r="AQ33" s="212"/>
      <c r="AR33" s="212"/>
      <c r="AS33" s="212"/>
      <c r="AT33" s="212"/>
      <c r="AU33" s="212"/>
      <c r="AV33" s="212"/>
      <c r="AW33" s="212"/>
      <c r="AX33" s="212"/>
      <c r="AY33" s="212"/>
      <c r="AZ33" s="212"/>
      <c r="BA33" s="212"/>
      <c r="BB33" s="212"/>
      <c r="BC33" s="212"/>
      <c r="BD33" s="212"/>
      <c r="BE33" s="212"/>
      <c r="BF33" s="212"/>
      <c r="BG33" s="212"/>
      <c r="BH33" s="212"/>
    </row>
    <row r="34" spans="1:60" outlineLevel="1" x14ac:dyDescent="0.25">
      <c r="A34" s="219"/>
      <c r="B34" s="220"/>
      <c r="C34" s="252" t="s">
        <v>210</v>
      </c>
      <c r="D34" s="222"/>
      <c r="E34" s="223">
        <v>132.22</v>
      </c>
      <c r="F34" s="221"/>
      <c r="G34" s="221"/>
      <c r="H34" s="221"/>
      <c r="I34" s="221"/>
      <c r="J34" s="221"/>
      <c r="K34" s="221"/>
      <c r="L34" s="221"/>
      <c r="M34" s="221"/>
      <c r="N34" s="221"/>
      <c r="O34" s="221"/>
      <c r="P34" s="221"/>
      <c r="Q34" s="221"/>
      <c r="R34" s="221"/>
      <c r="S34" s="221"/>
      <c r="T34" s="221"/>
      <c r="U34" s="221"/>
      <c r="V34" s="221"/>
      <c r="W34" s="221"/>
      <c r="X34" s="221"/>
      <c r="Y34" s="212"/>
      <c r="Z34" s="212"/>
      <c r="AA34" s="212"/>
      <c r="AB34" s="212"/>
      <c r="AC34" s="212"/>
      <c r="AD34" s="212"/>
      <c r="AE34" s="212"/>
      <c r="AF34" s="212"/>
      <c r="AG34" s="212" t="s">
        <v>176</v>
      </c>
      <c r="AH34" s="212">
        <v>0</v>
      </c>
      <c r="AI34" s="212"/>
      <c r="AJ34" s="212"/>
      <c r="AK34" s="212"/>
      <c r="AL34" s="212"/>
      <c r="AM34" s="212"/>
      <c r="AN34" s="212"/>
      <c r="AO34" s="212"/>
      <c r="AP34" s="212"/>
      <c r="AQ34" s="212"/>
      <c r="AR34" s="212"/>
      <c r="AS34" s="212"/>
      <c r="AT34" s="212"/>
      <c r="AU34" s="212"/>
      <c r="AV34" s="212"/>
      <c r="AW34" s="212"/>
      <c r="AX34" s="212"/>
      <c r="AY34" s="212"/>
      <c r="AZ34" s="212"/>
      <c r="BA34" s="212"/>
      <c r="BB34" s="212"/>
      <c r="BC34" s="212"/>
      <c r="BD34" s="212"/>
      <c r="BE34" s="212"/>
      <c r="BF34" s="212"/>
      <c r="BG34" s="212"/>
      <c r="BH34" s="212"/>
    </row>
    <row r="35" spans="1:60" outlineLevel="1" x14ac:dyDescent="0.25">
      <c r="A35" s="231">
        <v>10</v>
      </c>
      <c r="B35" s="232" t="s">
        <v>211</v>
      </c>
      <c r="C35" s="250" t="s">
        <v>212</v>
      </c>
      <c r="D35" s="233" t="s">
        <v>183</v>
      </c>
      <c r="E35" s="234">
        <v>2512.1799999999998</v>
      </c>
      <c r="F35" s="235"/>
      <c r="G35" s="236">
        <f>ROUND(E35*F35,2)</f>
        <v>0</v>
      </c>
      <c r="H35" s="235"/>
      <c r="I35" s="236">
        <f>ROUND(E35*H35,2)</f>
        <v>0</v>
      </c>
      <c r="J35" s="235"/>
      <c r="K35" s="236">
        <f>ROUND(E35*J35,2)</f>
        <v>0</v>
      </c>
      <c r="L35" s="236">
        <v>21</v>
      </c>
      <c r="M35" s="236">
        <f>G35*(1+L35/100)</f>
        <v>0</v>
      </c>
      <c r="N35" s="236">
        <v>0</v>
      </c>
      <c r="O35" s="236">
        <f>ROUND(E35*N35,2)</f>
        <v>0</v>
      </c>
      <c r="P35" s="236">
        <v>0</v>
      </c>
      <c r="Q35" s="236">
        <f>ROUND(E35*P35,2)</f>
        <v>0</v>
      </c>
      <c r="R35" s="236" t="s">
        <v>192</v>
      </c>
      <c r="S35" s="236" t="s">
        <v>169</v>
      </c>
      <c r="T35" s="237" t="s">
        <v>170</v>
      </c>
      <c r="U35" s="221">
        <v>0</v>
      </c>
      <c r="V35" s="221">
        <f>ROUND(E35*U35,2)</f>
        <v>0</v>
      </c>
      <c r="W35" s="221"/>
      <c r="X35" s="221" t="s">
        <v>206</v>
      </c>
      <c r="Y35" s="212"/>
      <c r="Z35" s="212"/>
      <c r="AA35" s="212"/>
      <c r="AB35" s="212"/>
      <c r="AC35" s="212"/>
      <c r="AD35" s="212"/>
      <c r="AE35" s="212"/>
      <c r="AF35" s="212"/>
      <c r="AG35" s="212" t="s">
        <v>207</v>
      </c>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row>
    <row r="36" spans="1:60" outlineLevel="1" x14ac:dyDescent="0.25">
      <c r="A36" s="219"/>
      <c r="B36" s="220"/>
      <c r="C36" s="252" t="s">
        <v>208</v>
      </c>
      <c r="D36" s="222"/>
      <c r="E36" s="223"/>
      <c r="F36" s="221"/>
      <c r="G36" s="221"/>
      <c r="H36" s="221"/>
      <c r="I36" s="221"/>
      <c r="J36" s="221"/>
      <c r="K36" s="221"/>
      <c r="L36" s="221"/>
      <c r="M36" s="221"/>
      <c r="N36" s="221"/>
      <c r="O36" s="221"/>
      <c r="P36" s="221"/>
      <c r="Q36" s="221"/>
      <c r="R36" s="221"/>
      <c r="S36" s="221"/>
      <c r="T36" s="221"/>
      <c r="U36" s="221"/>
      <c r="V36" s="221"/>
      <c r="W36" s="221"/>
      <c r="X36" s="221"/>
      <c r="Y36" s="212"/>
      <c r="Z36" s="212"/>
      <c r="AA36" s="212"/>
      <c r="AB36" s="212"/>
      <c r="AC36" s="212"/>
      <c r="AD36" s="212"/>
      <c r="AE36" s="212"/>
      <c r="AF36" s="212"/>
      <c r="AG36" s="212" t="s">
        <v>176</v>
      </c>
      <c r="AH36" s="212">
        <v>0</v>
      </c>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212"/>
    </row>
    <row r="37" spans="1:60" outlineLevel="1" x14ac:dyDescent="0.25">
      <c r="A37" s="219"/>
      <c r="B37" s="220"/>
      <c r="C37" s="252" t="s">
        <v>209</v>
      </c>
      <c r="D37" s="222"/>
      <c r="E37" s="223"/>
      <c r="F37" s="221"/>
      <c r="G37" s="221"/>
      <c r="H37" s="221"/>
      <c r="I37" s="221"/>
      <c r="J37" s="221"/>
      <c r="K37" s="221"/>
      <c r="L37" s="221"/>
      <c r="M37" s="221"/>
      <c r="N37" s="221"/>
      <c r="O37" s="221"/>
      <c r="P37" s="221"/>
      <c r="Q37" s="221"/>
      <c r="R37" s="221"/>
      <c r="S37" s="221"/>
      <c r="T37" s="221"/>
      <c r="U37" s="221"/>
      <c r="V37" s="221"/>
      <c r="W37" s="221"/>
      <c r="X37" s="221"/>
      <c r="Y37" s="212"/>
      <c r="Z37" s="212"/>
      <c r="AA37" s="212"/>
      <c r="AB37" s="212"/>
      <c r="AC37" s="212"/>
      <c r="AD37" s="212"/>
      <c r="AE37" s="212"/>
      <c r="AF37" s="212"/>
      <c r="AG37" s="212" t="s">
        <v>176</v>
      </c>
      <c r="AH37" s="212">
        <v>0</v>
      </c>
      <c r="AI37" s="212"/>
      <c r="AJ37" s="212"/>
      <c r="AK37" s="212"/>
      <c r="AL37" s="212"/>
      <c r="AM37" s="212"/>
      <c r="AN37" s="212"/>
      <c r="AO37" s="212"/>
      <c r="AP37" s="212"/>
      <c r="AQ37" s="212"/>
      <c r="AR37" s="212"/>
      <c r="AS37" s="212"/>
      <c r="AT37" s="212"/>
      <c r="AU37" s="212"/>
      <c r="AV37" s="212"/>
      <c r="AW37" s="212"/>
      <c r="AX37" s="212"/>
      <c r="AY37" s="212"/>
      <c r="AZ37" s="212"/>
      <c r="BA37" s="212"/>
      <c r="BB37" s="212"/>
      <c r="BC37" s="212"/>
      <c r="BD37" s="212"/>
      <c r="BE37" s="212"/>
      <c r="BF37" s="212"/>
      <c r="BG37" s="212"/>
      <c r="BH37" s="212"/>
    </row>
    <row r="38" spans="1:60" outlineLevel="1" x14ac:dyDescent="0.25">
      <c r="A38" s="219"/>
      <c r="B38" s="220"/>
      <c r="C38" s="252" t="s">
        <v>213</v>
      </c>
      <c r="D38" s="222"/>
      <c r="E38" s="223">
        <v>2512.1799999999998</v>
      </c>
      <c r="F38" s="221"/>
      <c r="G38" s="221"/>
      <c r="H38" s="221"/>
      <c r="I38" s="221"/>
      <c r="J38" s="221"/>
      <c r="K38" s="221"/>
      <c r="L38" s="221"/>
      <c r="M38" s="221"/>
      <c r="N38" s="221"/>
      <c r="O38" s="221"/>
      <c r="P38" s="221"/>
      <c r="Q38" s="221"/>
      <c r="R38" s="221"/>
      <c r="S38" s="221"/>
      <c r="T38" s="221"/>
      <c r="U38" s="221"/>
      <c r="V38" s="221"/>
      <c r="W38" s="221"/>
      <c r="X38" s="221"/>
      <c r="Y38" s="212"/>
      <c r="Z38" s="212"/>
      <c r="AA38" s="212"/>
      <c r="AB38" s="212"/>
      <c r="AC38" s="212"/>
      <c r="AD38" s="212"/>
      <c r="AE38" s="212"/>
      <c r="AF38" s="212"/>
      <c r="AG38" s="212" t="s">
        <v>176</v>
      </c>
      <c r="AH38" s="212">
        <v>0</v>
      </c>
      <c r="AI38" s="212"/>
      <c r="AJ38" s="212"/>
      <c r="AK38" s="212"/>
      <c r="AL38" s="212"/>
      <c r="AM38" s="212"/>
      <c r="AN38" s="212"/>
      <c r="AO38" s="212"/>
      <c r="AP38" s="212"/>
      <c r="AQ38" s="212"/>
      <c r="AR38" s="212"/>
      <c r="AS38" s="212"/>
      <c r="AT38" s="212"/>
      <c r="AU38" s="212"/>
      <c r="AV38" s="212"/>
      <c r="AW38" s="212"/>
      <c r="AX38" s="212"/>
      <c r="AY38" s="212"/>
      <c r="AZ38" s="212"/>
      <c r="BA38" s="212"/>
      <c r="BB38" s="212"/>
      <c r="BC38" s="212"/>
      <c r="BD38" s="212"/>
      <c r="BE38" s="212"/>
      <c r="BF38" s="212"/>
      <c r="BG38" s="212"/>
      <c r="BH38" s="212"/>
    </row>
    <row r="39" spans="1:60" outlineLevel="1" x14ac:dyDescent="0.25">
      <c r="A39" s="231">
        <v>11</v>
      </c>
      <c r="B39" s="232" t="s">
        <v>214</v>
      </c>
      <c r="C39" s="250" t="s">
        <v>215</v>
      </c>
      <c r="D39" s="233" t="s">
        <v>183</v>
      </c>
      <c r="E39" s="234">
        <v>132.22</v>
      </c>
      <c r="F39" s="235"/>
      <c r="G39" s="236">
        <f>ROUND(E39*F39,2)</f>
        <v>0</v>
      </c>
      <c r="H39" s="235"/>
      <c r="I39" s="236">
        <f>ROUND(E39*H39,2)</f>
        <v>0</v>
      </c>
      <c r="J39" s="235"/>
      <c r="K39" s="236">
        <f>ROUND(E39*J39,2)</f>
        <v>0</v>
      </c>
      <c r="L39" s="236">
        <v>21</v>
      </c>
      <c r="M39" s="236">
        <f>G39*(1+L39/100)</f>
        <v>0</v>
      </c>
      <c r="N39" s="236">
        <v>0</v>
      </c>
      <c r="O39" s="236">
        <f>ROUND(E39*N39,2)</f>
        <v>0</v>
      </c>
      <c r="P39" s="236">
        <v>0</v>
      </c>
      <c r="Q39" s="236">
        <f>ROUND(E39*P39,2)</f>
        <v>0</v>
      </c>
      <c r="R39" s="236" t="s">
        <v>216</v>
      </c>
      <c r="S39" s="236" t="s">
        <v>169</v>
      </c>
      <c r="T39" s="237" t="s">
        <v>170</v>
      </c>
      <c r="U39" s="221">
        <v>0</v>
      </c>
      <c r="V39" s="221">
        <f>ROUND(E39*U39,2)</f>
        <v>0</v>
      </c>
      <c r="W39" s="221"/>
      <c r="X39" s="221" t="s">
        <v>206</v>
      </c>
      <c r="Y39" s="212"/>
      <c r="Z39" s="212"/>
      <c r="AA39" s="212"/>
      <c r="AB39" s="212"/>
      <c r="AC39" s="212"/>
      <c r="AD39" s="212"/>
      <c r="AE39" s="212"/>
      <c r="AF39" s="212"/>
      <c r="AG39" s="212" t="s">
        <v>207</v>
      </c>
      <c r="AH39" s="212"/>
      <c r="AI39" s="212"/>
      <c r="AJ39" s="212"/>
      <c r="AK39" s="212"/>
      <c r="AL39" s="212"/>
      <c r="AM39" s="212"/>
      <c r="AN39" s="212"/>
      <c r="AO39" s="212"/>
      <c r="AP39" s="212"/>
      <c r="AQ39" s="212"/>
      <c r="AR39" s="212"/>
      <c r="AS39" s="212"/>
      <c r="AT39" s="212"/>
      <c r="AU39" s="212"/>
      <c r="AV39" s="212"/>
      <c r="AW39" s="212"/>
      <c r="AX39" s="212"/>
      <c r="AY39" s="212"/>
      <c r="AZ39" s="212"/>
      <c r="BA39" s="212"/>
      <c r="BB39" s="212"/>
      <c r="BC39" s="212"/>
      <c r="BD39" s="212"/>
      <c r="BE39" s="212"/>
      <c r="BF39" s="212"/>
      <c r="BG39" s="212"/>
      <c r="BH39" s="212"/>
    </row>
    <row r="40" spans="1:60" outlineLevel="1" x14ac:dyDescent="0.25">
      <c r="A40" s="219"/>
      <c r="B40" s="220"/>
      <c r="C40" s="252" t="s">
        <v>208</v>
      </c>
      <c r="D40" s="222"/>
      <c r="E40" s="223"/>
      <c r="F40" s="221"/>
      <c r="G40" s="221"/>
      <c r="H40" s="221"/>
      <c r="I40" s="221"/>
      <c r="J40" s="221"/>
      <c r="K40" s="221"/>
      <c r="L40" s="221"/>
      <c r="M40" s="221"/>
      <c r="N40" s="221"/>
      <c r="O40" s="221"/>
      <c r="P40" s="221"/>
      <c r="Q40" s="221"/>
      <c r="R40" s="221"/>
      <c r="S40" s="221"/>
      <c r="T40" s="221"/>
      <c r="U40" s="221"/>
      <c r="V40" s="221"/>
      <c r="W40" s="221"/>
      <c r="X40" s="221"/>
      <c r="Y40" s="212"/>
      <c r="Z40" s="212"/>
      <c r="AA40" s="212"/>
      <c r="AB40" s="212"/>
      <c r="AC40" s="212"/>
      <c r="AD40" s="212"/>
      <c r="AE40" s="212"/>
      <c r="AF40" s="212"/>
      <c r="AG40" s="212" t="s">
        <v>176</v>
      </c>
      <c r="AH40" s="212">
        <v>0</v>
      </c>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2"/>
      <c r="BE40" s="212"/>
      <c r="BF40" s="212"/>
      <c r="BG40" s="212"/>
      <c r="BH40" s="212"/>
    </row>
    <row r="41" spans="1:60" outlineLevel="1" x14ac:dyDescent="0.25">
      <c r="A41" s="219"/>
      <c r="B41" s="220"/>
      <c r="C41" s="252" t="s">
        <v>209</v>
      </c>
      <c r="D41" s="222"/>
      <c r="E41" s="223"/>
      <c r="F41" s="221"/>
      <c r="G41" s="221"/>
      <c r="H41" s="221"/>
      <c r="I41" s="221"/>
      <c r="J41" s="221"/>
      <c r="K41" s="221"/>
      <c r="L41" s="221"/>
      <c r="M41" s="221"/>
      <c r="N41" s="221"/>
      <c r="O41" s="221"/>
      <c r="P41" s="221"/>
      <c r="Q41" s="221"/>
      <c r="R41" s="221"/>
      <c r="S41" s="221"/>
      <c r="T41" s="221"/>
      <c r="U41" s="221"/>
      <c r="V41" s="221"/>
      <c r="W41" s="221"/>
      <c r="X41" s="221"/>
      <c r="Y41" s="212"/>
      <c r="Z41" s="212"/>
      <c r="AA41" s="212"/>
      <c r="AB41" s="212"/>
      <c r="AC41" s="212"/>
      <c r="AD41" s="212"/>
      <c r="AE41" s="212"/>
      <c r="AF41" s="212"/>
      <c r="AG41" s="212" t="s">
        <v>176</v>
      </c>
      <c r="AH41" s="212">
        <v>0</v>
      </c>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212"/>
    </row>
    <row r="42" spans="1:60" outlineLevel="1" x14ac:dyDescent="0.25">
      <c r="A42" s="219"/>
      <c r="B42" s="220"/>
      <c r="C42" s="252" t="s">
        <v>210</v>
      </c>
      <c r="D42" s="222"/>
      <c r="E42" s="223">
        <v>132.22</v>
      </c>
      <c r="F42" s="221"/>
      <c r="G42" s="221"/>
      <c r="H42" s="221"/>
      <c r="I42" s="221"/>
      <c r="J42" s="221"/>
      <c r="K42" s="221"/>
      <c r="L42" s="221"/>
      <c r="M42" s="221"/>
      <c r="N42" s="221"/>
      <c r="O42" s="221"/>
      <c r="P42" s="221"/>
      <c r="Q42" s="221"/>
      <c r="R42" s="221"/>
      <c r="S42" s="221"/>
      <c r="T42" s="221"/>
      <c r="U42" s="221"/>
      <c r="V42" s="221"/>
      <c r="W42" s="221"/>
      <c r="X42" s="221"/>
      <c r="Y42" s="212"/>
      <c r="Z42" s="212"/>
      <c r="AA42" s="212"/>
      <c r="AB42" s="212"/>
      <c r="AC42" s="212"/>
      <c r="AD42" s="212"/>
      <c r="AE42" s="212"/>
      <c r="AF42" s="212"/>
      <c r="AG42" s="212" t="s">
        <v>176</v>
      </c>
      <c r="AH42" s="212">
        <v>0</v>
      </c>
      <c r="AI42" s="212"/>
      <c r="AJ42" s="212"/>
      <c r="AK42" s="212"/>
      <c r="AL42" s="212"/>
      <c r="AM42" s="212"/>
      <c r="AN42" s="212"/>
      <c r="AO42" s="212"/>
      <c r="AP42" s="212"/>
      <c r="AQ42" s="212"/>
      <c r="AR42" s="212"/>
      <c r="AS42" s="212"/>
      <c r="AT42" s="212"/>
      <c r="AU42" s="212"/>
      <c r="AV42" s="212"/>
      <c r="AW42" s="212"/>
      <c r="AX42" s="212"/>
      <c r="AY42" s="212"/>
      <c r="AZ42" s="212"/>
      <c r="BA42" s="212"/>
      <c r="BB42" s="212"/>
      <c r="BC42" s="212"/>
      <c r="BD42" s="212"/>
      <c r="BE42" s="212"/>
      <c r="BF42" s="212"/>
      <c r="BG42" s="212"/>
      <c r="BH42" s="212"/>
    </row>
    <row r="43" spans="1:60" x14ac:dyDescent="0.25">
      <c r="A43" s="225" t="s">
        <v>163</v>
      </c>
      <c r="B43" s="226" t="s">
        <v>117</v>
      </c>
      <c r="C43" s="249" t="s">
        <v>116</v>
      </c>
      <c r="D43" s="227"/>
      <c r="E43" s="228"/>
      <c r="F43" s="229"/>
      <c r="G43" s="229">
        <f>SUMIF(AG44:AG58,"&lt;&gt;NOR",G44:G58)</f>
        <v>0</v>
      </c>
      <c r="H43" s="229"/>
      <c r="I43" s="229">
        <f>SUM(I44:I58)</f>
        <v>0</v>
      </c>
      <c r="J43" s="229"/>
      <c r="K43" s="229">
        <f>SUM(K44:K58)</f>
        <v>0</v>
      </c>
      <c r="L43" s="229"/>
      <c r="M43" s="229">
        <f>SUM(M44:M58)</f>
        <v>0</v>
      </c>
      <c r="N43" s="229"/>
      <c r="O43" s="229">
        <f>SUM(O44:O58)</f>
        <v>0</v>
      </c>
      <c r="P43" s="229"/>
      <c r="Q43" s="229">
        <f>SUM(Q44:Q58)</f>
        <v>30.24</v>
      </c>
      <c r="R43" s="229"/>
      <c r="S43" s="229"/>
      <c r="T43" s="230"/>
      <c r="U43" s="224"/>
      <c r="V43" s="224">
        <f>SUM(V44:V58)</f>
        <v>35.71</v>
      </c>
      <c r="W43" s="224"/>
      <c r="X43" s="224"/>
      <c r="AG43" t="s">
        <v>164</v>
      </c>
    </row>
    <row r="44" spans="1:60" outlineLevel="1" x14ac:dyDescent="0.25">
      <c r="A44" s="231">
        <v>12</v>
      </c>
      <c r="B44" s="232" t="s">
        <v>217</v>
      </c>
      <c r="C44" s="250" t="s">
        <v>218</v>
      </c>
      <c r="D44" s="233" t="s">
        <v>219</v>
      </c>
      <c r="E44" s="234">
        <v>112</v>
      </c>
      <c r="F44" s="235"/>
      <c r="G44" s="236">
        <f>ROUND(E44*F44,2)</f>
        <v>0</v>
      </c>
      <c r="H44" s="235"/>
      <c r="I44" s="236">
        <f>ROUND(E44*H44,2)</f>
        <v>0</v>
      </c>
      <c r="J44" s="235"/>
      <c r="K44" s="236">
        <f>ROUND(E44*J44,2)</f>
        <v>0</v>
      </c>
      <c r="L44" s="236">
        <v>21</v>
      </c>
      <c r="M44" s="236">
        <f>G44*(1+L44/100)</f>
        <v>0</v>
      </c>
      <c r="N44" s="236">
        <v>0</v>
      </c>
      <c r="O44" s="236">
        <f>ROUND(E44*N44,2)</f>
        <v>0</v>
      </c>
      <c r="P44" s="236">
        <v>0.27</v>
      </c>
      <c r="Q44" s="236">
        <f>ROUND(E44*P44,2)</f>
        <v>30.24</v>
      </c>
      <c r="R44" s="236" t="s">
        <v>192</v>
      </c>
      <c r="S44" s="236" t="s">
        <v>169</v>
      </c>
      <c r="T44" s="237" t="s">
        <v>170</v>
      </c>
      <c r="U44" s="221">
        <v>0.13300000000000001</v>
      </c>
      <c r="V44" s="221">
        <f>ROUND(E44*U44,2)</f>
        <v>14.9</v>
      </c>
      <c r="W44" s="221"/>
      <c r="X44" s="221" t="s">
        <v>171</v>
      </c>
      <c r="Y44" s="212"/>
      <c r="Z44" s="212"/>
      <c r="AA44" s="212"/>
      <c r="AB44" s="212"/>
      <c r="AC44" s="212"/>
      <c r="AD44" s="212"/>
      <c r="AE44" s="212"/>
      <c r="AF44" s="212"/>
      <c r="AG44" s="212" t="s">
        <v>172</v>
      </c>
      <c r="AH44" s="212"/>
      <c r="AI44" s="212"/>
      <c r="AJ44" s="212"/>
      <c r="AK44" s="212"/>
      <c r="AL44" s="212"/>
      <c r="AM44" s="212"/>
      <c r="AN44" s="212"/>
      <c r="AO44" s="212"/>
      <c r="AP44" s="212"/>
      <c r="AQ44" s="212"/>
      <c r="AR44" s="212"/>
      <c r="AS44" s="212"/>
      <c r="AT44" s="212"/>
      <c r="AU44" s="212"/>
      <c r="AV44" s="212"/>
      <c r="AW44" s="212"/>
      <c r="AX44" s="212"/>
      <c r="AY44" s="212"/>
      <c r="AZ44" s="212"/>
      <c r="BA44" s="212"/>
      <c r="BB44" s="212"/>
      <c r="BC44" s="212"/>
      <c r="BD44" s="212"/>
      <c r="BE44" s="212"/>
      <c r="BF44" s="212"/>
      <c r="BG44" s="212"/>
      <c r="BH44" s="212"/>
    </row>
    <row r="45" spans="1:60" outlineLevel="1" x14ac:dyDescent="0.25">
      <c r="A45" s="219"/>
      <c r="B45" s="220"/>
      <c r="C45" s="251" t="s">
        <v>220</v>
      </c>
      <c r="D45" s="239"/>
      <c r="E45" s="239"/>
      <c r="F45" s="239"/>
      <c r="G45" s="239"/>
      <c r="H45" s="221"/>
      <c r="I45" s="221"/>
      <c r="J45" s="221"/>
      <c r="K45" s="221"/>
      <c r="L45" s="221"/>
      <c r="M45" s="221"/>
      <c r="N45" s="221"/>
      <c r="O45" s="221"/>
      <c r="P45" s="221"/>
      <c r="Q45" s="221"/>
      <c r="R45" s="221"/>
      <c r="S45" s="221"/>
      <c r="T45" s="221"/>
      <c r="U45" s="221"/>
      <c r="V45" s="221"/>
      <c r="W45" s="221"/>
      <c r="X45" s="221"/>
      <c r="Y45" s="212"/>
      <c r="Z45" s="212"/>
      <c r="AA45" s="212"/>
      <c r="AB45" s="212"/>
      <c r="AC45" s="212"/>
      <c r="AD45" s="212"/>
      <c r="AE45" s="212"/>
      <c r="AF45" s="212"/>
      <c r="AG45" s="212" t="s">
        <v>174</v>
      </c>
      <c r="AH45" s="212"/>
      <c r="AI45" s="212"/>
      <c r="AJ45" s="212"/>
      <c r="AK45" s="212"/>
      <c r="AL45" s="212"/>
      <c r="AM45" s="212"/>
      <c r="AN45" s="212"/>
      <c r="AO45" s="212"/>
      <c r="AP45" s="212"/>
      <c r="AQ45" s="212"/>
      <c r="AR45" s="212"/>
      <c r="AS45" s="212"/>
      <c r="AT45" s="212"/>
      <c r="AU45" s="212"/>
      <c r="AV45" s="212"/>
      <c r="AW45" s="212"/>
      <c r="AX45" s="212"/>
      <c r="AY45" s="212"/>
      <c r="AZ45" s="212"/>
      <c r="BA45" s="238" t="str">
        <f>C45</f>
        <v>s vybouráním lože, s přemístěním hmot na skládku na vzdálenost do 3 m nebo naložením na dopravní prostředek</v>
      </c>
      <c r="BB45" s="212"/>
      <c r="BC45" s="212"/>
      <c r="BD45" s="212"/>
      <c r="BE45" s="212"/>
      <c r="BF45" s="212"/>
      <c r="BG45" s="212"/>
      <c r="BH45" s="212"/>
    </row>
    <row r="46" spans="1:60" outlineLevel="1" x14ac:dyDescent="0.25">
      <c r="A46" s="219"/>
      <c r="B46" s="220"/>
      <c r="C46" s="252" t="s">
        <v>221</v>
      </c>
      <c r="D46" s="222"/>
      <c r="E46" s="223">
        <v>112</v>
      </c>
      <c r="F46" s="221"/>
      <c r="G46" s="221"/>
      <c r="H46" s="221"/>
      <c r="I46" s="221"/>
      <c r="J46" s="221"/>
      <c r="K46" s="221"/>
      <c r="L46" s="221"/>
      <c r="M46" s="221"/>
      <c r="N46" s="221"/>
      <c r="O46" s="221"/>
      <c r="P46" s="221"/>
      <c r="Q46" s="221"/>
      <c r="R46" s="221"/>
      <c r="S46" s="221"/>
      <c r="T46" s="221"/>
      <c r="U46" s="221"/>
      <c r="V46" s="221"/>
      <c r="W46" s="221"/>
      <c r="X46" s="221"/>
      <c r="Y46" s="212"/>
      <c r="Z46" s="212"/>
      <c r="AA46" s="212"/>
      <c r="AB46" s="212"/>
      <c r="AC46" s="212"/>
      <c r="AD46" s="212"/>
      <c r="AE46" s="212"/>
      <c r="AF46" s="212"/>
      <c r="AG46" s="212" t="s">
        <v>176</v>
      </c>
      <c r="AH46" s="212">
        <v>0</v>
      </c>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212"/>
    </row>
    <row r="47" spans="1:60" ht="20.399999999999999" outlineLevel="1" x14ac:dyDescent="0.25">
      <c r="A47" s="231">
        <v>13</v>
      </c>
      <c r="B47" s="232" t="s">
        <v>222</v>
      </c>
      <c r="C47" s="250" t="s">
        <v>223</v>
      </c>
      <c r="D47" s="233" t="s">
        <v>183</v>
      </c>
      <c r="E47" s="234">
        <v>30.24</v>
      </c>
      <c r="F47" s="235"/>
      <c r="G47" s="236">
        <f>ROUND(E47*F47,2)</f>
        <v>0</v>
      </c>
      <c r="H47" s="235"/>
      <c r="I47" s="236">
        <f>ROUND(E47*H47,2)</f>
        <v>0</v>
      </c>
      <c r="J47" s="235"/>
      <c r="K47" s="236">
        <f>ROUND(E47*J47,2)</f>
        <v>0</v>
      </c>
      <c r="L47" s="236">
        <v>21</v>
      </c>
      <c r="M47" s="236">
        <f>G47*(1+L47/100)</f>
        <v>0</v>
      </c>
      <c r="N47" s="236">
        <v>0</v>
      </c>
      <c r="O47" s="236">
        <f>ROUND(E47*N47,2)</f>
        <v>0</v>
      </c>
      <c r="P47" s="236">
        <v>0</v>
      </c>
      <c r="Q47" s="236">
        <f>ROUND(E47*P47,2)</f>
        <v>0</v>
      </c>
      <c r="R47" s="236" t="s">
        <v>192</v>
      </c>
      <c r="S47" s="236" t="s">
        <v>169</v>
      </c>
      <c r="T47" s="237" t="s">
        <v>170</v>
      </c>
      <c r="U47" s="221">
        <v>0.68799999999999994</v>
      </c>
      <c r="V47" s="221">
        <f>ROUND(E47*U47,2)</f>
        <v>20.81</v>
      </c>
      <c r="W47" s="221"/>
      <c r="X47" s="221" t="s">
        <v>206</v>
      </c>
      <c r="Y47" s="212"/>
      <c r="Z47" s="212"/>
      <c r="AA47" s="212"/>
      <c r="AB47" s="212"/>
      <c r="AC47" s="212"/>
      <c r="AD47" s="212"/>
      <c r="AE47" s="212"/>
      <c r="AF47" s="212"/>
      <c r="AG47" s="212" t="s">
        <v>207</v>
      </c>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row>
    <row r="48" spans="1:60" outlineLevel="1" x14ac:dyDescent="0.25">
      <c r="A48" s="219"/>
      <c r="B48" s="220"/>
      <c r="C48" s="252" t="s">
        <v>208</v>
      </c>
      <c r="D48" s="222"/>
      <c r="E48" s="223"/>
      <c r="F48" s="221"/>
      <c r="G48" s="221"/>
      <c r="H48" s="221"/>
      <c r="I48" s="221"/>
      <c r="J48" s="221"/>
      <c r="K48" s="221"/>
      <c r="L48" s="221"/>
      <c r="M48" s="221"/>
      <c r="N48" s="221"/>
      <c r="O48" s="221"/>
      <c r="P48" s="221"/>
      <c r="Q48" s="221"/>
      <c r="R48" s="221"/>
      <c r="S48" s="221"/>
      <c r="T48" s="221"/>
      <c r="U48" s="221"/>
      <c r="V48" s="221"/>
      <c r="W48" s="221"/>
      <c r="X48" s="221"/>
      <c r="Y48" s="212"/>
      <c r="Z48" s="212"/>
      <c r="AA48" s="212"/>
      <c r="AB48" s="212"/>
      <c r="AC48" s="212"/>
      <c r="AD48" s="212"/>
      <c r="AE48" s="212"/>
      <c r="AF48" s="212"/>
      <c r="AG48" s="212" t="s">
        <v>176</v>
      </c>
      <c r="AH48" s="212">
        <v>0</v>
      </c>
      <c r="AI48" s="212"/>
      <c r="AJ48" s="212"/>
      <c r="AK48" s="212"/>
      <c r="AL48" s="212"/>
      <c r="AM48" s="212"/>
      <c r="AN48" s="212"/>
      <c r="AO48" s="212"/>
      <c r="AP48" s="212"/>
      <c r="AQ48" s="212"/>
      <c r="AR48" s="212"/>
      <c r="AS48" s="212"/>
      <c r="AT48" s="212"/>
      <c r="AU48" s="212"/>
      <c r="AV48" s="212"/>
      <c r="AW48" s="212"/>
      <c r="AX48" s="212"/>
      <c r="AY48" s="212"/>
      <c r="AZ48" s="212"/>
      <c r="BA48" s="212"/>
      <c r="BB48" s="212"/>
      <c r="BC48" s="212"/>
      <c r="BD48" s="212"/>
      <c r="BE48" s="212"/>
      <c r="BF48" s="212"/>
      <c r="BG48" s="212"/>
      <c r="BH48" s="212"/>
    </row>
    <row r="49" spans="1:60" outlineLevel="1" x14ac:dyDescent="0.25">
      <c r="A49" s="219"/>
      <c r="B49" s="220"/>
      <c r="C49" s="252" t="s">
        <v>224</v>
      </c>
      <c r="D49" s="222"/>
      <c r="E49" s="223"/>
      <c r="F49" s="221"/>
      <c r="G49" s="221"/>
      <c r="H49" s="221"/>
      <c r="I49" s="221"/>
      <c r="J49" s="221"/>
      <c r="K49" s="221"/>
      <c r="L49" s="221"/>
      <c r="M49" s="221"/>
      <c r="N49" s="221"/>
      <c r="O49" s="221"/>
      <c r="P49" s="221"/>
      <c r="Q49" s="221"/>
      <c r="R49" s="221"/>
      <c r="S49" s="221"/>
      <c r="T49" s="221"/>
      <c r="U49" s="221"/>
      <c r="V49" s="221"/>
      <c r="W49" s="221"/>
      <c r="X49" s="221"/>
      <c r="Y49" s="212"/>
      <c r="Z49" s="212"/>
      <c r="AA49" s="212"/>
      <c r="AB49" s="212"/>
      <c r="AC49" s="212"/>
      <c r="AD49" s="212"/>
      <c r="AE49" s="212"/>
      <c r="AF49" s="212"/>
      <c r="AG49" s="212" t="s">
        <v>176</v>
      </c>
      <c r="AH49" s="212">
        <v>0</v>
      </c>
      <c r="AI49" s="212"/>
      <c r="AJ49" s="212"/>
      <c r="AK49" s="212"/>
      <c r="AL49" s="212"/>
      <c r="AM49" s="212"/>
      <c r="AN49" s="212"/>
      <c r="AO49" s="212"/>
      <c r="AP49" s="212"/>
      <c r="AQ49" s="212"/>
      <c r="AR49" s="212"/>
      <c r="AS49" s="212"/>
      <c r="AT49" s="212"/>
      <c r="AU49" s="212"/>
      <c r="AV49" s="212"/>
      <c r="AW49" s="212"/>
      <c r="AX49" s="212"/>
      <c r="AY49" s="212"/>
      <c r="AZ49" s="212"/>
      <c r="BA49" s="212"/>
      <c r="BB49" s="212"/>
      <c r="BC49" s="212"/>
      <c r="BD49" s="212"/>
      <c r="BE49" s="212"/>
      <c r="BF49" s="212"/>
      <c r="BG49" s="212"/>
      <c r="BH49" s="212"/>
    </row>
    <row r="50" spans="1:60" outlineLevel="1" x14ac:dyDescent="0.25">
      <c r="A50" s="219"/>
      <c r="B50" s="220"/>
      <c r="C50" s="252" t="s">
        <v>225</v>
      </c>
      <c r="D50" s="222"/>
      <c r="E50" s="223">
        <v>30.24</v>
      </c>
      <c r="F50" s="221"/>
      <c r="G50" s="221"/>
      <c r="H50" s="221"/>
      <c r="I50" s="221"/>
      <c r="J50" s="221"/>
      <c r="K50" s="221"/>
      <c r="L50" s="221"/>
      <c r="M50" s="221"/>
      <c r="N50" s="221"/>
      <c r="O50" s="221"/>
      <c r="P50" s="221"/>
      <c r="Q50" s="221"/>
      <c r="R50" s="221"/>
      <c r="S50" s="221"/>
      <c r="T50" s="221"/>
      <c r="U50" s="221"/>
      <c r="V50" s="221"/>
      <c r="W50" s="221"/>
      <c r="X50" s="221"/>
      <c r="Y50" s="212"/>
      <c r="Z50" s="212"/>
      <c r="AA50" s="212"/>
      <c r="AB50" s="212"/>
      <c r="AC50" s="212"/>
      <c r="AD50" s="212"/>
      <c r="AE50" s="212"/>
      <c r="AF50" s="212"/>
      <c r="AG50" s="212" t="s">
        <v>176</v>
      </c>
      <c r="AH50" s="212">
        <v>0</v>
      </c>
      <c r="AI50" s="212"/>
      <c r="AJ50" s="212"/>
      <c r="AK50" s="212"/>
      <c r="AL50" s="212"/>
      <c r="AM50" s="212"/>
      <c r="AN50" s="212"/>
      <c r="AO50" s="212"/>
      <c r="AP50" s="212"/>
      <c r="AQ50" s="212"/>
      <c r="AR50" s="212"/>
      <c r="AS50" s="212"/>
      <c r="AT50" s="212"/>
      <c r="AU50" s="212"/>
      <c r="AV50" s="212"/>
      <c r="AW50" s="212"/>
      <c r="AX50" s="212"/>
      <c r="AY50" s="212"/>
      <c r="AZ50" s="212"/>
      <c r="BA50" s="212"/>
      <c r="BB50" s="212"/>
      <c r="BC50" s="212"/>
      <c r="BD50" s="212"/>
      <c r="BE50" s="212"/>
      <c r="BF50" s="212"/>
      <c r="BG50" s="212"/>
      <c r="BH50" s="212"/>
    </row>
    <row r="51" spans="1:60" ht="20.399999999999999" outlineLevel="1" x14ac:dyDescent="0.25">
      <c r="A51" s="231">
        <v>14</v>
      </c>
      <c r="B51" s="232" t="s">
        <v>226</v>
      </c>
      <c r="C51" s="250" t="s">
        <v>227</v>
      </c>
      <c r="D51" s="233" t="s">
        <v>183</v>
      </c>
      <c r="E51" s="234">
        <v>90.72</v>
      </c>
      <c r="F51" s="235"/>
      <c r="G51" s="236">
        <f>ROUND(E51*F51,2)</f>
        <v>0</v>
      </c>
      <c r="H51" s="235"/>
      <c r="I51" s="236">
        <f>ROUND(E51*H51,2)</f>
        <v>0</v>
      </c>
      <c r="J51" s="235"/>
      <c r="K51" s="236">
        <f>ROUND(E51*J51,2)</f>
        <v>0</v>
      </c>
      <c r="L51" s="236">
        <v>21</v>
      </c>
      <c r="M51" s="236">
        <f>G51*(1+L51/100)</f>
        <v>0</v>
      </c>
      <c r="N51" s="236">
        <v>0</v>
      </c>
      <c r="O51" s="236">
        <f>ROUND(E51*N51,2)</f>
        <v>0</v>
      </c>
      <c r="P51" s="236">
        <v>0</v>
      </c>
      <c r="Q51" s="236">
        <f>ROUND(E51*P51,2)</f>
        <v>0</v>
      </c>
      <c r="R51" s="236" t="s">
        <v>192</v>
      </c>
      <c r="S51" s="236" t="s">
        <v>169</v>
      </c>
      <c r="T51" s="237" t="s">
        <v>170</v>
      </c>
      <c r="U51" s="221">
        <v>0</v>
      </c>
      <c r="V51" s="221">
        <f>ROUND(E51*U51,2)</f>
        <v>0</v>
      </c>
      <c r="W51" s="221"/>
      <c r="X51" s="221" t="s">
        <v>206</v>
      </c>
      <c r="Y51" s="212"/>
      <c r="Z51" s="212"/>
      <c r="AA51" s="212"/>
      <c r="AB51" s="212"/>
      <c r="AC51" s="212"/>
      <c r="AD51" s="212"/>
      <c r="AE51" s="212"/>
      <c r="AF51" s="212"/>
      <c r="AG51" s="212" t="s">
        <v>207</v>
      </c>
      <c r="AH51" s="212"/>
      <c r="AI51" s="212"/>
      <c r="AJ51" s="212"/>
      <c r="AK51" s="212"/>
      <c r="AL51" s="212"/>
      <c r="AM51" s="212"/>
      <c r="AN51" s="212"/>
      <c r="AO51" s="212"/>
      <c r="AP51" s="212"/>
      <c r="AQ51" s="212"/>
      <c r="AR51" s="212"/>
      <c r="AS51" s="212"/>
      <c r="AT51" s="212"/>
      <c r="AU51" s="212"/>
      <c r="AV51" s="212"/>
      <c r="AW51" s="212"/>
      <c r="AX51" s="212"/>
      <c r="AY51" s="212"/>
      <c r="AZ51" s="212"/>
      <c r="BA51" s="212"/>
      <c r="BB51" s="212"/>
      <c r="BC51" s="212"/>
      <c r="BD51" s="212"/>
      <c r="BE51" s="212"/>
      <c r="BF51" s="212"/>
      <c r="BG51" s="212"/>
      <c r="BH51" s="212"/>
    </row>
    <row r="52" spans="1:60" outlineLevel="1" x14ac:dyDescent="0.25">
      <c r="A52" s="219"/>
      <c r="B52" s="220"/>
      <c r="C52" s="252" t="s">
        <v>208</v>
      </c>
      <c r="D52" s="222"/>
      <c r="E52" s="223"/>
      <c r="F52" s="221"/>
      <c r="G52" s="221"/>
      <c r="H52" s="221"/>
      <c r="I52" s="221"/>
      <c r="J52" s="221"/>
      <c r="K52" s="221"/>
      <c r="L52" s="221"/>
      <c r="M52" s="221"/>
      <c r="N52" s="221"/>
      <c r="O52" s="221"/>
      <c r="P52" s="221"/>
      <c r="Q52" s="221"/>
      <c r="R52" s="221"/>
      <c r="S52" s="221"/>
      <c r="T52" s="221"/>
      <c r="U52" s="221"/>
      <c r="V52" s="221"/>
      <c r="W52" s="221"/>
      <c r="X52" s="221"/>
      <c r="Y52" s="212"/>
      <c r="Z52" s="212"/>
      <c r="AA52" s="212"/>
      <c r="AB52" s="212"/>
      <c r="AC52" s="212"/>
      <c r="AD52" s="212"/>
      <c r="AE52" s="212"/>
      <c r="AF52" s="212"/>
      <c r="AG52" s="212" t="s">
        <v>176</v>
      </c>
      <c r="AH52" s="212">
        <v>0</v>
      </c>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212"/>
    </row>
    <row r="53" spans="1:60" outlineLevel="1" x14ac:dyDescent="0.25">
      <c r="A53" s="219"/>
      <c r="B53" s="220"/>
      <c r="C53" s="252" t="s">
        <v>224</v>
      </c>
      <c r="D53" s="222"/>
      <c r="E53" s="223"/>
      <c r="F53" s="221"/>
      <c r="G53" s="221"/>
      <c r="H53" s="221"/>
      <c r="I53" s="221"/>
      <c r="J53" s="221"/>
      <c r="K53" s="221"/>
      <c r="L53" s="221"/>
      <c r="M53" s="221"/>
      <c r="N53" s="221"/>
      <c r="O53" s="221"/>
      <c r="P53" s="221"/>
      <c r="Q53" s="221"/>
      <c r="R53" s="221"/>
      <c r="S53" s="221"/>
      <c r="T53" s="221"/>
      <c r="U53" s="221"/>
      <c r="V53" s="221"/>
      <c r="W53" s="221"/>
      <c r="X53" s="221"/>
      <c r="Y53" s="212"/>
      <c r="Z53" s="212"/>
      <c r="AA53" s="212"/>
      <c r="AB53" s="212"/>
      <c r="AC53" s="212"/>
      <c r="AD53" s="212"/>
      <c r="AE53" s="212"/>
      <c r="AF53" s="212"/>
      <c r="AG53" s="212" t="s">
        <v>176</v>
      </c>
      <c r="AH53" s="212">
        <v>0</v>
      </c>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212"/>
    </row>
    <row r="54" spans="1:60" outlineLevel="1" x14ac:dyDescent="0.25">
      <c r="A54" s="219"/>
      <c r="B54" s="220"/>
      <c r="C54" s="252" t="s">
        <v>228</v>
      </c>
      <c r="D54" s="222"/>
      <c r="E54" s="223">
        <v>90.72</v>
      </c>
      <c r="F54" s="221"/>
      <c r="G54" s="221"/>
      <c r="H54" s="221"/>
      <c r="I54" s="221"/>
      <c r="J54" s="221"/>
      <c r="K54" s="221"/>
      <c r="L54" s="221"/>
      <c r="M54" s="221"/>
      <c r="N54" s="221"/>
      <c r="O54" s="221"/>
      <c r="P54" s="221"/>
      <c r="Q54" s="221"/>
      <c r="R54" s="221"/>
      <c r="S54" s="221"/>
      <c r="T54" s="221"/>
      <c r="U54" s="221"/>
      <c r="V54" s="221"/>
      <c r="W54" s="221"/>
      <c r="X54" s="221"/>
      <c r="Y54" s="212"/>
      <c r="Z54" s="212"/>
      <c r="AA54" s="212"/>
      <c r="AB54" s="212"/>
      <c r="AC54" s="212"/>
      <c r="AD54" s="212"/>
      <c r="AE54" s="212"/>
      <c r="AF54" s="212"/>
      <c r="AG54" s="212" t="s">
        <v>176</v>
      </c>
      <c r="AH54" s="212">
        <v>0</v>
      </c>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row>
    <row r="55" spans="1:60" outlineLevel="1" x14ac:dyDescent="0.25">
      <c r="A55" s="231">
        <v>15</v>
      </c>
      <c r="B55" s="232" t="s">
        <v>229</v>
      </c>
      <c r="C55" s="250" t="s">
        <v>230</v>
      </c>
      <c r="D55" s="233" t="s">
        <v>183</v>
      </c>
      <c r="E55" s="234">
        <v>30.24</v>
      </c>
      <c r="F55" s="235"/>
      <c r="G55" s="236">
        <f>ROUND(E55*F55,2)</f>
        <v>0</v>
      </c>
      <c r="H55" s="235"/>
      <c r="I55" s="236">
        <f>ROUND(E55*H55,2)</f>
        <v>0</v>
      </c>
      <c r="J55" s="235"/>
      <c r="K55" s="236">
        <f>ROUND(E55*J55,2)</f>
        <v>0</v>
      </c>
      <c r="L55" s="236">
        <v>21</v>
      </c>
      <c r="M55" s="236">
        <f>G55*(1+L55/100)</f>
        <v>0</v>
      </c>
      <c r="N55" s="236">
        <v>0</v>
      </c>
      <c r="O55" s="236">
        <f>ROUND(E55*N55,2)</f>
        <v>0</v>
      </c>
      <c r="P55" s="236">
        <v>0</v>
      </c>
      <c r="Q55" s="236">
        <f>ROUND(E55*P55,2)</f>
        <v>0</v>
      </c>
      <c r="R55" s="236" t="s">
        <v>216</v>
      </c>
      <c r="S55" s="236" t="s">
        <v>169</v>
      </c>
      <c r="T55" s="237" t="s">
        <v>170</v>
      </c>
      <c r="U55" s="221">
        <v>0</v>
      </c>
      <c r="V55" s="221">
        <f>ROUND(E55*U55,2)</f>
        <v>0</v>
      </c>
      <c r="W55" s="221"/>
      <c r="X55" s="221" t="s">
        <v>206</v>
      </c>
      <c r="Y55" s="212"/>
      <c r="Z55" s="212"/>
      <c r="AA55" s="212"/>
      <c r="AB55" s="212"/>
      <c r="AC55" s="212"/>
      <c r="AD55" s="212"/>
      <c r="AE55" s="212"/>
      <c r="AF55" s="212"/>
      <c r="AG55" s="212" t="s">
        <v>207</v>
      </c>
      <c r="AH55" s="212"/>
      <c r="AI55" s="212"/>
      <c r="AJ55" s="212"/>
      <c r="AK55" s="212"/>
      <c r="AL55" s="212"/>
      <c r="AM55" s="212"/>
      <c r="AN55" s="212"/>
      <c r="AO55" s="212"/>
      <c r="AP55" s="212"/>
      <c r="AQ55" s="212"/>
      <c r="AR55" s="212"/>
      <c r="AS55" s="212"/>
      <c r="AT55" s="212"/>
      <c r="AU55" s="212"/>
      <c r="AV55" s="212"/>
      <c r="AW55" s="212"/>
      <c r="AX55" s="212"/>
      <c r="AY55" s="212"/>
      <c r="AZ55" s="212"/>
      <c r="BA55" s="212"/>
      <c r="BB55" s="212"/>
      <c r="BC55" s="212"/>
      <c r="BD55" s="212"/>
      <c r="BE55" s="212"/>
      <c r="BF55" s="212"/>
      <c r="BG55" s="212"/>
      <c r="BH55" s="212"/>
    </row>
    <row r="56" spans="1:60" outlineLevel="1" x14ac:dyDescent="0.25">
      <c r="A56" s="219"/>
      <c r="B56" s="220"/>
      <c r="C56" s="252" t="s">
        <v>208</v>
      </c>
      <c r="D56" s="222"/>
      <c r="E56" s="223"/>
      <c r="F56" s="221"/>
      <c r="G56" s="221"/>
      <c r="H56" s="221"/>
      <c r="I56" s="221"/>
      <c r="J56" s="221"/>
      <c r="K56" s="221"/>
      <c r="L56" s="221"/>
      <c r="M56" s="221"/>
      <c r="N56" s="221"/>
      <c r="O56" s="221"/>
      <c r="P56" s="221"/>
      <c r="Q56" s="221"/>
      <c r="R56" s="221"/>
      <c r="S56" s="221"/>
      <c r="T56" s="221"/>
      <c r="U56" s="221"/>
      <c r="V56" s="221"/>
      <c r="W56" s="221"/>
      <c r="X56" s="221"/>
      <c r="Y56" s="212"/>
      <c r="Z56" s="212"/>
      <c r="AA56" s="212"/>
      <c r="AB56" s="212"/>
      <c r="AC56" s="212"/>
      <c r="AD56" s="212"/>
      <c r="AE56" s="212"/>
      <c r="AF56" s="212"/>
      <c r="AG56" s="212" t="s">
        <v>176</v>
      </c>
      <c r="AH56" s="212">
        <v>0</v>
      </c>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212"/>
    </row>
    <row r="57" spans="1:60" outlineLevel="1" x14ac:dyDescent="0.25">
      <c r="A57" s="219"/>
      <c r="B57" s="220"/>
      <c r="C57" s="252" t="s">
        <v>224</v>
      </c>
      <c r="D57" s="222"/>
      <c r="E57" s="223"/>
      <c r="F57" s="221"/>
      <c r="G57" s="221"/>
      <c r="H57" s="221"/>
      <c r="I57" s="221"/>
      <c r="J57" s="221"/>
      <c r="K57" s="221"/>
      <c r="L57" s="221"/>
      <c r="M57" s="221"/>
      <c r="N57" s="221"/>
      <c r="O57" s="221"/>
      <c r="P57" s="221"/>
      <c r="Q57" s="221"/>
      <c r="R57" s="221"/>
      <c r="S57" s="221"/>
      <c r="T57" s="221"/>
      <c r="U57" s="221"/>
      <c r="V57" s="221"/>
      <c r="W57" s="221"/>
      <c r="X57" s="221"/>
      <c r="Y57" s="212"/>
      <c r="Z57" s="212"/>
      <c r="AA57" s="212"/>
      <c r="AB57" s="212"/>
      <c r="AC57" s="212"/>
      <c r="AD57" s="212"/>
      <c r="AE57" s="212"/>
      <c r="AF57" s="212"/>
      <c r="AG57" s="212" t="s">
        <v>176</v>
      </c>
      <c r="AH57" s="212">
        <v>0</v>
      </c>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row>
    <row r="58" spans="1:60" outlineLevel="1" x14ac:dyDescent="0.25">
      <c r="A58" s="219"/>
      <c r="B58" s="220"/>
      <c r="C58" s="252" t="s">
        <v>225</v>
      </c>
      <c r="D58" s="222"/>
      <c r="E58" s="223">
        <v>30.24</v>
      </c>
      <c r="F58" s="221"/>
      <c r="G58" s="221"/>
      <c r="H58" s="221"/>
      <c r="I58" s="221"/>
      <c r="J58" s="221"/>
      <c r="K58" s="221"/>
      <c r="L58" s="221"/>
      <c r="M58" s="221"/>
      <c r="N58" s="221"/>
      <c r="O58" s="221"/>
      <c r="P58" s="221"/>
      <c r="Q58" s="221"/>
      <c r="R58" s="221"/>
      <c r="S58" s="221"/>
      <c r="T58" s="221"/>
      <c r="U58" s="221"/>
      <c r="V58" s="221"/>
      <c r="W58" s="221"/>
      <c r="X58" s="221"/>
      <c r="Y58" s="212"/>
      <c r="Z58" s="212"/>
      <c r="AA58" s="212"/>
      <c r="AB58" s="212"/>
      <c r="AC58" s="212"/>
      <c r="AD58" s="212"/>
      <c r="AE58" s="212"/>
      <c r="AF58" s="212"/>
      <c r="AG58" s="212" t="s">
        <v>176</v>
      </c>
      <c r="AH58" s="212">
        <v>0</v>
      </c>
      <c r="AI58" s="212"/>
      <c r="AJ58" s="212"/>
      <c r="AK58" s="212"/>
      <c r="AL58" s="212"/>
      <c r="AM58" s="212"/>
      <c r="AN58" s="212"/>
      <c r="AO58" s="212"/>
      <c r="AP58" s="212"/>
      <c r="AQ58" s="212"/>
      <c r="AR58" s="212"/>
      <c r="AS58" s="212"/>
      <c r="AT58" s="212"/>
      <c r="AU58" s="212"/>
      <c r="AV58" s="212"/>
      <c r="AW58" s="212"/>
      <c r="AX58" s="212"/>
      <c r="AY58" s="212"/>
      <c r="AZ58" s="212"/>
      <c r="BA58" s="212"/>
      <c r="BB58" s="212"/>
      <c r="BC58" s="212"/>
      <c r="BD58" s="212"/>
      <c r="BE58" s="212"/>
      <c r="BF58" s="212"/>
      <c r="BG58" s="212"/>
      <c r="BH58" s="212"/>
    </row>
    <row r="59" spans="1:60" x14ac:dyDescent="0.25">
      <c r="A59" s="225" t="s">
        <v>163</v>
      </c>
      <c r="B59" s="226" t="s">
        <v>118</v>
      </c>
      <c r="C59" s="249" t="s">
        <v>116</v>
      </c>
      <c r="D59" s="227"/>
      <c r="E59" s="228"/>
      <c r="F59" s="229"/>
      <c r="G59" s="229">
        <f>SUMIF(AG60:AG73,"&lt;&gt;NOR",G60:G73)</f>
        <v>0</v>
      </c>
      <c r="H59" s="229"/>
      <c r="I59" s="229">
        <f>SUM(I60:I73)</f>
        <v>0</v>
      </c>
      <c r="J59" s="229"/>
      <c r="K59" s="229">
        <f>SUM(K60:K73)</f>
        <v>0</v>
      </c>
      <c r="L59" s="229"/>
      <c r="M59" s="229">
        <f>SUM(M60:M73)</f>
        <v>0</v>
      </c>
      <c r="N59" s="229"/>
      <c r="O59" s="229">
        <f>SUM(O60:O73)</f>
        <v>0</v>
      </c>
      <c r="P59" s="229"/>
      <c r="Q59" s="229">
        <f>SUM(Q60:Q73)</f>
        <v>79.2</v>
      </c>
      <c r="R59" s="229"/>
      <c r="S59" s="229"/>
      <c r="T59" s="230"/>
      <c r="U59" s="224"/>
      <c r="V59" s="224">
        <f>SUM(V60:V73)</f>
        <v>15.190000000000001</v>
      </c>
      <c r="W59" s="224"/>
      <c r="X59" s="224"/>
      <c r="AG59" t="s">
        <v>164</v>
      </c>
    </row>
    <row r="60" spans="1:60" ht="20.399999999999999" outlineLevel="1" x14ac:dyDescent="0.25">
      <c r="A60" s="231">
        <v>16</v>
      </c>
      <c r="B60" s="232" t="s">
        <v>231</v>
      </c>
      <c r="C60" s="250" t="s">
        <v>232</v>
      </c>
      <c r="D60" s="233" t="s">
        <v>187</v>
      </c>
      <c r="E60" s="234">
        <v>240</v>
      </c>
      <c r="F60" s="235"/>
      <c r="G60" s="236">
        <f>ROUND(E60*F60,2)</f>
        <v>0</v>
      </c>
      <c r="H60" s="235"/>
      <c r="I60" s="236">
        <f>ROUND(E60*H60,2)</f>
        <v>0</v>
      </c>
      <c r="J60" s="235"/>
      <c r="K60" s="236">
        <f>ROUND(E60*J60,2)</f>
        <v>0</v>
      </c>
      <c r="L60" s="236">
        <v>21</v>
      </c>
      <c r="M60" s="236">
        <f>G60*(1+L60/100)</f>
        <v>0</v>
      </c>
      <c r="N60" s="236">
        <v>0</v>
      </c>
      <c r="O60" s="236">
        <f>ROUND(E60*N60,2)</f>
        <v>0</v>
      </c>
      <c r="P60" s="236">
        <v>0.33</v>
      </c>
      <c r="Q60" s="236">
        <f>ROUND(E60*P60,2)</f>
        <v>79.2</v>
      </c>
      <c r="R60" s="236" t="s">
        <v>192</v>
      </c>
      <c r="S60" s="236" t="s">
        <v>169</v>
      </c>
      <c r="T60" s="237" t="s">
        <v>170</v>
      </c>
      <c r="U60" s="221">
        <v>0.06</v>
      </c>
      <c r="V60" s="221">
        <f>ROUND(E60*U60,2)</f>
        <v>14.4</v>
      </c>
      <c r="W60" s="221"/>
      <c r="X60" s="221" t="s">
        <v>171</v>
      </c>
      <c r="Y60" s="212"/>
      <c r="Z60" s="212"/>
      <c r="AA60" s="212"/>
      <c r="AB60" s="212"/>
      <c r="AC60" s="212"/>
      <c r="AD60" s="212"/>
      <c r="AE60" s="212"/>
      <c r="AF60" s="212"/>
      <c r="AG60" s="212" t="s">
        <v>172</v>
      </c>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212"/>
    </row>
    <row r="61" spans="1:60" outlineLevel="1" x14ac:dyDescent="0.25">
      <c r="A61" s="219"/>
      <c r="B61" s="220"/>
      <c r="C61" s="252" t="s">
        <v>196</v>
      </c>
      <c r="D61" s="222"/>
      <c r="E61" s="223">
        <v>240</v>
      </c>
      <c r="F61" s="221"/>
      <c r="G61" s="221"/>
      <c r="H61" s="221"/>
      <c r="I61" s="221"/>
      <c r="J61" s="221"/>
      <c r="K61" s="221"/>
      <c r="L61" s="221"/>
      <c r="M61" s="221"/>
      <c r="N61" s="221"/>
      <c r="O61" s="221"/>
      <c r="P61" s="221"/>
      <c r="Q61" s="221"/>
      <c r="R61" s="221"/>
      <c r="S61" s="221"/>
      <c r="T61" s="221"/>
      <c r="U61" s="221"/>
      <c r="V61" s="221"/>
      <c r="W61" s="221"/>
      <c r="X61" s="221"/>
      <c r="Y61" s="212"/>
      <c r="Z61" s="212"/>
      <c r="AA61" s="212"/>
      <c r="AB61" s="212"/>
      <c r="AC61" s="212"/>
      <c r="AD61" s="212"/>
      <c r="AE61" s="212"/>
      <c r="AF61" s="212"/>
      <c r="AG61" s="212" t="s">
        <v>176</v>
      </c>
      <c r="AH61" s="212">
        <v>0</v>
      </c>
      <c r="AI61" s="212"/>
      <c r="AJ61" s="212"/>
      <c r="AK61" s="212"/>
      <c r="AL61" s="212"/>
      <c r="AM61" s="212"/>
      <c r="AN61" s="212"/>
      <c r="AO61" s="212"/>
      <c r="AP61" s="212"/>
      <c r="AQ61" s="212"/>
      <c r="AR61" s="212"/>
      <c r="AS61" s="212"/>
      <c r="AT61" s="212"/>
      <c r="AU61" s="212"/>
      <c r="AV61" s="212"/>
      <c r="AW61" s="212"/>
      <c r="AX61" s="212"/>
      <c r="AY61" s="212"/>
      <c r="AZ61" s="212"/>
      <c r="BA61" s="212"/>
      <c r="BB61" s="212"/>
      <c r="BC61" s="212"/>
      <c r="BD61" s="212"/>
      <c r="BE61" s="212"/>
      <c r="BF61" s="212"/>
      <c r="BG61" s="212"/>
      <c r="BH61" s="212"/>
    </row>
    <row r="62" spans="1:60" ht="20.399999999999999" outlineLevel="1" x14ac:dyDescent="0.25">
      <c r="A62" s="231">
        <v>17</v>
      </c>
      <c r="B62" s="232" t="s">
        <v>204</v>
      </c>
      <c r="C62" s="250" t="s">
        <v>205</v>
      </c>
      <c r="D62" s="233" t="s">
        <v>183</v>
      </c>
      <c r="E62" s="234">
        <v>79.2</v>
      </c>
      <c r="F62" s="235"/>
      <c r="G62" s="236">
        <f>ROUND(E62*F62,2)</f>
        <v>0</v>
      </c>
      <c r="H62" s="235"/>
      <c r="I62" s="236">
        <f>ROUND(E62*H62,2)</f>
        <v>0</v>
      </c>
      <c r="J62" s="235"/>
      <c r="K62" s="236">
        <f>ROUND(E62*J62,2)</f>
        <v>0</v>
      </c>
      <c r="L62" s="236">
        <v>21</v>
      </c>
      <c r="M62" s="236">
        <f>G62*(1+L62/100)</f>
        <v>0</v>
      </c>
      <c r="N62" s="236">
        <v>0</v>
      </c>
      <c r="O62" s="236">
        <f>ROUND(E62*N62,2)</f>
        <v>0</v>
      </c>
      <c r="P62" s="236">
        <v>0</v>
      </c>
      <c r="Q62" s="236">
        <f>ROUND(E62*P62,2)</f>
        <v>0</v>
      </c>
      <c r="R62" s="236" t="s">
        <v>192</v>
      </c>
      <c r="S62" s="236" t="s">
        <v>169</v>
      </c>
      <c r="T62" s="237" t="s">
        <v>170</v>
      </c>
      <c r="U62" s="221">
        <v>0.01</v>
      </c>
      <c r="V62" s="221">
        <f>ROUND(E62*U62,2)</f>
        <v>0.79</v>
      </c>
      <c r="W62" s="221"/>
      <c r="X62" s="221" t="s">
        <v>206</v>
      </c>
      <c r="Y62" s="212"/>
      <c r="Z62" s="212"/>
      <c r="AA62" s="212"/>
      <c r="AB62" s="212"/>
      <c r="AC62" s="212"/>
      <c r="AD62" s="212"/>
      <c r="AE62" s="212"/>
      <c r="AF62" s="212"/>
      <c r="AG62" s="212" t="s">
        <v>207</v>
      </c>
      <c r="AH62" s="212"/>
      <c r="AI62" s="212"/>
      <c r="AJ62" s="212"/>
      <c r="AK62" s="212"/>
      <c r="AL62" s="212"/>
      <c r="AM62" s="212"/>
      <c r="AN62" s="212"/>
      <c r="AO62" s="212"/>
      <c r="AP62" s="212"/>
      <c r="AQ62" s="212"/>
      <c r="AR62" s="212"/>
      <c r="AS62" s="212"/>
      <c r="AT62" s="212"/>
      <c r="AU62" s="212"/>
      <c r="AV62" s="212"/>
      <c r="AW62" s="212"/>
      <c r="AX62" s="212"/>
      <c r="AY62" s="212"/>
      <c r="AZ62" s="212"/>
      <c r="BA62" s="212"/>
      <c r="BB62" s="212"/>
      <c r="BC62" s="212"/>
      <c r="BD62" s="212"/>
      <c r="BE62" s="212"/>
      <c r="BF62" s="212"/>
      <c r="BG62" s="212"/>
      <c r="BH62" s="212"/>
    </row>
    <row r="63" spans="1:60" outlineLevel="1" x14ac:dyDescent="0.25">
      <c r="A63" s="219"/>
      <c r="B63" s="220"/>
      <c r="C63" s="252" t="s">
        <v>208</v>
      </c>
      <c r="D63" s="222"/>
      <c r="E63" s="223"/>
      <c r="F63" s="221"/>
      <c r="G63" s="221"/>
      <c r="H63" s="221"/>
      <c r="I63" s="221"/>
      <c r="J63" s="221"/>
      <c r="K63" s="221"/>
      <c r="L63" s="221"/>
      <c r="M63" s="221"/>
      <c r="N63" s="221"/>
      <c r="O63" s="221"/>
      <c r="P63" s="221"/>
      <c r="Q63" s="221"/>
      <c r="R63" s="221"/>
      <c r="S63" s="221"/>
      <c r="T63" s="221"/>
      <c r="U63" s="221"/>
      <c r="V63" s="221"/>
      <c r="W63" s="221"/>
      <c r="X63" s="221"/>
      <c r="Y63" s="212"/>
      <c r="Z63" s="212"/>
      <c r="AA63" s="212"/>
      <c r="AB63" s="212"/>
      <c r="AC63" s="212"/>
      <c r="AD63" s="212"/>
      <c r="AE63" s="212"/>
      <c r="AF63" s="212"/>
      <c r="AG63" s="212" t="s">
        <v>176</v>
      </c>
      <c r="AH63" s="212">
        <v>0</v>
      </c>
      <c r="AI63" s="212"/>
      <c r="AJ63" s="212"/>
      <c r="AK63" s="212"/>
      <c r="AL63" s="212"/>
      <c r="AM63" s="212"/>
      <c r="AN63" s="212"/>
      <c r="AO63" s="212"/>
      <c r="AP63" s="212"/>
      <c r="AQ63" s="212"/>
      <c r="AR63" s="212"/>
      <c r="AS63" s="212"/>
      <c r="AT63" s="212"/>
      <c r="AU63" s="212"/>
      <c r="AV63" s="212"/>
      <c r="AW63" s="212"/>
      <c r="AX63" s="212"/>
      <c r="AY63" s="212"/>
      <c r="AZ63" s="212"/>
      <c r="BA63" s="212"/>
      <c r="BB63" s="212"/>
      <c r="BC63" s="212"/>
      <c r="BD63" s="212"/>
      <c r="BE63" s="212"/>
      <c r="BF63" s="212"/>
      <c r="BG63" s="212"/>
      <c r="BH63" s="212"/>
    </row>
    <row r="64" spans="1:60" outlineLevel="1" x14ac:dyDescent="0.25">
      <c r="A64" s="219"/>
      <c r="B64" s="220"/>
      <c r="C64" s="252" t="s">
        <v>233</v>
      </c>
      <c r="D64" s="222"/>
      <c r="E64" s="223"/>
      <c r="F64" s="221"/>
      <c r="G64" s="221"/>
      <c r="H64" s="221"/>
      <c r="I64" s="221"/>
      <c r="J64" s="221"/>
      <c r="K64" s="221"/>
      <c r="L64" s="221"/>
      <c r="M64" s="221"/>
      <c r="N64" s="221"/>
      <c r="O64" s="221"/>
      <c r="P64" s="221"/>
      <c r="Q64" s="221"/>
      <c r="R64" s="221"/>
      <c r="S64" s="221"/>
      <c r="T64" s="221"/>
      <c r="U64" s="221"/>
      <c r="V64" s="221"/>
      <c r="W64" s="221"/>
      <c r="X64" s="221"/>
      <c r="Y64" s="212"/>
      <c r="Z64" s="212"/>
      <c r="AA64" s="212"/>
      <c r="AB64" s="212"/>
      <c r="AC64" s="212"/>
      <c r="AD64" s="212"/>
      <c r="AE64" s="212"/>
      <c r="AF64" s="212"/>
      <c r="AG64" s="212" t="s">
        <v>176</v>
      </c>
      <c r="AH64" s="212">
        <v>0</v>
      </c>
      <c r="AI64" s="212"/>
      <c r="AJ64" s="212"/>
      <c r="AK64" s="212"/>
      <c r="AL64" s="212"/>
      <c r="AM64" s="212"/>
      <c r="AN64" s="212"/>
      <c r="AO64" s="212"/>
      <c r="AP64" s="212"/>
      <c r="AQ64" s="212"/>
      <c r="AR64" s="212"/>
      <c r="AS64" s="212"/>
      <c r="AT64" s="212"/>
      <c r="AU64" s="212"/>
      <c r="AV64" s="212"/>
      <c r="AW64" s="212"/>
      <c r="AX64" s="212"/>
      <c r="AY64" s="212"/>
      <c r="AZ64" s="212"/>
      <c r="BA64" s="212"/>
      <c r="BB64" s="212"/>
      <c r="BC64" s="212"/>
      <c r="BD64" s="212"/>
      <c r="BE64" s="212"/>
      <c r="BF64" s="212"/>
      <c r="BG64" s="212"/>
      <c r="BH64" s="212"/>
    </row>
    <row r="65" spans="1:60" outlineLevel="1" x14ac:dyDescent="0.25">
      <c r="A65" s="219"/>
      <c r="B65" s="220"/>
      <c r="C65" s="252" t="s">
        <v>234</v>
      </c>
      <c r="D65" s="222"/>
      <c r="E65" s="223">
        <v>79.2</v>
      </c>
      <c r="F65" s="221"/>
      <c r="G65" s="221"/>
      <c r="H65" s="221"/>
      <c r="I65" s="221"/>
      <c r="J65" s="221"/>
      <c r="K65" s="221"/>
      <c r="L65" s="221"/>
      <c r="M65" s="221"/>
      <c r="N65" s="221"/>
      <c r="O65" s="221"/>
      <c r="P65" s="221"/>
      <c r="Q65" s="221"/>
      <c r="R65" s="221"/>
      <c r="S65" s="221"/>
      <c r="T65" s="221"/>
      <c r="U65" s="221"/>
      <c r="V65" s="221"/>
      <c r="W65" s="221"/>
      <c r="X65" s="221"/>
      <c r="Y65" s="212"/>
      <c r="Z65" s="212"/>
      <c r="AA65" s="212"/>
      <c r="AB65" s="212"/>
      <c r="AC65" s="212"/>
      <c r="AD65" s="212"/>
      <c r="AE65" s="212"/>
      <c r="AF65" s="212"/>
      <c r="AG65" s="212" t="s">
        <v>176</v>
      </c>
      <c r="AH65" s="212">
        <v>0</v>
      </c>
      <c r="AI65" s="212"/>
      <c r="AJ65" s="212"/>
      <c r="AK65" s="212"/>
      <c r="AL65" s="212"/>
      <c r="AM65" s="212"/>
      <c r="AN65" s="212"/>
      <c r="AO65" s="212"/>
      <c r="AP65" s="212"/>
      <c r="AQ65" s="212"/>
      <c r="AR65" s="212"/>
      <c r="AS65" s="212"/>
      <c r="AT65" s="212"/>
      <c r="AU65" s="212"/>
      <c r="AV65" s="212"/>
      <c r="AW65" s="212"/>
      <c r="AX65" s="212"/>
      <c r="AY65" s="212"/>
      <c r="AZ65" s="212"/>
      <c r="BA65" s="212"/>
      <c r="BB65" s="212"/>
      <c r="BC65" s="212"/>
      <c r="BD65" s="212"/>
      <c r="BE65" s="212"/>
      <c r="BF65" s="212"/>
      <c r="BG65" s="212"/>
      <c r="BH65" s="212"/>
    </row>
    <row r="66" spans="1:60" outlineLevel="1" x14ac:dyDescent="0.25">
      <c r="A66" s="231">
        <v>18</v>
      </c>
      <c r="B66" s="232" t="s">
        <v>211</v>
      </c>
      <c r="C66" s="250" t="s">
        <v>212</v>
      </c>
      <c r="D66" s="233" t="s">
        <v>183</v>
      </c>
      <c r="E66" s="234">
        <v>1504.8</v>
      </c>
      <c r="F66" s="235"/>
      <c r="G66" s="236">
        <f>ROUND(E66*F66,2)</f>
        <v>0</v>
      </c>
      <c r="H66" s="235"/>
      <c r="I66" s="236">
        <f>ROUND(E66*H66,2)</f>
        <v>0</v>
      </c>
      <c r="J66" s="235"/>
      <c r="K66" s="236">
        <f>ROUND(E66*J66,2)</f>
        <v>0</v>
      </c>
      <c r="L66" s="236">
        <v>21</v>
      </c>
      <c r="M66" s="236">
        <f>G66*(1+L66/100)</f>
        <v>0</v>
      </c>
      <c r="N66" s="236">
        <v>0</v>
      </c>
      <c r="O66" s="236">
        <f>ROUND(E66*N66,2)</f>
        <v>0</v>
      </c>
      <c r="P66" s="236">
        <v>0</v>
      </c>
      <c r="Q66" s="236">
        <f>ROUND(E66*P66,2)</f>
        <v>0</v>
      </c>
      <c r="R66" s="236" t="s">
        <v>192</v>
      </c>
      <c r="S66" s="236" t="s">
        <v>169</v>
      </c>
      <c r="T66" s="237" t="s">
        <v>170</v>
      </c>
      <c r="U66" s="221">
        <v>0</v>
      </c>
      <c r="V66" s="221">
        <f>ROUND(E66*U66,2)</f>
        <v>0</v>
      </c>
      <c r="W66" s="221"/>
      <c r="X66" s="221" t="s">
        <v>206</v>
      </c>
      <c r="Y66" s="212"/>
      <c r="Z66" s="212"/>
      <c r="AA66" s="212"/>
      <c r="AB66" s="212"/>
      <c r="AC66" s="212"/>
      <c r="AD66" s="212"/>
      <c r="AE66" s="212"/>
      <c r="AF66" s="212"/>
      <c r="AG66" s="212" t="s">
        <v>207</v>
      </c>
      <c r="AH66" s="212"/>
      <c r="AI66" s="212"/>
      <c r="AJ66" s="212"/>
      <c r="AK66" s="212"/>
      <c r="AL66" s="212"/>
      <c r="AM66" s="212"/>
      <c r="AN66" s="212"/>
      <c r="AO66" s="212"/>
      <c r="AP66" s="212"/>
      <c r="AQ66" s="212"/>
      <c r="AR66" s="212"/>
      <c r="AS66" s="212"/>
      <c r="AT66" s="212"/>
      <c r="AU66" s="212"/>
      <c r="AV66" s="212"/>
      <c r="AW66" s="212"/>
      <c r="AX66" s="212"/>
      <c r="AY66" s="212"/>
      <c r="AZ66" s="212"/>
      <c r="BA66" s="212"/>
      <c r="BB66" s="212"/>
      <c r="BC66" s="212"/>
      <c r="BD66" s="212"/>
      <c r="BE66" s="212"/>
      <c r="BF66" s="212"/>
      <c r="BG66" s="212"/>
      <c r="BH66" s="212"/>
    </row>
    <row r="67" spans="1:60" outlineLevel="1" x14ac:dyDescent="0.25">
      <c r="A67" s="219"/>
      <c r="B67" s="220"/>
      <c r="C67" s="252" t="s">
        <v>208</v>
      </c>
      <c r="D67" s="222"/>
      <c r="E67" s="223"/>
      <c r="F67" s="221"/>
      <c r="G67" s="221"/>
      <c r="H67" s="221"/>
      <c r="I67" s="221"/>
      <c r="J67" s="221"/>
      <c r="K67" s="221"/>
      <c r="L67" s="221"/>
      <c r="M67" s="221"/>
      <c r="N67" s="221"/>
      <c r="O67" s="221"/>
      <c r="P67" s="221"/>
      <c r="Q67" s="221"/>
      <c r="R67" s="221"/>
      <c r="S67" s="221"/>
      <c r="T67" s="221"/>
      <c r="U67" s="221"/>
      <c r="V67" s="221"/>
      <c r="W67" s="221"/>
      <c r="X67" s="221"/>
      <c r="Y67" s="212"/>
      <c r="Z67" s="212"/>
      <c r="AA67" s="212"/>
      <c r="AB67" s="212"/>
      <c r="AC67" s="212"/>
      <c r="AD67" s="212"/>
      <c r="AE67" s="212"/>
      <c r="AF67" s="212"/>
      <c r="AG67" s="212" t="s">
        <v>176</v>
      </c>
      <c r="AH67" s="212">
        <v>0</v>
      </c>
      <c r="AI67" s="212"/>
      <c r="AJ67" s="212"/>
      <c r="AK67" s="212"/>
      <c r="AL67" s="212"/>
      <c r="AM67" s="212"/>
      <c r="AN67" s="212"/>
      <c r="AO67" s="212"/>
      <c r="AP67" s="212"/>
      <c r="AQ67" s="212"/>
      <c r="AR67" s="212"/>
      <c r="AS67" s="212"/>
      <c r="AT67" s="212"/>
      <c r="AU67" s="212"/>
      <c r="AV67" s="212"/>
      <c r="AW67" s="212"/>
      <c r="AX67" s="212"/>
      <c r="AY67" s="212"/>
      <c r="AZ67" s="212"/>
      <c r="BA67" s="212"/>
      <c r="BB67" s="212"/>
      <c r="BC67" s="212"/>
      <c r="BD67" s="212"/>
      <c r="BE67" s="212"/>
      <c r="BF67" s="212"/>
      <c r="BG67" s="212"/>
      <c r="BH67" s="212"/>
    </row>
    <row r="68" spans="1:60" outlineLevel="1" x14ac:dyDescent="0.25">
      <c r="A68" s="219"/>
      <c r="B68" s="220"/>
      <c r="C68" s="252" t="s">
        <v>233</v>
      </c>
      <c r="D68" s="222"/>
      <c r="E68" s="223"/>
      <c r="F68" s="221"/>
      <c r="G68" s="221"/>
      <c r="H68" s="221"/>
      <c r="I68" s="221"/>
      <c r="J68" s="221"/>
      <c r="K68" s="221"/>
      <c r="L68" s="221"/>
      <c r="M68" s="221"/>
      <c r="N68" s="221"/>
      <c r="O68" s="221"/>
      <c r="P68" s="221"/>
      <c r="Q68" s="221"/>
      <c r="R68" s="221"/>
      <c r="S68" s="221"/>
      <c r="T68" s="221"/>
      <c r="U68" s="221"/>
      <c r="V68" s="221"/>
      <c r="W68" s="221"/>
      <c r="X68" s="221"/>
      <c r="Y68" s="212"/>
      <c r="Z68" s="212"/>
      <c r="AA68" s="212"/>
      <c r="AB68" s="212"/>
      <c r="AC68" s="212"/>
      <c r="AD68" s="212"/>
      <c r="AE68" s="212"/>
      <c r="AF68" s="212"/>
      <c r="AG68" s="212" t="s">
        <v>176</v>
      </c>
      <c r="AH68" s="212">
        <v>0</v>
      </c>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2"/>
      <c r="BE68" s="212"/>
      <c r="BF68" s="212"/>
      <c r="BG68" s="212"/>
      <c r="BH68" s="212"/>
    </row>
    <row r="69" spans="1:60" outlineLevel="1" x14ac:dyDescent="0.25">
      <c r="A69" s="219"/>
      <c r="B69" s="220"/>
      <c r="C69" s="252" t="s">
        <v>235</v>
      </c>
      <c r="D69" s="222"/>
      <c r="E69" s="223">
        <v>1504.8</v>
      </c>
      <c r="F69" s="221"/>
      <c r="G69" s="221"/>
      <c r="H69" s="221"/>
      <c r="I69" s="221"/>
      <c r="J69" s="221"/>
      <c r="K69" s="221"/>
      <c r="L69" s="221"/>
      <c r="M69" s="221"/>
      <c r="N69" s="221"/>
      <c r="O69" s="221"/>
      <c r="P69" s="221"/>
      <c r="Q69" s="221"/>
      <c r="R69" s="221"/>
      <c r="S69" s="221"/>
      <c r="T69" s="221"/>
      <c r="U69" s="221"/>
      <c r="V69" s="221"/>
      <c r="W69" s="221"/>
      <c r="X69" s="221"/>
      <c r="Y69" s="212"/>
      <c r="Z69" s="212"/>
      <c r="AA69" s="212"/>
      <c r="AB69" s="212"/>
      <c r="AC69" s="212"/>
      <c r="AD69" s="212"/>
      <c r="AE69" s="212"/>
      <c r="AF69" s="212"/>
      <c r="AG69" s="212" t="s">
        <v>176</v>
      </c>
      <c r="AH69" s="212">
        <v>0</v>
      </c>
      <c r="AI69" s="212"/>
      <c r="AJ69" s="212"/>
      <c r="AK69" s="212"/>
      <c r="AL69" s="212"/>
      <c r="AM69" s="212"/>
      <c r="AN69" s="212"/>
      <c r="AO69" s="212"/>
      <c r="AP69" s="212"/>
      <c r="AQ69" s="212"/>
      <c r="AR69" s="212"/>
      <c r="AS69" s="212"/>
      <c r="AT69" s="212"/>
      <c r="AU69" s="212"/>
      <c r="AV69" s="212"/>
      <c r="AW69" s="212"/>
      <c r="AX69" s="212"/>
      <c r="AY69" s="212"/>
      <c r="AZ69" s="212"/>
      <c r="BA69" s="212"/>
      <c r="BB69" s="212"/>
      <c r="BC69" s="212"/>
      <c r="BD69" s="212"/>
      <c r="BE69" s="212"/>
      <c r="BF69" s="212"/>
      <c r="BG69" s="212"/>
      <c r="BH69" s="212"/>
    </row>
    <row r="70" spans="1:60" outlineLevel="1" x14ac:dyDescent="0.25">
      <c r="A70" s="231">
        <v>19</v>
      </c>
      <c r="B70" s="232" t="s">
        <v>229</v>
      </c>
      <c r="C70" s="250" t="s">
        <v>230</v>
      </c>
      <c r="D70" s="233" t="s">
        <v>183</v>
      </c>
      <c r="E70" s="234">
        <v>79.2</v>
      </c>
      <c r="F70" s="235"/>
      <c r="G70" s="236">
        <f>ROUND(E70*F70,2)</f>
        <v>0</v>
      </c>
      <c r="H70" s="235"/>
      <c r="I70" s="236">
        <f>ROUND(E70*H70,2)</f>
        <v>0</v>
      </c>
      <c r="J70" s="235"/>
      <c r="K70" s="236">
        <f>ROUND(E70*J70,2)</f>
        <v>0</v>
      </c>
      <c r="L70" s="236">
        <v>21</v>
      </c>
      <c r="M70" s="236">
        <f>G70*(1+L70/100)</f>
        <v>0</v>
      </c>
      <c r="N70" s="236">
        <v>0</v>
      </c>
      <c r="O70" s="236">
        <f>ROUND(E70*N70,2)</f>
        <v>0</v>
      </c>
      <c r="P70" s="236">
        <v>0</v>
      </c>
      <c r="Q70" s="236">
        <f>ROUND(E70*P70,2)</f>
        <v>0</v>
      </c>
      <c r="R70" s="236" t="s">
        <v>216</v>
      </c>
      <c r="S70" s="236" t="s">
        <v>169</v>
      </c>
      <c r="T70" s="237" t="s">
        <v>170</v>
      </c>
      <c r="U70" s="221">
        <v>0</v>
      </c>
      <c r="V70" s="221">
        <f>ROUND(E70*U70,2)</f>
        <v>0</v>
      </c>
      <c r="W70" s="221"/>
      <c r="X70" s="221" t="s">
        <v>206</v>
      </c>
      <c r="Y70" s="212"/>
      <c r="Z70" s="212"/>
      <c r="AA70" s="212"/>
      <c r="AB70" s="212"/>
      <c r="AC70" s="212"/>
      <c r="AD70" s="212"/>
      <c r="AE70" s="212"/>
      <c r="AF70" s="212"/>
      <c r="AG70" s="212" t="s">
        <v>207</v>
      </c>
      <c r="AH70" s="212"/>
      <c r="AI70" s="212"/>
      <c r="AJ70" s="212"/>
      <c r="AK70" s="212"/>
      <c r="AL70" s="212"/>
      <c r="AM70" s="212"/>
      <c r="AN70" s="212"/>
      <c r="AO70" s="212"/>
      <c r="AP70" s="212"/>
      <c r="AQ70" s="212"/>
      <c r="AR70" s="212"/>
      <c r="AS70" s="212"/>
      <c r="AT70" s="212"/>
      <c r="AU70" s="212"/>
      <c r="AV70" s="212"/>
      <c r="AW70" s="212"/>
      <c r="AX70" s="212"/>
      <c r="AY70" s="212"/>
      <c r="AZ70" s="212"/>
      <c r="BA70" s="212"/>
      <c r="BB70" s="212"/>
      <c r="BC70" s="212"/>
      <c r="BD70" s="212"/>
      <c r="BE70" s="212"/>
      <c r="BF70" s="212"/>
      <c r="BG70" s="212"/>
      <c r="BH70" s="212"/>
    </row>
    <row r="71" spans="1:60" outlineLevel="1" x14ac:dyDescent="0.25">
      <c r="A71" s="219"/>
      <c r="B71" s="220"/>
      <c r="C71" s="252" t="s">
        <v>208</v>
      </c>
      <c r="D71" s="222"/>
      <c r="E71" s="223"/>
      <c r="F71" s="221"/>
      <c r="G71" s="221"/>
      <c r="H71" s="221"/>
      <c r="I71" s="221"/>
      <c r="J71" s="221"/>
      <c r="K71" s="221"/>
      <c r="L71" s="221"/>
      <c r="M71" s="221"/>
      <c r="N71" s="221"/>
      <c r="O71" s="221"/>
      <c r="P71" s="221"/>
      <c r="Q71" s="221"/>
      <c r="R71" s="221"/>
      <c r="S71" s="221"/>
      <c r="T71" s="221"/>
      <c r="U71" s="221"/>
      <c r="V71" s="221"/>
      <c r="W71" s="221"/>
      <c r="X71" s="221"/>
      <c r="Y71" s="212"/>
      <c r="Z71" s="212"/>
      <c r="AA71" s="212"/>
      <c r="AB71" s="212"/>
      <c r="AC71" s="212"/>
      <c r="AD71" s="212"/>
      <c r="AE71" s="212"/>
      <c r="AF71" s="212"/>
      <c r="AG71" s="212" t="s">
        <v>176</v>
      </c>
      <c r="AH71" s="212">
        <v>0</v>
      </c>
      <c r="AI71" s="212"/>
      <c r="AJ71" s="212"/>
      <c r="AK71" s="212"/>
      <c r="AL71" s="212"/>
      <c r="AM71" s="212"/>
      <c r="AN71" s="212"/>
      <c r="AO71" s="212"/>
      <c r="AP71" s="212"/>
      <c r="AQ71" s="212"/>
      <c r="AR71" s="212"/>
      <c r="AS71" s="212"/>
      <c r="AT71" s="212"/>
      <c r="AU71" s="212"/>
      <c r="AV71" s="212"/>
      <c r="AW71" s="212"/>
      <c r="AX71" s="212"/>
      <c r="AY71" s="212"/>
      <c r="AZ71" s="212"/>
      <c r="BA71" s="212"/>
      <c r="BB71" s="212"/>
      <c r="BC71" s="212"/>
      <c r="BD71" s="212"/>
      <c r="BE71" s="212"/>
      <c r="BF71" s="212"/>
      <c r="BG71" s="212"/>
      <c r="BH71" s="212"/>
    </row>
    <row r="72" spans="1:60" outlineLevel="1" x14ac:dyDescent="0.25">
      <c r="A72" s="219"/>
      <c r="B72" s="220"/>
      <c r="C72" s="252" t="s">
        <v>233</v>
      </c>
      <c r="D72" s="222"/>
      <c r="E72" s="223"/>
      <c r="F72" s="221"/>
      <c r="G72" s="221"/>
      <c r="H72" s="221"/>
      <c r="I72" s="221"/>
      <c r="J72" s="221"/>
      <c r="K72" s="221"/>
      <c r="L72" s="221"/>
      <c r="M72" s="221"/>
      <c r="N72" s="221"/>
      <c r="O72" s="221"/>
      <c r="P72" s="221"/>
      <c r="Q72" s="221"/>
      <c r="R72" s="221"/>
      <c r="S72" s="221"/>
      <c r="T72" s="221"/>
      <c r="U72" s="221"/>
      <c r="V72" s="221"/>
      <c r="W72" s="221"/>
      <c r="X72" s="221"/>
      <c r="Y72" s="212"/>
      <c r="Z72" s="212"/>
      <c r="AA72" s="212"/>
      <c r="AB72" s="212"/>
      <c r="AC72" s="212"/>
      <c r="AD72" s="212"/>
      <c r="AE72" s="212"/>
      <c r="AF72" s="212"/>
      <c r="AG72" s="212" t="s">
        <v>176</v>
      </c>
      <c r="AH72" s="212">
        <v>0</v>
      </c>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row>
    <row r="73" spans="1:60" outlineLevel="1" x14ac:dyDescent="0.25">
      <c r="A73" s="219"/>
      <c r="B73" s="220"/>
      <c r="C73" s="252" t="s">
        <v>234</v>
      </c>
      <c r="D73" s="222"/>
      <c r="E73" s="223">
        <v>79.2</v>
      </c>
      <c r="F73" s="221"/>
      <c r="G73" s="221"/>
      <c r="H73" s="221"/>
      <c r="I73" s="221"/>
      <c r="J73" s="221"/>
      <c r="K73" s="221"/>
      <c r="L73" s="221"/>
      <c r="M73" s="221"/>
      <c r="N73" s="221"/>
      <c r="O73" s="221"/>
      <c r="P73" s="221"/>
      <c r="Q73" s="221"/>
      <c r="R73" s="221"/>
      <c r="S73" s="221"/>
      <c r="T73" s="221"/>
      <c r="U73" s="221"/>
      <c r="V73" s="221"/>
      <c r="W73" s="221"/>
      <c r="X73" s="221"/>
      <c r="Y73" s="212"/>
      <c r="Z73" s="212"/>
      <c r="AA73" s="212"/>
      <c r="AB73" s="212"/>
      <c r="AC73" s="212"/>
      <c r="AD73" s="212"/>
      <c r="AE73" s="212"/>
      <c r="AF73" s="212"/>
      <c r="AG73" s="212" t="s">
        <v>176</v>
      </c>
      <c r="AH73" s="212">
        <v>0</v>
      </c>
      <c r="AI73" s="212"/>
      <c r="AJ73" s="212"/>
      <c r="AK73" s="212"/>
      <c r="AL73" s="212"/>
      <c r="AM73" s="212"/>
      <c r="AN73" s="212"/>
      <c r="AO73" s="212"/>
      <c r="AP73" s="212"/>
      <c r="AQ73" s="212"/>
      <c r="AR73" s="212"/>
      <c r="AS73" s="212"/>
      <c r="AT73" s="212"/>
      <c r="AU73" s="212"/>
      <c r="AV73" s="212"/>
      <c r="AW73" s="212"/>
      <c r="AX73" s="212"/>
      <c r="AY73" s="212"/>
      <c r="AZ73" s="212"/>
      <c r="BA73" s="212"/>
      <c r="BB73" s="212"/>
      <c r="BC73" s="212"/>
      <c r="BD73" s="212"/>
      <c r="BE73" s="212"/>
      <c r="BF73" s="212"/>
      <c r="BG73" s="212"/>
      <c r="BH73" s="212"/>
    </row>
    <row r="74" spans="1:60" x14ac:dyDescent="0.25">
      <c r="A74" s="225" t="s">
        <v>163</v>
      </c>
      <c r="B74" s="226" t="s">
        <v>119</v>
      </c>
      <c r="C74" s="249" t="s">
        <v>120</v>
      </c>
      <c r="D74" s="227"/>
      <c r="E74" s="228"/>
      <c r="F74" s="229"/>
      <c r="G74" s="229">
        <f>SUMIF(AG75:AG97,"&lt;&gt;NOR",G75:G97)</f>
        <v>0</v>
      </c>
      <c r="H74" s="229"/>
      <c r="I74" s="229">
        <f>SUM(I75:I97)</f>
        <v>0</v>
      </c>
      <c r="J74" s="229"/>
      <c r="K74" s="229">
        <f>SUM(K75:K97)</f>
        <v>0</v>
      </c>
      <c r="L74" s="229"/>
      <c r="M74" s="229">
        <f>SUM(M75:M97)</f>
        <v>0</v>
      </c>
      <c r="N74" s="229"/>
      <c r="O74" s="229">
        <f>SUM(O75:O97)</f>
        <v>17.55</v>
      </c>
      <c r="P74" s="229"/>
      <c r="Q74" s="229">
        <f>SUM(Q75:Q97)</f>
        <v>0</v>
      </c>
      <c r="R74" s="229"/>
      <c r="S74" s="229"/>
      <c r="T74" s="230"/>
      <c r="U74" s="224"/>
      <c r="V74" s="224">
        <f>SUM(V75:V97)</f>
        <v>83.859999999999985</v>
      </c>
      <c r="W74" s="224"/>
      <c r="X74" s="224"/>
      <c r="AG74" t="s">
        <v>164</v>
      </c>
    </row>
    <row r="75" spans="1:60" outlineLevel="1" x14ac:dyDescent="0.25">
      <c r="A75" s="231">
        <v>20</v>
      </c>
      <c r="B75" s="232" t="s">
        <v>236</v>
      </c>
      <c r="C75" s="250" t="s">
        <v>237</v>
      </c>
      <c r="D75" s="233" t="s">
        <v>167</v>
      </c>
      <c r="E75" s="234">
        <v>15</v>
      </c>
      <c r="F75" s="235"/>
      <c r="G75" s="236">
        <f>ROUND(E75*F75,2)</f>
        <v>0</v>
      </c>
      <c r="H75" s="235"/>
      <c r="I75" s="236">
        <f>ROUND(E75*H75,2)</f>
        <v>0</v>
      </c>
      <c r="J75" s="235"/>
      <c r="K75" s="236">
        <f>ROUND(E75*J75,2)</f>
        <v>0</v>
      </c>
      <c r="L75" s="236">
        <v>21</v>
      </c>
      <c r="M75" s="236">
        <f>G75*(1+L75/100)</f>
        <v>0</v>
      </c>
      <c r="N75" s="236">
        <v>0</v>
      </c>
      <c r="O75" s="236">
        <f>ROUND(E75*N75,2)</f>
        <v>0</v>
      </c>
      <c r="P75" s="236">
        <v>0</v>
      </c>
      <c r="Q75" s="236">
        <f>ROUND(E75*P75,2)</f>
        <v>0</v>
      </c>
      <c r="R75" s="236" t="s">
        <v>168</v>
      </c>
      <c r="S75" s="236" t="s">
        <v>169</v>
      </c>
      <c r="T75" s="237" t="s">
        <v>170</v>
      </c>
      <c r="U75" s="221">
        <v>9.5200000000000007E-2</v>
      </c>
      <c r="V75" s="221">
        <f>ROUND(E75*U75,2)</f>
        <v>1.43</v>
      </c>
      <c r="W75" s="221"/>
      <c r="X75" s="221" t="s">
        <v>171</v>
      </c>
      <c r="Y75" s="212"/>
      <c r="Z75" s="212"/>
      <c r="AA75" s="212"/>
      <c r="AB75" s="212"/>
      <c r="AC75" s="212"/>
      <c r="AD75" s="212"/>
      <c r="AE75" s="212"/>
      <c r="AF75" s="212"/>
      <c r="AG75" s="212" t="s">
        <v>172</v>
      </c>
      <c r="AH75" s="212"/>
      <c r="AI75" s="212"/>
      <c r="AJ75" s="212"/>
      <c r="AK75" s="212"/>
      <c r="AL75" s="212"/>
      <c r="AM75" s="212"/>
      <c r="AN75" s="212"/>
      <c r="AO75" s="212"/>
      <c r="AP75" s="212"/>
      <c r="AQ75" s="212"/>
      <c r="AR75" s="212"/>
      <c r="AS75" s="212"/>
      <c r="AT75" s="212"/>
      <c r="AU75" s="212"/>
      <c r="AV75" s="212"/>
      <c r="AW75" s="212"/>
      <c r="AX75" s="212"/>
      <c r="AY75" s="212"/>
      <c r="AZ75" s="212"/>
      <c r="BA75" s="212"/>
      <c r="BB75" s="212"/>
      <c r="BC75" s="212"/>
      <c r="BD75" s="212"/>
      <c r="BE75" s="212"/>
      <c r="BF75" s="212"/>
      <c r="BG75" s="212"/>
      <c r="BH75" s="212"/>
    </row>
    <row r="76" spans="1:60" outlineLevel="1" x14ac:dyDescent="0.25">
      <c r="A76" s="219"/>
      <c r="B76" s="220"/>
      <c r="C76" s="251" t="s">
        <v>238</v>
      </c>
      <c r="D76" s="239"/>
      <c r="E76" s="239"/>
      <c r="F76" s="239"/>
      <c r="G76" s="239"/>
      <c r="H76" s="221"/>
      <c r="I76" s="221"/>
      <c r="J76" s="221"/>
      <c r="K76" s="221"/>
      <c r="L76" s="221"/>
      <c r="M76" s="221"/>
      <c r="N76" s="221"/>
      <c r="O76" s="221"/>
      <c r="P76" s="221"/>
      <c r="Q76" s="221"/>
      <c r="R76" s="221"/>
      <c r="S76" s="221"/>
      <c r="T76" s="221"/>
      <c r="U76" s="221"/>
      <c r="V76" s="221"/>
      <c r="W76" s="221"/>
      <c r="X76" s="221"/>
      <c r="Y76" s="212"/>
      <c r="Z76" s="212"/>
      <c r="AA76" s="212"/>
      <c r="AB76" s="212"/>
      <c r="AC76" s="212"/>
      <c r="AD76" s="212"/>
      <c r="AE76" s="212"/>
      <c r="AF76" s="212"/>
      <c r="AG76" s="212" t="s">
        <v>174</v>
      </c>
      <c r="AH76" s="212"/>
      <c r="AI76" s="212"/>
      <c r="AJ76" s="212"/>
      <c r="AK76" s="212"/>
      <c r="AL76" s="212"/>
      <c r="AM76" s="212"/>
      <c r="AN76" s="212"/>
      <c r="AO76" s="212"/>
      <c r="AP76" s="212"/>
      <c r="AQ76" s="212"/>
      <c r="AR76" s="212"/>
      <c r="AS76" s="212"/>
      <c r="AT76" s="212"/>
      <c r="AU76" s="212"/>
      <c r="AV76" s="212"/>
      <c r="AW76" s="212"/>
      <c r="AX76" s="212"/>
      <c r="AY76" s="212"/>
      <c r="AZ76" s="212"/>
      <c r="BA76" s="238" t="str">
        <f>C76</f>
        <v>nebo lesní půdy, s vodorovným přemístěním na hromady v místě upotřebení nebo na dočasné či trvalé skládky se složením</v>
      </c>
      <c r="BB76" s="212"/>
      <c r="BC76" s="212"/>
      <c r="BD76" s="212"/>
      <c r="BE76" s="212"/>
      <c r="BF76" s="212"/>
      <c r="BG76" s="212"/>
      <c r="BH76" s="212"/>
    </row>
    <row r="77" spans="1:60" outlineLevel="1" x14ac:dyDescent="0.25">
      <c r="A77" s="219"/>
      <c r="B77" s="220"/>
      <c r="C77" s="252" t="s">
        <v>239</v>
      </c>
      <c r="D77" s="222"/>
      <c r="E77" s="223">
        <v>15</v>
      </c>
      <c r="F77" s="221"/>
      <c r="G77" s="221"/>
      <c r="H77" s="221"/>
      <c r="I77" s="221"/>
      <c r="J77" s="221"/>
      <c r="K77" s="221"/>
      <c r="L77" s="221"/>
      <c r="M77" s="221"/>
      <c r="N77" s="221"/>
      <c r="O77" s="221"/>
      <c r="P77" s="221"/>
      <c r="Q77" s="221"/>
      <c r="R77" s="221"/>
      <c r="S77" s="221"/>
      <c r="T77" s="221"/>
      <c r="U77" s="221"/>
      <c r="V77" s="221"/>
      <c r="W77" s="221"/>
      <c r="X77" s="221"/>
      <c r="Y77" s="212"/>
      <c r="Z77" s="212"/>
      <c r="AA77" s="212"/>
      <c r="AB77" s="212"/>
      <c r="AC77" s="212"/>
      <c r="AD77" s="212"/>
      <c r="AE77" s="212"/>
      <c r="AF77" s="212"/>
      <c r="AG77" s="212" t="s">
        <v>176</v>
      </c>
      <c r="AH77" s="212">
        <v>0</v>
      </c>
      <c r="AI77" s="212"/>
      <c r="AJ77" s="212"/>
      <c r="AK77" s="212"/>
      <c r="AL77" s="212"/>
      <c r="AM77" s="212"/>
      <c r="AN77" s="212"/>
      <c r="AO77" s="212"/>
      <c r="AP77" s="212"/>
      <c r="AQ77" s="212"/>
      <c r="AR77" s="212"/>
      <c r="AS77" s="212"/>
      <c r="AT77" s="212"/>
      <c r="AU77" s="212"/>
      <c r="AV77" s="212"/>
      <c r="AW77" s="212"/>
      <c r="AX77" s="212"/>
      <c r="AY77" s="212"/>
      <c r="AZ77" s="212"/>
      <c r="BA77" s="212"/>
      <c r="BB77" s="212"/>
      <c r="BC77" s="212"/>
      <c r="BD77" s="212"/>
      <c r="BE77" s="212"/>
      <c r="BF77" s="212"/>
      <c r="BG77" s="212"/>
      <c r="BH77" s="212"/>
    </row>
    <row r="78" spans="1:60" ht="20.399999999999999" outlineLevel="1" x14ac:dyDescent="0.25">
      <c r="A78" s="231">
        <v>21</v>
      </c>
      <c r="B78" s="232" t="s">
        <v>240</v>
      </c>
      <c r="C78" s="250" t="s">
        <v>241</v>
      </c>
      <c r="D78" s="233" t="s">
        <v>167</v>
      </c>
      <c r="E78" s="234">
        <v>15</v>
      </c>
      <c r="F78" s="235"/>
      <c r="G78" s="236">
        <f>ROUND(E78*F78,2)</f>
        <v>0</v>
      </c>
      <c r="H78" s="235"/>
      <c r="I78" s="236">
        <f>ROUND(E78*H78,2)</f>
        <v>0</v>
      </c>
      <c r="J78" s="235"/>
      <c r="K78" s="236">
        <f>ROUND(E78*J78,2)</f>
        <v>0</v>
      </c>
      <c r="L78" s="236">
        <v>21</v>
      </c>
      <c r="M78" s="236">
        <f>G78*(1+L78/100)</f>
        <v>0</v>
      </c>
      <c r="N78" s="236">
        <v>0</v>
      </c>
      <c r="O78" s="236">
        <f>ROUND(E78*N78,2)</f>
        <v>0</v>
      </c>
      <c r="P78" s="236">
        <v>0</v>
      </c>
      <c r="Q78" s="236">
        <f>ROUND(E78*P78,2)</f>
        <v>0</v>
      </c>
      <c r="R78" s="236" t="s">
        <v>168</v>
      </c>
      <c r="S78" s="236" t="s">
        <v>169</v>
      </c>
      <c r="T78" s="237" t="s">
        <v>170</v>
      </c>
      <c r="U78" s="221">
        <v>8.9999999999999993E-3</v>
      </c>
      <c r="V78" s="221">
        <f>ROUND(E78*U78,2)</f>
        <v>0.14000000000000001</v>
      </c>
      <c r="W78" s="221"/>
      <c r="X78" s="221" t="s">
        <v>171</v>
      </c>
      <c r="Y78" s="212"/>
      <c r="Z78" s="212"/>
      <c r="AA78" s="212"/>
      <c r="AB78" s="212"/>
      <c r="AC78" s="212"/>
      <c r="AD78" s="212"/>
      <c r="AE78" s="212"/>
      <c r="AF78" s="212"/>
      <c r="AG78" s="212" t="s">
        <v>172</v>
      </c>
      <c r="AH78" s="212"/>
      <c r="AI78" s="212"/>
      <c r="AJ78" s="212"/>
      <c r="AK78" s="212"/>
      <c r="AL78" s="212"/>
      <c r="AM78" s="212"/>
      <c r="AN78" s="212"/>
      <c r="AO78" s="212"/>
      <c r="AP78" s="212"/>
      <c r="AQ78" s="212"/>
      <c r="AR78" s="212"/>
      <c r="AS78" s="212"/>
      <c r="AT78" s="212"/>
      <c r="AU78" s="212"/>
      <c r="AV78" s="212"/>
      <c r="AW78" s="212"/>
      <c r="AX78" s="212"/>
      <c r="AY78" s="212"/>
      <c r="AZ78" s="212"/>
      <c r="BA78" s="212"/>
      <c r="BB78" s="212"/>
      <c r="BC78" s="212"/>
      <c r="BD78" s="212"/>
      <c r="BE78" s="212"/>
      <c r="BF78" s="212"/>
      <c r="BG78" s="212"/>
      <c r="BH78" s="212"/>
    </row>
    <row r="79" spans="1:60" outlineLevel="1" x14ac:dyDescent="0.25">
      <c r="A79" s="219"/>
      <c r="B79" s="220"/>
      <c r="C79" s="252" t="s">
        <v>242</v>
      </c>
      <c r="D79" s="222"/>
      <c r="E79" s="223">
        <v>15</v>
      </c>
      <c r="F79" s="221"/>
      <c r="G79" s="221"/>
      <c r="H79" s="221"/>
      <c r="I79" s="221"/>
      <c r="J79" s="221"/>
      <c r="K79" s="221"/>
      <c r="L79" s="221"/>
      <c r="M79" s="221"/>
      <c r="N79" s="221"/>
      <c r="O79" s="221"/>
      <c r="P79" s="221"/>
      <c r="Q79" s="221"/>
      <c r="R79" s="221"/>
      <c r="S79" s="221"/>
      <c r="T79" s="221"/>
      <c r="U79" s="221"/>
      <c r="V79" s="221"/>
      <c r="W79" s="221"/>
      <c r="X79" s="221"/>
      <c r="Y79" s="212"/>
      <c r="Z79" s="212"/>
      <c r="AA79" s="212"/>
      <c r="AB79" s="212"/>
      <c r="AC79" s="212"/>
      <c r="AD79" s="212"/>
      <c r="AE79" s="212"/>
      <c r="AF79" s="212"/>
      <c r="AG79" s="212" t="s">
        <v>176</v>
      </c>
      <c r="AH79" s="212">
        <v>0</v>
      </c>
      <c r="AI79" s="212"/>
      <c r="AJ79" s="212"/>
      <c r="AK79" s="212"/>
      <c r="AL79" s="212"/>
      <c r="AM79" s="212"/>
      <c r="AN79" s="212"/>
      <c r="AO79" s="212"/>
      <c r="AP79" s="212"/>
      <c r="AQ79" s="212"/>
      <c r="AR79" s="212"/>
      <c r="AS79" s="212"/>
      <c r="AT79" s="212"/>
      <c r="AU79" s="212"/>
      <c r="AV79" s="212"/>
      <c r="AW79" s="212"/>
      <c r="AX79" s="212"/>
      <c r="AY79" s="212"/>
      <c r="AZ79" s="212"/>
      <c r="BA79" s="212"/>
      <c r="BB79" s="212"/>
      <c r="BC79" s="212"/>
      <c r="BD79" s="212"/>
      <c r="BE79" s="212"/>
      <c r="BF79" s="212"/>
      <c r="BG79" s="212"/>
      <c r="BH79" s="212"/>
    </row>
    <row r="80" spans="1:60" ht="20.399999999999999" outlineLevel="1" x14ac:dyDescent="0.25">
      <c r="A80" s="231">
        <v>22</v>
      </c>
      <c r="B80" s="232" t="s">
        <v>243</v>
      </c>
      <c r="C80" s="250" t="s">
        <v>244</v>
      </c>
      <c r="D80" s="233" t="s">
        <v>167</v>
      </c>
      <c r="E80" s="234">
        <v>15</v>
      </c>
      <c r="F80" s="235"/>
      <c r="G80" s="236">
        <f>ROUND(E80*F80,2)</f>
        <v>0</v>
      </c>
      <c r="H80" s="235"/>
      <c r="I80" s="236">
        <f>ROUND(E80*H80,2)</f>
        <v>0</v>
      </c>
      <c r="J80" s="235"/>
      <c r="K80" s="236">
        <f>ROUND(E80*J80,2)</f>
        <v>0</v>
      </c>
      <c r="L80" s="236">
        <v>21</v>
      </c>
      <c r="M80" s="236">
        <f>G80*(1+L80/100)</f>
        <v>0</v>
      </c>
      <c r="N80" s="236">
        <v>0</v>
      </c>
      <c r="O80" s="236">
        <f>ROUND(E80*N80,2)</f>
        <v>0</v>
      </c>
      <c r="P80" s="236">
        <v>0</v>
      </c>
      <c r="Q80" s="236">
        <f>ROUND(E80*P80,2)</f>
        <v>0</v>
      </c>
      <c r="R80" s="236" t="s">
        <v>168</v>
      </c>
      <c r="S80" s="236" t="s">
        <v>169</v>
      </c>
      <c r="T80" s="237" t="s">
        <v>170</v>
      </c>
      <c r="U80" s="221">
        <v>0.65200000000000002</v>
      </c>
      <c r="V80" s="221">
        <f>ROUND(E80*U80,2)</f>
        <v>9.7799999999999994</v>
      </c>
      <c r="W80" s="221"/>
      <c r="X80" s="221" t="s">
        <v>171</v>
      </c>
      <c r="Y80" s="212"/>
      <c r="Z80" s="212"/>
      <c r="AA80" s="212"/>
      <c r="AB80" s="212"/>
      <c r="AC80" s="212"/>
      <c r="AD80" s="212"/>
      <c r="AE80" s="212"/>
      <c r="AF80" s="212"/>
      <c r="AG80" s="212" t="s">
        <v>172</v>
      </c>
      <c r="AH80" s="212"/>
      <c r="AI80" s="212"/>
      <c r="AJ80" s="212"/>
      <c r="AK80" s="212"/>
      <c r="AL80" s="212"/>
      <c r="AM80" s="212"/>
      <c r="AN80" s="212"/>
      <c r="AO80" s="212"/>
      <c r="AP80" s="212"/>
      <c r="AQ80" s="212"/>
      <c r="AR80" s="212"/>
      <c r="AS80" s="212"/>
      <c r="AT80" s="212"/>
      <c r="AU80" s="212"/>
      <c r="AV80" s="212"/>
      <c r="AW80" s="212"/>
      <c r="AX80" s="212"/>
      <c r="AY80" s="212"/>
      <c r="AZ80" s="212"/>
      <c r="BA80" s="212"/>
      <c r="BB80" s="212"/>
      <c r="BC80" s="212"/>
      <c r="BD80" s="212"/>
      <c r="BE80" s="212"/>
      <c r="BF80" s="212"/>
      <c r="BG80" s="212"/>
      <c r="BH80" s="212"/>
    </row>
    <row r="81" spans="1:60" outlineLevel="1" x14ac:dyDescent="0.25">
      <c r="A81" s="219"/>
      <c r="B81" s="220"/>
      <c r="C81" s="252" t="s">
        <v>245</v>
      </c>
      <c r="D81" s="222"/>
      <c r="E81" s="223">
        <v>15</v>
      </c>
      <c r="F81" s="221"/>
      <c r="G81" s="221"/>
      <c r="H81" s="221"/>
      <c r="I81" s="221"/>
      <c r="J81" s="221"/>
      <c r="K81" s="221"/>
      <c r="L81" s="221"/>
      <c r="M81" s="221"/>
      <c r="N81" s="221"/>
      <c r="O81" s="221"/>
      <c r="P81" s="221"/>
      <c r="Q81" s="221"/>
      <c r="R81" s="221"/>
      <c r="S81" s="221"/>
      <c r="T81" s="221"/>
      <c r="U81" s="221"/>
      <c r="V81" s="221"/>
      <c r="W81" s="221"/>
      <c r="X81" s="221"/>
      <c r="Y81" s="212"/>
      <c r="Z81" s="212"/>
      <c r="AA81" s="212"/>
      <c r="AB81" s="212"/>
      <c r="AC81" s="212"/>
      <c r="AD81" s="212"/>
      <c r="AE81" s="212"/>
      <c r="AF81" s="212"/>
      <c r="AG81" s="212" t="s">
        <v>176</v>
      </c>
      <c r="AH81" s="212">
        <v>0</v>
      </c>
      <c r="AI81" s="212"/>
      <c r="AJ81" s="212"/>
      <c r="AK81" s="212"/>
      <c r="AL81" s="212"/>
      <c r="AM81" s="212"/>
      <c r="AN81" s="212"/>
      <c r="AO81" s="212"/>
      <c r="AP81" s="212"/>
      <c r="AQ81" s="212"/>
      <c r="AR81" s="212"/>
      <c r="AS81" s="212"/>
      <c r="AT81" s="212"/>
      <c r="AU81" s="212"/>
      <c r="AV81" s="212"/>
      <c r="AW81" s="212"/>
      <c r="AX81" s="212"/>
      <c r="AY81" s="212"/>
      <c r="AZ81" s="212"/>
      <c r="BA81" s="212"/>
      <c r="BB81" s="212"/>
      <c r="BC81" s="212"/>
      <c r="BD81" s="212"/>
      <c r="BE81" s="212"/>
      <c r="BF81" s="212"/>
      <c r="BG81" s="212"/>
      <c r="BH81" s="212"/>
    </row>
    <row r="82" spans="1:60" outlineLevel="1" x14ac:dyDescent="0.25">
      <c r="A82" s="231">
        <v>23</v>
      </c>
      <c r="B82" s="232" t="s">
        <v>246</v>
      </c>
      <c r="C82" s="250" t="s">
        <v>247</v>
      </c>
      <c r="D82" s="233" t="s">
        <v>167</v>
      </c>
      <c r="E82" s="234">
        <v>15</v>
      </c>
      <c r="F82" s="235"/>
      <c r="G82" s="236">
        <f>ROUND(E82*F82,2)</f>
        <v>0</v>
      </c>
      <c r="H82" s="235"/>
      <c r="I82" s="236">
        <f>ROUND(E82*H82,2)</f>
        <v>0</v>
      </c>
      <c r="J82" s="235"/>
      <c r="K82" s="236">
        <f>ROUND(E82*J82,2)</f>
        <v>0</v>
      </c>
      <c r="L82" s="236">
        <v>21</v>
      </c>
      <c r="M82" s="236">
        <f>G82*(1+L82/100)</f>
        <v>0</v>
      </c>
      <c r="N82" s="236">
        <v>0</v>
      </c>
      <c r="O82" s="236">
        <f>ROUND(E82*N82,2)</f>
        <v>0</v>
      </c>
      <c r="P82" s="236">
        <v>0</v>
      </c>
      <c r="Q82" s="236">
        <f>ROUND(E82*P82,2)</f>
        <v>0</v>
      </c>
      <c r="R82" s="236" t="s">
        <v>168</v>
      </c>
      <c r="S82" s="236" t="s">
        <v>169</v>
      </c>
      <c r="T82" s="237" t="s">
        <v>170</v>
      </c>
      <c r="U82" s="221">
        <v>7.3999999999999996E-2</v>
      </c>
      <c r="V82" s="221">
        <f>ROUND(E82*U82,2)</f>
        <v>1.1100000000000001</v>
      </c>
      <c r="W82" s="221"/>
      <c r="X82" s="221" t="s">
        <v>171</v>
      </c>
      <c r="Y82" s="212"/>
      <c r="Z82" s="212"/>
      <c r="AA82" s="212"/>
      <c r="AB82" s="212"/>
      <c r="AC82" s="212"/>
      <c r="AD82" s="212"/>
      <c r="AE82" s="212"/>
      <c r="AF82" s="212"/>
      <c r="AG82" s="212" t="s">
        <v>172</v>
      </c>
      <c r="AH82" s="212"/>
      <c r="AI82" s="212"/>
      <c r="AJ82" s="212"/>
      <c r="AK82" s="212"/>
      <c r="AL82" s="212"/>
      <c r="AM82" s="212"/>
      <c r="AN82" s="212"/>
      <c r="AO82" s="212"/>
      <c r="AP82" s="212"/>
      <c r="AQ82" s="212"/>
      <c r="AR82" s="212"/>
      <c r="AS82" s="212"/>
      <c r="AT82" s="212"/>
      <c r="AU82" s="212"/>
      <c r="AV82" s="212"/>
      <c r="AW82" s="212"/>
      <c r="AX82" s="212"/>
      <c r="AY82" s="212"/>
      <c r="AZ82" s="212"/>
      <c r="BA82" s="212"/>
      <c r="BB82" s="212"/>
      <c r="BC82" s="212"/>
      <c r="BD82" s="212"/>
      <c r="BE82" s="212"/>
      <c r="BF82" s="212"/>
      <c r="BG82" s="212"/>
      <c r="BH82" s="212"/>
    </row>
    <row r="83" spans="1:60" outlineLevel="1" x14ac:dyDescent="0.25">
      <c r="A83" s="219"/>
      <c r="B83" s="220"/>
      <c r="C83" s="251" t="s">
        <v>179</v>
      </c>
      <c r="D83" s="239"/>
      <c r="E83" s="239"/>
      <c r="F83" s="239"/>
      <c r="G83" s="239"/>
      <c r="H83" s="221"/>
      <c r="I83" s="221"/>
      <c r="J83" s="221"/>
      <c r="K83" s="221"/>
      <c r="L83" s="221"/>
      <c r="M83" s="221"/>
      <c r="N83" s="221"/>
      <c r="O83" s="221"/>
      <c r="P83" s="221"/>
      <c r="Q83" s="221"/>
      <c r="R83" s="221"/>
      <c r="S83" s="221"/>
      <c r="T83" s="221"/>
      <c r="U83" s="221"/>
      <c r="V83" s="221"/>
      <c r="W83" s="221"/>
      <c r="X83" s="221"/>
      <c r="Y83" s="212"/>
      <c r="Z83" s="212"/>
      <c r="AA83" s="212"/>
      <c r="AB83" s="212"/>
      <c r="AC83" s="212"/>
      <c r="AD83" s="212"/>
      <c r="AE83" s="212"/>
      <c r="AF83" s="212"/>
      <c r="AG83" s="212" t="s">
        <v>174</v>
      </c>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row>
    <row r="84" spans="1:60" outlineLevel="1" x14ac:dyDescent="0.25">
      <c r="A84" s="219"/>
      <c r="B84" s="220"/>
      <c r="C84" s="252" t="s">
        <v>248</v>
      </c>
      <c r="D84" s="222"/>
      <c r="E84" s="223">
        <v>15</v>
      </c>
      <c r="F84" s="221"/>
      <c r="G84" s="221"/>
      <c r="H84" s="221"/>
      <c r="I84" s="221"/>
      <c r="J84" s="221"/>
      <c r="K84" s="221"/>
      <c r="L84" s="221"/>
      <c r="M84" s="221"/>
      <c r="N84" s="221"/>
      <c r="O84" s="221"/>
      <c r="P84" s="221"/>
      <c r="Q84" s="221"/>
      <c r="R84" s="221"/>
      <c r="S84" s="221"/>
      <c r="T84" s="221"/>
      <c r="U84" s="221"/>
      <c r="V84" s="221"/>
      <c r="W84" s="221"/>
      <c r="X84" s="221"/>
      <c r="Y84" s="212"/>
      <c r="Z84" s="212"/>
      <c r="AA84" s="212"/>
      <c r="AB84" s="212"/>
      <c r="AC84" s="212"/>
      <c r="AD84" s="212"/>
      <c r="AE84" s="212"/>
      <c r="AF84" s="212"/>
      <c r="AG84" s="212" t="s">
        <v>176</v>
      </c>
      <c r="AH84" s="212">
        <v>0</v>
      </c>
      <c r="AI84" s="212"/>
      <c r="AJ84" s="212"/>
      <c r="AK84" s="212"/>
      <c r="AL84" s="212"/>
      <c r="AM84" s="212"/>
      <c r="AN84" s="212"/>
      <c r="AO84" s="212"/>
      <c r="AP84" s="212"/>
      <c r="AQ84" s="212"/>
      <c r="AR84" s="212"/>
      <c r="AS84" s="212"/>
      <c r="AT84" s="212"/>
      <c r="AU84" s="212"/>
      <c r="AV84" s="212"/>
      <c r="AW84" s="212"/>
      <c r="AX84" s="212"/>
      <c r="AY84" s="212"/>
      <c r="AZ84" s="212"/>
      <c r="BA84" s="212"/>
      <c r="BB84" s="212"/>
      <c r="BC84" s="212"/>
      <c r="BD84" s="212"/>
      <c r="BE84" s="212"/>
      <c r="BF84" s="212"/>
      <c r="BG84" s="212"/>
      <c r="BH84" s="212"/>
    </row>
    <row r="85" spans="1:60" ht="20.399999999999999" outlineLevel="1" x14ac:dyDescent="0.25">
      <c r="A85" s="231">
        <v>24</v>
      </c>
      <c r="B85" s="232" t="s">
        <v>249</v>
      </c>
      <c r="C85" s="250" t="s">
        <v>250</v>
      </c>
      <c r="D85" s="233" t="s">
        <v>187</v>
      </c>
      <c r="E85" s="234">
        <v>255</v>
      </c>
      <c r="F85" s="235"/>
      <c r="G85" s="236">
        <f>ROUND(E85*F85,2)</f>
        <v>0</v>
      </c>
      <c r="H85" s="235"/>
      <c r="I85" s="236">
        <f>ROUND(E85*H85,2)</f>
        <v>0</v>
      </c>
      <c r="J85" s="235"/>
      <c r="K85" s="236">
        <f>ROUND(E85*J85,2)</f>
        <v>0</v>
      </c>
      <c r="L85" s="236">
        <v>21</v>
      </c>
      <c r="M85" s="236">
        <f>G85*(1+L85/100)</f>
        <v>0</v>
      </c>
      <c r="N85" s="236">
        <v>0</v>
      </c>
      <c r="O85" s="236">
        <f>ROUND(E85*N85,2)</f>
        <v>0</v>
      </c>
      <c r="P85" s="236">
        <v>0</v>
      </c>
      <c r="Q85" s="236">
        <f>ROUND(E85*P85,2)</f>
        <v>0</v>
      </c>
      <c r="R85" s="236" t="s">
        <v>251</v>
      </c>
      <c r="S85" s="236" t="s">
        <v>169</v>
      </c>
      <c r="T85" s="237" t="s">
        <v>170</v>
      </c>
      <c r="U85" s="221">
        <v>0.09</v>
      </c>
      <c r="V85" s="221">
        <f>ROUND(E85*U85,2)</f>
        <v>22.95</v>
      </c>
      <c r="W85" s="221"/>
      <c r="X85" s="221" t="s">
        <v>171</v>
      </c>
      <c r="Y85" s="212"/>
      <c r="Z85" s="212"/>
      <c r="AA85" s="212"/>
      <c r="AB85" s="212"/>
      <c r="AC85" s="212"/>
      <c r="AD85" s="212"/>
      <c r="AE85" s="212"/>
      <c r="AF85" s="212"/>
      <c r="AG85" s="212" t="s">
        <v>172</v>
      </c>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row>
    <row r="86" spans="1:60" outlineLevel="1" x14ac:dyDescent="0.25">
      <c r="A86" s="219"/>
      <c r="B86" s="220"/>
      <c r="C86" s="251" t="s">
        <v>252</v>
      </c>
      <c r="D86" s="239"/>
      <c r="E86" s="239"/>
      <c r="F86" s="239"/>
      <c r="G86" s="239"/>
      <c r="H86" s="221"/>
      <c r="I86" s="221"/>
      <c r="J86" s="221"/>
      <c r="K86" s="221"/>
      <c r="L86" s="221"/>
      <c r="M86" s="221"/>
      <c r="N86" s="221"/>
      <c r="O86" s="221"/>
      <c r="P86" s="221"/>
      <c r="Q86" s="221"/>
      <c r="R86" s="221"/>
      <c r="S86" s="221"/>
      <c r="T86" s="221"/>
      <c r="U86" s="221"/>
      <c r="V86" s="221"/>
      <c r="W86" s="221"/>
      <c r="X86" s="221"/>
      <c r="Y86" s="212"/>
      <c r="Z86" s="212"/>
      <c r="AA86" s="212"/>
      <c r="AB86" s="212"/>
      <c r="AC86" s="212"/>
      <c r="AD86" s="212"/>
      <c r="AE86" s="212"/>
      <c r="AF86" s="212"/>
      <c r="AG86" s="212" t="s">
        <v>174</v>
      </c>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row>
    <row r="87" spans="1:60" outlineLevel="1" x14ac:dyDescent="0.25">
      <c r="A87" s="219"/>
      <c r="B87" s="220"/>
      <c r="C87" s="252" t="s">
        <v>253</v>
      </c>
      <c r="D87" s="222"/>
      <c r="E87" s="223">
        <v>255</v>
      </c>
      <c r="F87" s="221"/>
      <c r="G87" s="221"/>
      <c r="H87" s="221"/>
      <c r="I87" s="221"/>
      <c r="J87" s="221"/>
      <c r="K87" s="221"/>
      <c r="L87" s="221"/>
      <c r="M87" s="221"/>
      <c r="N87" s="221"/>
      <c r="O87" s="221"/>
      <c r="P87" s="221"/>
      <c r="Q87" s="221"/>
      <c r="R87" s="221"/>
      <c r="S87" s="221"/>
      <c r="T87" s="221"/>
      <c r="U87" s="221"/>
      <c r="V87" s="221"/>
      <c r="W87" s="221"/>
      <c r="X87" s="221"/>
      <c r="Y87" s="212"/>
      <c r="Z87" s="212"/>
      <c r="AA87" s="212"/>
      <c r="AB87" s="212"/>
      <c r="AC87" s="212"/>
      <c r="AD87" s="212"/>
      <c r="AE87" s="212"/>
      <c r="AF87" s="212"/>
      <c r="AG87" s="212" t="s">
        <v>176</v>
      </c>
      <c r="AH87" s="212">
        <v>0</v>
      </c>
      <c r="AI87" s="212"/>
      <c r="AJ87" s="212"/>
      <c r="AK87" s="212"/>
      <c r="AL87" s="212"/>
      <c r="AM87" s="212"/>
      <c r="AN87" s="212"/>
      <c r="AO87" s="212"/>
      <c r="AP87" s="212"/>
      <c r="AQ87" s="212"/>
      <c r="AR87" s="212"/>
      <c r="AS87" s="212"/>
      <c r="AT87" s="212"/>
      <c r="AU87" s="212"/>
      <c r="AV87" s="212"/>
      <c r="AW87" s="212"/>
      <c r="AX87" s="212"/>
      <c r="AY87" s="212"/>
      <c r="AZ87" s="212"/>
      <c r="BA87" s="212"/>
      <c r="BB87" s="212"/>
      <c r="BC87" s="212"/>
      <c r="BD87" s="212"/>
      <c r="BE87" s="212"/>
      <c r="BF87" s="212"/>
      <c r="BG87" s="212"/>
      <c r="BH87" s="212"/>
    </row>
    <row r="88" spans="1:60" outlineLevel="1" x14ac:dyDescent="0.25">
      <c r="A88" s="231">
        <v>25</v>
      </c>
      <c r="B88" s="232" t="s">
        <v>254</v>
      </c>
      <c r="C88" s="250" t="s">
        <v>255</v>
      </c>
      <c r="D88" s="233" t="s">
        <v>187</v>
      </c>
      <c r="E88" s="234">
        <v>255</v>
      </c>
      <c r="F88" s="235"/>
      <c r="G88" s="236">
        <f>ROUND(E88*F88,2)</f>
        <v>0</v>
      </c>
      <c r="H88" s="235"/>
      <c r="I88" s="236">
        <f>ROUND(E88*H88,2)</f>
        <v>0</v>
      </c>
      <c r="J88" s="235"/>
      <c r="K88" s="236">
        <f>ROUND(E88*J88,2)</f>
        <v>0</v>
      </c>
      <c r="L88" s="236">
        <v>21</v>
      </c>
      <c r="M88" s="236">
        <f>G88*(1+L88/100)</f>
        <v>0</v>
      </c>
      <c r="N88" s="236">
        <v>0</v>
      </c>
      <c r="O88" s="236">
        <f>ROUND(E88*N88,2)</f>
        <v>0</v>
      </c>
      <c r="P88" s="236">
        <v>0</v>
      </c>
      <c r="Q88" s="236">
        <f>ROUND(E88*P88,2)</f>
        <v>0</v>
      </c>
      <c r="R88" s="236" t="s">
        <v>251</v>
      </c>
      <c r="S88" s="236" t="s">
        <v>169</v>
      </c>
      <c r="T88" s="237" t="s">
        <v>170</v>
      </c>
      <c r="U88" s="221">
        <v>0.06</v>
      </c>
      <c r="V88" s="221">
        <f>ROUND(E88*U88,2)</f>
        <v>15.3</v>
      </c>
      <c r="W88" s="221"/>
      <c r="X88" s="221" t="s">
        <v>171</v>
      </c>
      <c r="Y88" s="212"/>
      <c r="Z88" s="212"/>
      <c r="AA88" s="212"/>
      <c r="AB88" s="212"/>
      <c r="AC88" s="212"/>
      <c r="AD88" s="212"/>
      <c r="AE88" s="212"/>
      <c r="AF88" s="212"/>
      <c r="AG88" s="212" t="s">
        <v>172</v>
      </c>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row>
    <row r="89" spans="1:60" outlineLevel="1" x14ac:dyDescent="0.25">
      <c r="A89" s="219"/>
      <c r="B89" s="220"/>
      <c r="C89" s="251" t="s">
        <v>256</v>
      </c>
      <c r="D89" s="239"/>
      <c r="E89" s="239"/>
      <c r="F89" s="239"/>
      <c r="G89" s="239"/>
      <c r="H89" s="221"/>
      <c r="I89" s="221"/>
      <c r="J89" s="221"/>
      <c r="K89" s="221"/>
      <c r="L89" s="221"/>
      <c r="M89" s="221"/>
      <c r="N89" s="221"/>
      <c r="O89" s="221"/>
      <c r="P89" s="221"/>
      <c r="Q89" s="221"/>
      <c r="R89" s="221"/>
      <c r="S89" s="221"/>
      <c r="T89" s="221"/>
      <c r="U89" s="221"/>
      <c r="V89" s="221"/>
      <c r="W89" s="221"/>
      <c r="X89" s="221"/>
      <c r="Y89" s="212"/>
      <c r="Z89" s="212"/>
      <c r="AA89" s="212"/>
      <c r="AB89" s="212"/>
      <c r="AC89" s="212"/>
      <c r="AD89" s="212"/>
      <c r="AE89" s="212"/>
      <c r="AF89" s="212"/>
      <c r="AG89" s="212" t="s">
        <v>174</v>
      </c>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row>
    <row r="90" spans="1:60" outlineLevel="1" x14ac:dyDescent="0.25">
      <c r="A90" s="219"/>
      <c r="B90" s="220"/>
      <c r="C90" s="252" t="s">
        <v>257</v>
      </c>
      <c r="D90" s="222"/>
      <c r="E90" s="223">
        <v>255</v>
      </c>
      <c r="F90" s="221"/>
      <c r="G90" s="221"/>
      <c r="H90" s="221"/>
      <c r="I90" s="221"/>
      <c r="J90" s="221"/>
      <c r="K90" s="221"/>
      <c r="L90" s="221"/>
      <c r="M90" s="221"/>
      <c r="N90" s="221"/>
      <c r="O90" s="221"/>
      <c r="P90" s="221"/>
      <c r="Q90" s="221"/>
      <c r="R90" s="221"/>
      <c r="S90" s="221"/>
      <c r="T90" s="221"/>
      <c r="U90" s="221"/>
      <c r="V90" s="221"/>
      <c r="W90" s="221"/>
      <c r="X90" s="221"/>
      <c r="Y90" s="212"/>
      <c r="Z90" s="212"/>
      <c r="AA90" s="212"/>
      <c r="AB90" s="212"/>
      <c r="AC90" s="212"/>
      <c r="AD90" s="212"/>
      <c r="AE90" s="212"/>
      <c r="AF90" s="212"/>
      <c r="AG90" s="212" t="s">
        <v>176</v>
      </c>
      <c r="AH90" s="212">
        <v>5</v>
      </c>
      <c r="AI90" s="212"/>
      <c r="AJ90" s="212"/>
      <c r="AK90" s="212"/>
      <c r="AL90" s="212"/>
      <c r="AM90" s="212"/>
      <c r="AN90" s="212"/>
      <c r="AO90" s="212"/>
      <c r="AP90" s="212"/>
      <c r="AQ90" s="212"/>
      <c r="AR90" s="212"/>
      <c r="AS90" s="212"/>
      <c r="AT90" s="212"/>
      <c r="AU90" s="212"/>
      <c r="AV90" s="212"/>
      <c r="AW90" s="212"/>
      <c r="AX90" s="212"/>
      <c r="AY90" s="212"/>
      <c r="AZ90" s="212"/>
      <c r="BA90" s="212"/>
      <c r="BB90" s="212"/>
      <c r="BC90" s="212"/>
      <c r="BD90" s="212"/>
      <c r="BE90" s="212"/>
      <c r="BF90" s="212"/>
      <c r="BG90" s="212"/>
      <c r="BH90" s="212"/>
    </row>
    <row r="91" spans="1:60" outlineLevel="1" x14ac:dyDescent="0.25">
      <c r="A91" s="231">
        <v>26</v>
      </c>
      <c r="B91" s="232" t="s">
        <v>258</v>
      </c>
      <c r="C91" s="250" t="s">
        <v>259</v>
      </c>
      <c r="D91" s="233" t="s">
        <v>187</v>
      </c>
      <c r="E91" s="234">
        <v>255</v>
      </c>
      <c r="F91" s="235"/>
      <c r="G91" s="236">
        <f>ROUND(E91*F91,2)</f>
        <v>0</v>
      </c>
      <c r="H91" s="235"/>
      <c r="I91" s="236">
        <f>ROUND(E91*H91,2)</f>
        <v>0</v>
      </c>
      <c r="J91" s="235"/>
      <c r="K91" s="236">
        <f>ROUND(E91*J91,2)</f>
        <v>0</v>
      </c>
      <c r="L91" s="236">
        <v>21</v>
      </c>
      <c r="M91" s="236">
        <f>G91*(1+L91/100)</f>
        <v>0</v>
      </c>
      <c r="N91" s="236">
        <v>0</v>
      </c>
      <c r="O91" s="236">
        <f>ROUND(E91*N91,2)</f>
        <v>0</v>
      </c>
      <c r="P91" s="236">
        <v>0</v>
      </c>
      <c r="Q91" s="236">
        <f>ROUND(E91*P91,2)</f>
        <v>0</v>
      </c>
      <c r="R91" s="236" t="s">
        <v>168</v>
      </c>
      <c r="S91" s="236" t="s">
        <v>169</v>
      </c>
      <c r="T91" s="237" t="s">
        <v>170</v>
      </c>
      <c r="U91" s="221">
        <v>0.13</v>
      </c>
      <c r="V91" s="221">
        <f>ROUND(E91*U91,2)</f>
        <v>33.15</v>
      </c>
      <c r="W91" s="221"/>
      <c r="X91" s="221" t="s">
        <v>171</v>
      </c>
      <c r="Y91" s="212"/>
      <c r="Z91" s="212"/>
      <c r="AA91" s="212"/>
      <c r="AB91" s="212"/>
      <c r="AC91" s="212"/>
      <c r="AD91" s="212"/>
      <c r="AE91" s="212"/>
      <c r="AF91" s="212"/>
      <c r="AG91" s="212" t="s">
        <v>172</v>
      </c>
      <c r="AH91" s="212"/>
      <c r="AI91" s="212"/>
      <c r="AJ91" s="212"/>
      <c r="AK91" s="212"/>
      <c r="AL91" s="212"/>
      <c r="AM91" s="212"/>
      <c r="AN91" s="212"/>
      <c r="AO91" s="212"/>
      <c r="AP91" s="212"/>
      <c r="AQ91" s="212"/>
      <c r="AR91" s="212"/>
      <c r="AS91" s="212"/>
      <c r="AT91" s="212"/>
      <c r="AU91" s="212"/>
      <c r="AV91" s="212"/>
      <c r="AW91" s="212"/>
      <c r="AX91" s="212"/>
      <c r="AY91" s="212"/>
      <c r="AZ91" s="212"/>
      <c r="BA91" s="212"/>
      <c r="BB91" s="212"/>
      <c r="BC91" s="212"/>
      <c r="BD91" s="212"/>
      <c r="BE91" s="212"/>
      <c r="BF91" s="212"/>
      <c r="BG91" s="212"/>
      <c r="BH91" s="212"/>
    </row>
    <row r="92" spans="1:60" outlineLevel="1" x14ac:dyDescent="0.25">
      <c r="A92" s="219"/>
      <c r="B92" s="220"/>
      <c r="C92" s="251" t="s">
        <v>260</v>
      </c>
      <c r="D92" s="239"/>
      <c r="E92" s="239"/>
      <c r="F92" s="239"/>
      <c r="G92" s="239"/>
      <c r="H92" s="221"/>
      <c r="I92" s="221"/>
      <c r="J92" s="221"/>
      <c r="K92" s="221"/>
      <c r="L92" s="221"/>
      <c r="M92" s="221"/>
      <c r="N92" s="221"/>
      <c r="O92" s="221"/>
      <c r="P92" s="221"/>
      <c r="Q92" s="221"/>
      <c r="R92" s="221"/>
      <c r="S92" s="221"/>
      <c r="T92" s="221"/>
      <c r="U92" s="221"/>
      <c r="V92" s="221"/>
      <c r="W92" s="221"/>
      <c r="X92" s="221"/>
      <c r="Y92" s="212"/>
      <c r="Z92" s="212"/>
      <c r="AA92" s="212"/>
      <c r="AB92" s="212"/>
      <c r="AC92" s="212"/>
      <c r="AD92" s="212"/>
      <c r="AE92" s="212"/>
      <c r="AF92" s="212"/>
      <c r="AG92" s="212" t="s">
        <v>174</v>
      </c>
      <c r="AH92" s="212"/>
      <c r="AI92" s="212"/>
      <c r="AJ92" s="212"/>
      <c r="AK92" s="212"/>
      <c r="AL92" s="212"/>
      <c r="AM92" s="212"/>
      <c r="AN92" s="212"/>
      <c r="AO92" s="212"/>
      <c r="AP92" s="212"/>
      <c r="AQ92" s="212"/>
      <c r="AR92" s="212"/>
      <c r="AS92" s="212"/>
      <c r="AT92" s="212"/>
      <c r="AU92" s="212"/>
      <c r="AV92" s="212"/>
      <c r="AW92" s="212"/>
      <c r="AX92" s="212"/>
      <c r="AY92" s="212"/>
      <c r="AZ92" s="212"/>
      <c r="BA92" s="238" t="str">
        <f>C92</f>
        <v>s případným nutným přemístěním hromad nebo dočasných skládek na místo potřeby ze vzdálenosti do 30 m, v rovině nebo ve svahu do 1 : 5,</v>
      </c>
      <c r="BB92" s="212"/>
      <c r="BC92" s="212"/>
      <c r="BD92" s="212"/>
      <c r="BE92" s="212"/>
      <c r="BF92" s="212"/>
      <c r="BG92" s="212"/>
      <c r="BH92" s="212"/>
    </row>
    <row r="93" spans="1:60" outlineLevel="1" x14ac:dyDescent="0.25">
      <c r="A93" s="219"/>
      <c r="B93" s="220"/>
      <c r="C93" s="252" t="s">
        <v>257</v>
      </c>
      <c r="D93" s="222"/>
      <c r="E93" s="223">
        <v>255</v>
      </c>
      <c r="F93" s="221"/>
      <c r="G93" s="221"/>
      <c r="H93" s="221"/>
      <c r="I93" s="221"/>
      <c r="J93" s="221"/>
      <c r="K93" s="221"/>
      <c r="L93" s="221"/>
      <c r="M93" s="221"/>
      <c r="N93" s="221"/>
      <c r="O93" s="221"/>
      <c r="P93" s="221"/>
      <c r="Q93" s="221"/>
      <c r="R93" s="221"/>
      <c r="S93" s="221"/>
      <c r="T93" s="221"/>
      <c r="U93" s="221"/>
      <c r="V93" s="221"/>
      <c r="W93" s="221"/>
      <c r="X93" s="221"/>
      <c r="Y93" s="212"/>
      <c r="Z93" s="212"/>
      <c r="AA93" s="212"/>
      <c r="AB93" s="212"/>
      <c r="AC93" s="212"/>
      <c r="AD93" s="212"/>
      <c r="AE93" s="212"/>
      <c r="AF93" s="212"/>
      <c r="AG93" s="212" t="s">
        <v>176</v>
      </c>
      <c r="AH93" s="212">
        <v>5</v>
      </c>
      <c r="AI93" s="212"/>
      <c r="AJ93" s="212"/>
      <c r="AK93" s="212"/>
      <c r="AL93" s="212"/>
      <c r="AM93" s="212"/>
      <c r="AN93" s="212"/>
      <c r="AO93" s="212"/>
      <c r="AP93" s="212"/>
      <c r="AQ93" s="212"/>
      <c r="AR93" s="212"/>
      <c r="AS93" s="212"/>
      <c r="AT93" s="212"/>
      <c r="AU93" s="212"/>
      <c r="AV93" s="212"/>
      <c r="AW93" s="212"/>
      <c r="AX93" s="212"/>
      <c r="AY93" s="212"/>
      <c r="AZ93" s="212"/>
      <c r="BA93" s="212"/>
      <c r="BB93" s="212"/>
      <c r="BC93" s="212"/>
      <c r="BD93" s="212"/>
      <c r="BE93" s="212"/>
      <c r="BF93" s="212"/>
      <c r="BG93" s="212"/>
      <c r="BH93" s="212"/>
    </row>
    <row r="94" spans="1:60" outlineLevel="1" x14ac:dyDescent="0.25">
      <c r="A94" s="231">
        <v>27</v>
      </c>
      <c r="B94" s="232" t="s">
        <v>261</v>
      </c>
      <c r="C94" s="250" t="s">
        <v>262</v>
      </c>
      <c r="D94" s="233" t="s">
        <v>263</v>
      </c>
      <c r="E94" s="234">
        <v>7.8795000000000002</v>
      </c>
      <c r="F94" s="235"/>
      <c r="G94" s="236">
        <f>ROUND(E94*F94,2)</f>
        <v>0</v>
      </c>
      <c r="H94" s="235"/>
      <c r="I94" s="236">
        <f>ROUND(E94*H94,2)</f>
        <v>0</v>
      </c>
      <c r="J94" s="235"/>
      <c r="K94" s="236">
        <f>ROUND(E94*J94,2)</f>
        <v>0</v>
      </c>
      <c r="L94" s="236">
        <v>21</v>
      </c>
      <c r="M94" s="236">
        <f>G94*(1+L94/100)</f>
        <v>0</v>
      </c>
      <c r="N94" s="236">
        <v>1E-3</v>
      </c>
      <c r="O94" s="236">
        <f>ROUND(E94*N94,2)</f>
        <v>0.01</v>
      </c>
      <c r="P94" s="236">
        <v>0</v>
      </c>
      <c r="Q94" s="236">
        <f>ROUND(E94*P94,2)</f>
        <v>0</v>
      </c>
      <c r="R94" s="236" t="s">
        <v>264</v>
      </c>
      <c r="S94" s="236" t="s">
        <v>169</v>
      </c>
      <c r="T94" s="237" t="s">
        <v>170</v>
      </c>
      <c r="U94" s="221">
        <v>0</v>
      </c>
      <c r="V94" s="221">
        <f>ROUND(E94*U94,2)</f>
        <v>0</v>
      </c>
      <c r="W94" s="221"/>
      <c r="X94" s="221" t="s">
        <v>265</v>
      </c>
      <c r="Y94" s="212"/>
      <c r="Z94" s="212"/>
      <c r="AA94" s="212"/>
      <c r="AB94" s="212"/>
      <c r="AC94" s="212"/>
      <c r="AD94" s="212"/>
      <c r="AE94" s="212"/>
      <c r="AF94" s="212"/>
      <c r="AG94" s="212" t="s">
        <v>266</v>
      </c>
      <c r="AH94" s="212"/>
      <c r="AI94" s="212"/>
      <c r="AJ94" s="212"/>
      <c r="AK94" s="212"/>
      <c r="AL94" s="212"/>
      <c r="AM94" s="212"/>
      <c r="AN94" s="212"/>
      <c r="AO94" s="212"/>
      <c r="AP94" s="212"/>
      <c r="AQ94" s="212"/>
      <c r="AR94" s="212"/>
      <c r="AS94" s="212"/>
      <c r="AT94" s="212"/>
      <c r="AU94" s="212"/>
      <c r="AV94" s="212"/>
      <c r="AW94" s="212"/>
      <c r="AX94" s="212"/>
      <c r="AY94" s="212"/>
      <c r="AZ94" s="212"/>
      <c r="BA94" s="212"/>
      <c r="BB94" s="212"/>
      <c r="BC94" s="212"/>
      <c r="BD94" s="212"/>
      <c r="BE94" s="212"/>
      <c r="BF94" s="212"/>
      <c r="BG94" s="212"/>
      <c r="BH94" s="212"/>
    </row>
    <row r="95" spans="1:60" outlineLevel="1" x14ac:dyDescent="0.25">
      <c r="A95" s="219"/>
      <c r="B95" s="220"/>
      <c r="C95" s="252" t="s">
        <v>267</v>
      </c>
      <c r="D95" s="222"/>
      <c r="E95" s="223">
        <v>7.8795000000000002</v>
      </c>
      <c r="F95" s="221"/>
      <c r="G95" s="221"/>
      <c r="H95" s="221"/>
      <c r="I95" s="221"/>
      <c r="J95" s="221"/>
      <c r="K95" s="221"/>
      <c r="L95" s="221"/>
      <c r="M95" s="221"/>
      <c r="N95" s="221"/>
      <c r="O95" s="221"/>
      <c r="P95" s="221"/>
      <c r="Q95" s="221"/>
      <c r="R95" s="221"/>
      <c r="S95" s="221"/>
      <c r="T95" s="221"/>
      <c r="U95" s="221"/>
      <c r="V95" s="221"/>
      <c r="W95" s="221"/>
      <c r="X95" s="221"/>
      <c r="Y95" s="212"/>
      <c r="Z95" s="212"/>
      <c r="AA95" s="212"/>
      <c r="AB95" s="212"/>
      <c r="AC95" s="212"/>
      <c r="AD95" s="212"/>
      <c r="AE95" s="212"/>
      <c r="AF95" s="212"/>
      <c r="AG95" s="212" t="s">
        <v>176</v>
      </c>
      <c r="AH95" s="212">
        <v>5</v>
      </c>
      <c r="AI95" s="212"/>
      <c r="AJ95" s="212"/>
      <c r="AK95" s="212"/>
      <c r="AL95" s="212"/>
      <c r="AM95" s="212"/>
      <c r="AN95" s="212"/>
      <c r="AO95" s="212"/>
      <c r="AP95" s="212"/>
      <c r="AQ95" s="212"/>
      <c r="AR95" s="212"/>
      <c r="AS95" s="212"/>
      <c r="AT95" s="212"/>
      <c r="AU95" s="212"/>
      <c r="AV95" s="212"/>
      <c r="AW95" s="212"/>
      <c r="AX95" s="212"/>
      <c r="AY95" s="212"/>
      <c r="AZ95" s="212"/>
      <c r="BA95" s="212"/>
      <c r="BB95" s="212"/>
      <c r="BC95" s="212"/>
      <c r="BD95" s="212"/>
      <c r="BE95" s="212"/>
      <c r="BF95" s="212"/>
      <c r="BG95" s="212"/>
      <c r="BH95" s="212"/>
    </row>
    <row r="96" spans="1:60" outlineLevel="1" x14ac:dyDescent="0.25">
      <c r="A96" s="231">
        <v>28</v>
      </c>
      <c r="B96" s="232" t="s">
        <v>268</v>
      </c>
      <c r="C96" s="250" t="s">
        <v>269</v>
      </c>
      <c r="D96" s="233" t="s">
        <v>167</v>
      </c>
      <c r="E96" s="234">
        <v>10.5</v>
      </c>
      <c r="F96" s="235"/>
      <c r="G96" s="236">
        <f>ROUND(E96*F96,2)</f>
        <v>0</v>
      </c>
      <c r="H96" s="235"/>
      <c r="I96" s="236">
        <f>ROUND(E96*H96,2)</f>
        <v>0</v>
      </c>
      <c r="J96" s="235"/>
      <c r="K96" s="236">
        <f>ROUND(E96*J96,2)</f>
        <v>0</v>
      </c>
      <c r="L96" s="236">
        <v>21</v>
      </c>
      <c r="M96" s="236">
        <f>G96*(1+L96/100)</f>
        <v>0</v>
      </c>
      <c r="N96" s="236">
        <v>1.67</v>
      </c>
      <c r="O96" s="236">
        <f>ROUND(E96*N96,2)</f>
        <v>17.54</v>
      </c>
      <c r="P96" s="236">
        <v>0</v>
      </c>
      <c r="Q96" s="236">
        <f>ROUND(E96*P96,2)</f>
        <v>0</v>
      </c>
      <c r="R96" s="236" t="s">
        <v>264</v>
      </c>
      <c r="S96" s="236" t="s">
        <v>169</v>
      </c>
      <c r="T96" s="237" t="s">
        <v>170</v>
      </c>
      <c r="U96" s="221">
        <v>0</v>
      </c>
      <c r="V96" s="221">
        <f>ROUND(E96*U96,2)</f>
        <v>0</v>
      </c>
      <c r="W96" s="221"/>
      <c r="X96" s="221" t="s">
        <v>265</v>
      </c>
      <c r="Y96" s="212"/>
      <c r="Z96" s="212"/>
      <c r="AA96" s="212"/>
      <c r="AB96" s="212"/>
      <c r="AC96" s="212"/>
      <c r="AD96" s="212"/>
      <c r="AE96" s="212"/>
      <c r="AF96" s="212"/>
      <c r="AG96" s="212" t="s">
        <v>266</v>
      </c>
      <c r="AH96" s="212"/>
      <c r="AI96" s="212"/>
      <c r="AJ96" s="212"/>
      <c r="AK96" s="212"/>
      <c r="AL96" s="212"/>
      <c r="AM96" s="212"/>
      <c r="AN96" s="212"/>
      <c r="AO96" s="212"/>
      <c r="AP96" s="212"/>
      <c r="AQ96" s="212"/>
      <c r="AR96" s="212"/>
      <c r="AS96" s="212"/>
      <c r="AT96" s="212"/>
      <c r="AU96" s="212"/>
      <c r="AV96" s="212"/>
      <c r="AW96" s="212"/>
      <c r="AX96" s="212"/>
      <c r="AY96" s="212"/>
      <c r="AZ96" s="212"/>
      <c r="BA96" s="212"/>
      <c r="BB96" s="212"/>
      <c r="BC96" s="212"/>
      <c r="BD96" s="212"/>
      <c r="BE96" s="212"/>
      <c r="BF96" s="212"/>
      <c r="BG96" s="212"/>
      <c r="BH96" s="212"/>
    </row>
    <row r="97" spans="1:60" outlineLevel="1" x14ac:dyDescent="0.25">
      <c r="A97" s="219"/>
      <c r="B97" s="220"/>
      <c r="C97" s="252" t="s">
        <v>270</v>
      </c>
      <c r="D97" s="222"/>
      <c r="E97" s="223">
        <v>10.5</v>
      </c>
      <c r="F97" s="221"/>
      <c r="G97" s="221"/>
      <c r="H97" s="221"/>
      <c r="I97" s="221"/>
      <c r="J97" s="221"/>
      <c r="K97" s="221"/>
      <c r="L97" s="221"/>
      <c r="M97" s="221"/>
      <c r="N97" s="221"/>
      <c r="O97" s="221"/>
      <c r="P97" s="221"/>
      <c r="Q97" s="221"/>
      <c r="R97" s="221"/>
      <c r="S97" s="221"/>
      <c r="T97" s="221"/>
      <c r="U97" s="221"/>
      <c r="V97" s="221"/>
      <c r="W97" s="221"/>
      <c r="X97" s="221"/>
      <c r="Y97" s="212"/>
      <c r="Z97" s="212"/>
      <c r="AA97" s="212"/>
      <c r="AB97" s="212"/>
      <c r="AC97" s="212"/>
      <c r="AD97" s="212"/>
      <c r="AE97" s="212"/>
      <c r="AF97" s="212"/>
      <c r="AG97" s="212" t="s">
        <v>176</v>
      </c>
      <c r="AH97" s="212">
        <v>0</v>
      </c>
      <c r="AI97" s="212"/>
      <c r="AJ97" s="212"/>
      <c r="AK97" s="212"/>
      <c r="AL97" s="212"/>
      <c r="AM97" s="212"/>
      <c r="AN97" s="212"/>
      <c r="AO97" s="212"/>
      <c r="AP97" s="212"/>
      <c r="AQ97" s="212"/>
      <c r="AR97" s="212"/>
      <c r="AS97" s="212"/>
      <c r="AT97" s="212"/>
      <c r="AU97" s="212"/>
      <c r="AV97" s="212"/>
      <c r="AW97" s="212"/>
      <c r="AX97" s="212"/>
      <c r="AY97" s="212"/>
      <c r="AZ97" s="212"/>
      <c r="BA97" s="212"/>
      <c r="BB97" s="212"/>
      <c r="BC97" s="212"/>
      <c r="BD97" s="212"/>
      <c r="BE97" s="212"/>
      <c r="BF97" s="212"/>
      <c r="BG97" s="212"/>
      <c r="BH97" s="212"/>
    </row>
    <row r="98" spans="1:60" x14ac:dyDescent="0.25">
      <c r="A98" s="225" t="s">
        <v>163</v>
      </c>
      <c r="B98" s="226" t="s">
        <v>121</v>
      </c>
      <c r="C98" s="249" t="s">
        <v>122</v>
      </c>
      <c r="D98" s="227"/>
      <c r="E98" s="228"/>
      <c r="F98" s="229"/>
      <c r="G98" s="229">
        <f>SUMIF(AG99:AG105,"&lt;&gt;NOR",G99:G105)</f>
        <v>0</v>
      </c>
      <c r="H98" s="229"/>
      <c r="I98" s="229">
        <f>SUM(I99:I105)</f>
        <v>0</v>
      </c>
      <c r="J98" s="229"/>
      <c r="K98" s="229">
        <f>SUM(K99:K105)</f>
        <v>0</v>
      </c>
      <c r="L98" s="229"/>
      <c r="M98" s="229">
        <f>SUM(M99:M105)</f>
        <v>0</v>
      </c>
      <c r="N98" s="229"/>
      <c r="O98" s="229">
        <f>SUM(O99:O105)</f>
        <v>44.42</v>
      </c>
      <c r="P98" s="229"/>
      <c r="Q98" s="229">
        <f>SUM(Q99:Q105)</f>
        <v>0</v>
      </c>
      <c r="R98" s="229"/>
      <c r="S98" s="229"/>
      <c r="T98" s="230"/>
      <c r="U98" s="224"/>
      <c r="V98" s="224">
        <f>SUM(V99:V105)</f>
        <v>3.3000000000000003</v>
      </c>
      <c r="W98" s="224"/>
      <c r="X98" s="224"/>
      <c r="AG98" t="s">
        <v>164</v>
      </c>
    </row>
    <row r="99" spans="1:60" ht="20.399999999999999" outlineLevel="1" x14ac:dyDescent="0.25">
      <c r="A99" s="231">
        <v>29</v>
      </c>
      <c r="B99" s="232" t="s">
        <v>271</v>
      </c>
      <c r="C99" s="250" t="s">
        <v>272</v>
      </c>
      <c r="D99" s="233" t="s">
        <v>187</v>
      </c>
      <c r="E99" s="234">
        <v>4</v>
      </c>
      <c r="F99" s="235"/>
      <c r="G99" s="236">
        <f>ROUND(E99*F99,2)</f>
        <v>0</v>
      </c>
      <c r="H99" s="235"/>
      <c r="I99" s="236">
        <f>ROUND(E99*H99,2)</f>
        <v>0</v>
      </c>
      <c r="J99" s="235"/>
      <c r="K99" s="236">
        <f>ROUND(E99*J99,2)</f>
        <v>0</v>
      </c>
      <c r="L99" s="236">
        <v>21</v>
      </c>
      <c r="M99" s="236">
        <f>G99*(1+L99/100)</f>
        <v>0</v>
      </c>
      <c r="N99" s="236">
        <v>0.378</v>
      </c>
      <c r="O99" s="236">
        <f>ROUND(E99*N99,2)</f>
        <v>1.51</v>
      </c>
      <c r="P99" s="236">
        <v>0</v>
      </c>
      <c r="Q99" s="236">
        <f>ROUND(E99*P99,2)</f>
        <v>0</v>
      </c>
      <c r="R99" s="236" t="s">
        <v>192</v>
      </c>
      <c r="S99" s="236" t="s">
        <v>169</v>
      </c>
      <c r="T99" s="237" t="s">
        <v>170</v>
      </c>
      <c r="U99" s="221">
        <v>2.5999999999999999E-2</v>
      </c>
      <c r="V99" s="221">
        <f>ROUND(E99*U99,2)</f>
        <v>0.1</v>
      </c>
      <c r="W99" s="221"/>
      <c r="X99" s="221" t="s">
        <v>171</v>
      </c>
      <c r="Y99" s="212"/>
      <c r="Z99" s="212"/>
      <c r="AA99" s="212"/>
      <c r="AB99" s="212"/>
      <c r="AC99" s="212"/>
      <c r="AD99" s="212"/>
      <c r="AE99" s="212"/>
      <c r="AF99" s="212"/>
      <c r="AG99" s="212" t="s">
        <v>172</v>
      </c>
      <c r="AH99" s="212"/>
      <c r="AI99" s="212"/>
      <c r="AJ99" s="212"/>
      <c r="AK99" s="212"/>
      <c r="AL99" s="212"/>
      <c r="AM99" s="212"/>
      <c r="AN99" s="212"/>
      <c r="AO99" s="212"/>
      <c r="AP99" s="212"/>
      <c r="AQ99" s="212"/>
      <c r="AR99" s="212"/>
      <c r="AS99" s="212"/>
      <c r="AT99" s="212"/>
      <c r="AU99" s="212"/>
      <c r="AV99" s="212"/>
      <c r="AW99" s="212"/>
      <c r="AX99" s="212"/>
      <c r="AY99" s="212"/>
      <c r="AZ99" s="212"/>
      <c r="BA99" s="212"/>
      <c r="BB99" s="212"/>
      <c r="BC99" s="212"/>
      <c r="BD99" s="212"/>
      <c r="BE99" s="212"/>
      <c r="BF99" s="212"/>
      <c r="BG99" s="212"/>
      <c r="BH99" s="212"/>
    </row>
    <row r="100" spans="1:60" outlineLevel="1" x14ac:dyDescent="0.25">
      <c r="A100" s="219"/>
      <c r="B100" s="220"/>
      <c r="C100" s="252" t="s">
        <v>273</v>
      </c>
      <c r="D100" s="222"/>
      <c r="E100" s="223">
        <v>4</v>
      </c>
      <c r="F100" s="221"/>
      <c r="G100" s="221"/>
      <c r="H100" s="221"/>
      <c r="I100" s="221"/>
      <c r="J100" s="221"/>
      <c r="K100" s="221"/>
      <c r="L100" s="221"/>
      <c r="M100" s="221"/>
      <c r="N100" s="221"/>
      <c r="O100" s="221"/>
      <c r="P100" s="221"/>
      <c r="Q100" s="221"/>
      <c r="R100" s="221"/>
      <c r="S100" s="221"/>
      <c r="T100" s="221"/>
      <c r="U100" s="221"/>
      <c r="V100" s="221"/>
      <c r="W100" s="221"/>
      <c r="X100" s="221"/>
      <c r="Y100" s="212"/>
      <c r="Z100" s="212"/>
      <c r="AA100" s="212"/>
      <c r="AB100" s="212"/>
      <c r="AC100" s="212"/>
      <c r="AD100" s="212"/>
      <c r="AE100" s="212"/>
      <c r="AF100" s="212"/>
      <c r="AG100" s="212" t="s">
        <v>176</v>
      </c>
      <c r="AH100" s="212">
        <v>0</v>
      </c>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row>
    <row r="101" spans="1:60" ht="20.399999999999999" outlineLevel="1" x14ac:dyDescent="0.25">
      <c r="A101" s="231">
        <v>30</v>
      </c>
      <c r="B101" s="232" t="s">
        <v>271</v>
      </c>
      <c r="C101" s="250" t="s">
        <v>272</v>
      </c>
      <c r="D101" s="233" t="s">
        <v>187</v>
      </c>
      <c r="E101" s="234">
        <v>111</v>
      </c>
      <c r="F101" s="235"/>
      <c r="G101" s="236">
        <f>ROUND(E101*F101,2)</f>
        <v>0</v>
      </c>
      <c r="H101" s="235"/>
      <c r="I101" s="236">
        <f>ROUND(E101*H101,2)</f>
        <v>0</v>
      </c>
      <c r="J101" s="235"/>
      <c r="K101" s="236">
        <f>ROUND(E101*J101,2)</f>
        <v>0</v>
      </c>
      <c r="L101" s="236">
        <v>21</v>
      </c>
      <c r="M101" s="236">
        <f>G101*(1+L101/100)</f>
        <v>0</v>
      </c>
      <c r="N101" s="236">
        <v>0.378</v>
      </c>
      <c r="O101" s="236">
        <f>ROUND(E101*N101,2)</f>
        <v>41.96</v>
      </c>
      <c r="P101" s="236">
        <v>0</v>
      </c>
      <c r="Q101" s="236">
        <f>ROUND(E101*P101,2)</f>
        <v>0</v>
      </c>
      <c r="R101" s="236" t="s">
        <v>192</v>
      </c>
      <c r="S101" s="236" t="s">
        <v>169</v>
      </c>
      <c r="T101" s="237" t="s">
        <v>170</v>
      </c>
      <c r="U101" s="221">
        <v>2.5999999999999999E-2</v>
      </c>
      <c r="V101" s="221">
        <f>ROUND(E101*U101,2)</f>
        <v>2.89</v>
      </c>
      <c r="W101" s="221"/>
      <c r="X101" s="221" t="s">
        <v>171</v>
      </c>
      <c r="Y101" s="212"/>
      <c r="Z101" s="212"/>
      <c r="AA101" s="212"/>
      <c r="AB101" s="212"/>
      <c r="AC101" s="212"/>
      <c r="AD101" s="212"/>
      <c r="AE101" s="212"/>
      <c r="AF101" s="212"/>
      <c r="AG101" s="212" t="s">
        <v>172</v>
      </c>
      <c r="AH101" s="212"/>
      <c r="AI101" s="212"/>
      <c r="AJ101" s="212"/>
      <c r="AK101" s="212"/>
      <c r="AL101" s="212"/>
      <c r="AM101" s="212"/>
      <c r="AN101" s="212"/>
      <c r="AO101" s="212"/>
      <c r="AP101" s="212"/>
      <c r="AQ101" s="212"/>
      <c r="AR101" s="212"/>
      <c r="AS101" s="212"/>
      <c r="AT101" s="212"/>
      <c r="AU101" s="212"/>
      <c r="AV101" s="212"/>
      <c r="AW101" s="212"/>
      <c r="AX101" s="212"/>
      <c r="AY101" s="212"/>
      <c r="AZ101" s="212"/>
      <c r="BA101" s="212"/>
      <c r="BB101" s="212"/>
      <c r="BC101" s="212"/>
      <c r="BD101" s="212"/>
      <c r="BE101" s="212"/>
      <c r="BF101" s="212"/>
      <c r="BG101" s="212"/>
      <c r="BH101" s="212"/>
    </row>
    <row r="102" spans="1:60" outlineLevel="1" x14ac:dyDescent="0.25">
      <c r="A102" s="219"/>
      <c r="B102" s="220"/>
      <c r="C102" s="252" t="s">
        <v>189</v>
      </c>
      <c r="D102" s="222"/>
      <c r="E102" s="223">
        <v>111</v>
      </c>
      <c r="F102" s="221"/>
      <c r="G102" s="221"/>
      <c r="H102" s="221"/>
      <c r="I102" s="221"/>
      <c r="J102" s="221"/>
      <c r="K102" s="221"/>
      <c r="L102" s="221"/>
      <c r="M102" s="221"/>
      <c r="N102" s="221"/>
      <c r="O102" s="221"/>
      <c r="P102" s="221"/>
      <c r="Q102" s="221"/>
      <c r="R102" s="221"/>
      <c r="S102" s="221"/>
      <c r="T102" s="221"/>
      <c r="U102" s="221"/>
      <c r="V102" s="221"/>
      <c r="W102" s="221"/>
      <c r="X102" s="221"/>
      <c r="Y102" s="212"/>
      <c r="Z102" s="212"/>
      <c r="AA102" s="212"/>
      <c r="AB102" s="212"/>
      <c r="AC102" s="212"/>
      <c r="AD102" s="212"/>
      <c r="AE102" s="212"/>
      <c r="AF102" s="212"/>
      <c r="AG102" s="212" t="s">
        <v>176</v>
      </c>
      <c r="AH102" s="212">
        <v>0</v>
      </c>
      <c r="AI102" s="212"/>
      <c r="AJ102" s="212"/>
      <c r="AK102" s="212"/>
      <c r="AL102" s="212"/>
      <c r="AM102" s="212"/>
      <c r="AN102" s="212"/>
      <c r="AO102" s="212"/>
      <c r="AP102" s="212"/>
      <c r="AQ102" s="212"/>
      <c r="AR102" s="212"/>
      <c r="AS102" s="212"/>
      <c r="AT102" s="212"/>
      <c r="AU102" s="212"/>
      <c r="AV102" s="212"/>
      <c r="AW102" s="212"/>
      <c r="AX102" s="212"/>
      <c r="AY102" s="212"/>
      <c r="AZ102" s="212"/>
      <c r="BA102" s="212"/>
      <c r="BB102" s="212"/>
      <c r="BC102" s="212"/>
      <c r="BD102" s="212"/>
      <c r="BE102" s="212"/>
      <c r="BF102" s="212"/>
      <c r="BG102" s="212"/>
      <c r="BH102" s="212"/>
    </row>
    <row r="103" spans="1:60" ht="20.399999999999999" outlineLevel="1" x14ac:dyDescent="0.25">
      <c r="A103" s="231">
        <v>31</v>
      </c>
      <c r="B103" s="232" t="s">
        <v>274</v>
      </c>
      <c r="C103" s="250" t="s">
        <v>275</v>
      </c>
      <c r="D103" s="233" t="s">
        <v>187</v>
      </c>
      <c r="E103" s="234">
        <v>4</v>
      </c>
      <c r="F103" s="235"/>
      <c r="G103" s="236">
        <f>ROUND(E103*F103,2)</f>
        <v>0</v>
      </c>
      <c r="H103" s="235"/>
      <c r="I103" s="236">
        <f>ROUND(E103*H103,2)</f>
        <v>0</v>
      </c>
      <c r="J103" s="235"/>
      <c r="K103" s="236">
        <f>ROUND(E103*J103,2)</f>
        <v>0</v>
      </c>
      <c r="L103" s="236">
        <v>21</v>
      </c>
      <c r="M103" s="236">
        <f>G103*(1+L103/100)</f>
        <v>0</v>
      </c>
      <c r="N103" s="236">
        <v>0.23737</v>
      </c>
      <c r="O103" s="236">
        <f>ROUND(E103*N103,2)</f>
        <v>0.95</v>
      </c>
      <c r="P103" s="236">
        <v>0</v>
      </c>
      <c r="Q103" s="236">
        <f>ROUND(E103*P103,2)</f>
        <v>0</v>
      </c>
      <c r="R103" s="236" t="s">
        <v>192</v>
      </c>
      <c r="S103" s="236" t="s">
        <v>169</v>
      </c>
      <c r="T103" s="237" t="s">
        <v>170</v>
      </c>
      <c r="U103" s="221">
        <v>7.6999999999999999E-2</v>
      </c>
      <c r="V103" s="221">
        <f>ROUND(E103*U103,2)</f>
        <v>0.31</v>
      </c>
      <c r="W103" s="221"/>
      <c r="X103" s="221" t="s">
        <v>171</v>
      </c>
      <c r="Y103" s="212"/>
      <c r="Z103" s="212"/>
      <c r="AA103" s="212"/>
      <c r="AB103" s="212"/>
      <c r="AC103" s="212"/>
      <c r="AD103" s="212"/>
      <c r="AE103" s="212"/>
      <c r="AF103" s="212"/>
      <c r="AG103" s="212" t="s">
        <v>172</v>
      </c>
      <c r="AH103" s="212"/>
      <c r="AI103" s="212"/>
      <c r="AJ103" s="212"/>
      <c r="AK103" s="212"/>
      <c r="AL103" s="212"/>
      <c r="AM103" s="212"/>
      <c r="AN103" s="212"/>
      <c r="AO103" s="212"/>
      <c r="AP103" s="212"/>
      <c r="AQ103" s="212"/>
      <c r="AR103" s="212"/>
      <c r="AS103" s="212"/>
      <c r="AT103" s="212"/>
      <c r="AU103" s="212"/>
      <c r="AV103" s="212"/>
      <c r="AW103" s="212"/>
      <c r="AX103" s="212"/>
      <c r="AY103" s="212"/>
      <c r="AZ103" s="212"/>
      <c r="BA103" s="212"/>
      <c r="BB103" s="212"/>
      <c r="BC103" s="212"/>
      <c r="BD103" s="212"/>
      <c r="BE103" s="212"/>
      <c r="BF103" s="212"/>
      <c r="BG103" s="212"/>
      <c r="BH103" s="212"/>
    </row>
    <row r="104" spans="1:60" outlineLevel="1" x14ac:dyDescent="0.25">
      <c r="A104" s="219"/>
      <c r="B104" s="220"/>
      <c r="C104" s="251" t="s">
        <v>276</v>
      </c>
      <c r="D104" s="239"/>
      <c r="E104" s="239"/>
      <c r="F104" s="239"/>
      <c r="G104" s="239"/>
      <c r="H104" s="221"/>
      <c r="I104" s="221"/>
      <c r="J104" s="221"/>
      <c r="K104" s="221"/>
      <c r="L104" s="221"/>
      <c r="M104" s="221"/>
      <c r="N104" s="221"/>
      <c r="O104" s="221"/>
      <c r="P104" s="221"/>
      <c r="Q104" s="221"/>
      <c r="R104" s="221"/>
      <c r="S104" s="221"/>
      <c r="T104" s="221"/>
      <c r="U104" s="221"/>
      <c r="V104" s="221"/>
      <c r="W104" s="221"/>
      <c r="X104" s="221"/>
      <c r="Y104" s="212"/>
      <c r="Z104" s="212"/>
      <c r="AA104" s="212"/>
      <c r="AB104" s="212"/>
      <c r="AC104" s="212"/>
      <c r="AD104" s="212"/>
      <c r="AE104" s="212"/>
      <c r="AF104" s="212"/>
      <c r="AG104" s="212" t="s">
        <v>174</v>
      </c>
      <c r="AH104" s="212"/>
      <c r="AI104" s="212"/>
      <c r="AJ104" s="212"/>
      <c r="AK104" s="212"/>
      <c r="AL104" s="212"/>
      <c r="AM104" s="212"/>
      <c r="AN104" s="212"/>
      <c r="AO104" s="212"/>
      <c r="AP104" s="212"/>
      <c r="AQ104" s="212"/>
      <c r="AR104" s="212"/>
      <c r="AS104" s="212"/>
      <c r="AT104" s="212"/>
      <c r="AU104" s="212"/>
      <c r="AV104" s="212"/>
      <c r="AW104" s="212"/>
      <c r="AX104" s="212"/>
      <c r="AY104" s="212"/>
      <c r="AZ104" s="212"/>
      <c r="BA104" s="212"/>
      <c r="BB104" s="212"/>
      <c r="BC104" s="212"/>
      <c r="BD104" s="212"/>
      <c r="BE104" s="212"/>
      <c r="BF104" s="212"/>
      <c r="BG104" s="212"/>
      <c r="BH104" s="212"/>
    </row>
    <row r="105" spans="1:60" outlineLevel="1" x14ac:dyDescent="0.25">
      <c r="A105" s="219"/>
      <c r="B105" s="220"/>
      <c r="C105" s="252" t="s">
        <v>273</v>
      </c>
      <c r="D105" s="222"/>
      <c r="E105" s="223">
        <v>4</v>
      </c>
      <c r="F105" s="221"/>
      <c r="G105" s="221"/>
      <c r="H105" s="221"/>
      <c r="I105" s="221"/>
      <c r="J105" s="221"/>
      <c r="K105" s="221"/>
      <c r="L105" s="221"/>
      <c r="M105" s="221"/>
      <c r="N105" s="221"/>
      <c r="O105" s="221"/>
      <c r="P105" s="221"/>
      <c r="Q105" s="221"/>
      <c r="R105" s="221"/>
      <c r="S105" s="221"/>
      <c r="T105" s="221"/>
      <c r="U105" s="221"/>
      <c r="V105" s="221"/>
      <c r="W105" s="221"/>
      <c r="X105" s="221"/>
      <c r="Y105" s="212"/>
      <c r="Z105" s="212"/>
      <c r="AA105" s="212"/>
      <c r="AB105" s="212"/>
      <c r="AC105" s="212"/>
      <c r="AD105" s="212"/>
      <c r="AE105" s="212"/>
      <c r="AF105" s="212"/>
      <c r="AG105" s="212" t="s">
        <v>176</v>
      </c>
      <c r="AH105" s="212">
        <v>0</v>
      </c>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row>
    <row r="106" spans="1:60" x14ac:dyDescent="0.25">
      <c r="A106" s="225" t="s">
        <v>163</v>
      </c>
      <c r="B106" s="226" t="s">
        <v>123</v>
      </c>
      <c r="C106" s="249" t="s">
        <v>124</v>
      </c>
      <c r="D106" s="227"/>
      <c r="E106" s="228"/>
      <c r="F106" s="229"/>
      <c r="G106" s="229">
        <f>SUMIF(AG107:AG116,"&lt;&gt;NOR",G107:G116)</f>
        <v>0</v>
      </c>
      <c r="H106" s="229"/>
      <c r="I106" s="229">
        <f>SUM(I107:I116)</f>
        <v>0</v>
      </c>
      <c r="J106" s="229"/>
      <c r="K106" s="229">
        <f>SUM(K107:K116)</f>
        <v>0</v>
      </c>
      <c r="L106" s="229"/>
      <c r="M106" s="229">
        <f>SUM(M107:M116)</f>
        <v>0</v>
      </c>
      <c r="N106" s="229"/>
      <c r="O106" s="229">
        <f>SUM(O107:O116)</f>
        <v>29.17</v>
      </c>
      <c r="P106" s="229"/>
      <c r="Q106" s="229">
        <f>SUM(Q107:Q116)</f>
        <v>0</v>
      </c>
      <c r="R106" s="229"/>
      <c r="S106" s="229"/>
      <c r="T106" s="230"/>
      <c r="U106" s="224"/>
      <c r="V106" s="224">
        <f>SUM(V107:V116)</f>
        <v>16.41</v>
      </c>
      <c r="W106" s="224"/>
      <c r="X106" s="224"/>
      <c r="AG106" t="s">
        <v>164</v>
      </c>
    </row>
    <row r="107" spans="1:60" outlineLevel="1" x14ac:dyDescent="0.25">
      <c r="A107" s="231">
        <v>32</v>
      </c>
      <c r="B107" s="232" t="s">
        <v>277</v>
      </c>
      <c r="C107" s="250" t="s">
        <v>278</v>
      </c>
      <c r="D107" s="233" t="s">
        <v>187</v>
      </c>
      <c r="E107" s="234">
        <v>4</v>
      </c>
      <c r="F107" s="235"/>
      <c r="G107" s="236">
        <f>ROUND(E107*F107,2)</f>
        <v>0</v>
      </c>
      <c r="H107" s="235"/>
      <c r="I107" s="236">
        <f>ROUND(E107*H107,2)</f>
        <v>0</v>
      </c>
      <c r="J107" s="235"/>
      <c r="K107" s="236">
        <f>ROUND(E107*J107,2)</f>
        <v>0</v>
      </c>
      <c r="L107" s="236">
        <v>21</v>
      </c>
      <c r="M107" s="236">
        <f>G107*(1+L107/100)</f>
        <v>0</v>
      </c>
      <c r="N107" s="236">
        <v>6.0099999999999997E-3</v>
      </c>
      <c r="O107" s="236">
        <f>ROUND(E107*N107,2)</f>
        <v>0.02</v>
      </c>
      <c r="P107" s="236">
        <v>0</v>
      </c>
      <c r="Q107" s="236">
        <f>ROUND(E107*P107,2)</f>
        <v>0</v>
      </c>
      <c r="R107" s="236" t="s">
        <v>192</v>
      </c>
      <c r="S107" s="236" t="s">
        <v>169</v>
      </c>
      <c r="T107" s="237" t="s">
        <v>170</v>
      </c>
      <c r="U107" s="221">
        <v>4.0000000000000001E-3</v>
      </c>
      <c r="V107" s="221">
        <f>ROUND(E107*U107,2)</f>
        <v>0.02</v>
      </c>
      <c r="W107" s="221"/>
      <c r="X107" s="221" t="s">
        <v>171</v>
      </c>
      <c r="Y107" s="212"/>
      <c r="Z107" s="212"/>
      <c r="AA107" s="212"/>
      <c r="AB107" s="212"/>
      <c r="AC107" s="212"/>
      <c r="AD107" s="212"/>
      <c r="AE107" s="212"/>
      <c r="AF107" s="212"/>
      <c r="AG107" s="212" t="s">
        <v>172</v>
      </c>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row>
    <row r="108" spans="1:60" outlineLevel="1" x14ac:dyDescent="0.25">
      <c r="A108" s="219"/>
      <c r="B108" s="220"/>
      <c r="C108" s="251" t="s">
        <v>279</v>
      </c>
      <c r="D108" s="239"/>
      <c r="E108" s="239"/>
      <c r="F108" s="239"/>
      <c r="G108" s="239"/>
      <c r="H108" s="221"/>
      <c r="I108" s="221"/>
      <c r="J108" s="221"/>
      <c r="K108" s="221"/>
      <c r="L108" s="221"/>
      <c r="M108" s="221"/>
      <c r="N108" s="221"/>
      <c r="O108" s="221"/>
      <c r="P108" s="221"/>
      <c r="Q108" s="221"/>
      <c r="R108" s="221"/>
      <c r="S108" s="221"/>
      <c r="T108" s="221"/>
      <c r="U108" s="221"/>
      <c r="V108" s="221"/>
      <c r="W108" s="221"/>
      <c r="X108" s="221"/>
      <c r="Y108" s="212"/>
      <c r="Z108" s="212"/>
      <c r="AA108" s="212"/>
      <c r="AB108" s="212"/>
      <c r="AC108" s="212"/>
      <c r="AD108" s="212"/>
      <c r="AE108" s="212"/>
      <c r="AF108" s="212"/>
      <c r="AG108" s="212" t="s">
        <v>174</v>
      </c>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row>
    <row r="109" spans="1:60" ht="20.399999999999999" outlineLevel="1" x14ac:dyDescent="0.25">
      <c r="A109" s="231">
        <v>33</v>
      </c>
      <c r="B109" s="232" t="s">
        <v>280</v>
      </c>
      <c r="C109" s="250" t="s">
        <v>281</v>
      </c>
      <c r="D109" s="233" t="s">
        <v>187</v>
      </c>
      <c r="E109" s="234">
        <v>41</v>
      </c>
      <c r="F109" s="235"/>
      <c r="G109" s="236">
        <f>ROUND(E109*F109,2)</f>
        <v>0</v>
      </c>
      <c r="H109" s="235"/>
      <c r="I109" s="236">
        <f>ROUND(E109*H109,2)</f>
        <v>0</v>
      </c>
      <c r="J109" s="235"/>
      <c r="K109" s="236">
        <f>ROUND(E109*J109,2)</f>
        <v>0</v>
      </c>
      <c r="L109" s="236">
        <v>21</v>
      </c>
      <c r="M109" s="236">
        <f>G109*(1+L109/100)</f>
        <v>0</v>
      </c>
      <c r="N109" s="236">
        <v>6.0999999999999997E-4</v>
      </c>
      <c r="O109" s="236">
        <f>ROUND(E109*N109,2)</f>
        <v>0.03</v>
      </c>
      <c r="P109" s="236">
        <v>0</v>
      </c>
      <c r="Q109" s="236">
        <f>ROUND(E109*P109,2)</f>
        <v>0</v>
      </c>
      <c r="R109" s="236" t="s">
        <v>192</v>
      </c>
      <c r="S109" s="236" t="s">
        <v>169</v>
      </c>
      <c r="T109" s="237" t="s">
        <v>170</v>
      </c>
      <c r="U109" s="221">
        <v>2E-3</v>
      </c>
      <c r="V109" s="221">
        <f>ROUND(E109*U109,2)</f>
        <v>0.08</v>
      </c>
      <c r="W109" s="221"/>
      <c r="X109" s="221" t="s">
        <v>171</v>
      </c>
      <c r="Y109" s="212"/>
      <c r="Z109" s="212"/>
      <c r="AA109" s="212"/>
      <c r="AB109" s="212"/>
      <c r="AC109" s="212"/>
      <c r="AD109" s="212"/>
      <c r="AE109" s="212"/>
      <c r="AF109" s="212"/>
      <c r="AG109" s="212" t="s">
        <v>172</v>
      </c>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row>
    <row r="110" spans="1:60" outlineLevel="1" x14ac:dyDescent="0.25">
      <c r="A110" s="219"/>
      <c r="B110" s="220"/>
      <c r="C110" s="252" t="s">
        <v>282</v>
      </c>
      <c r="D110" s="222"/>
      <c r="E110" s="223">
        <v>41</v>
      </c>
      <c r="F110" s="221"/>
      <c r="G110" s="221"/>
      <c r="H110" s="221"/>
      <c r="I110" s="221"/>
      <c r="J110" s="221"/>
      <c r="K110" s="221"/>
      <c r="L110" s="221"/>
      <c r="M110" s="221"/>
      <c r="N110" s="221"/>
      <c r="O110" s="221"/>
      <c r="P110" s="221"/>
      <c r="Q110" s="221"/>
      <c r="R110" s="221"/>
      <c r="S110" s="221"/>
      <c r="T110" s="221"/>
      <c r="U110" s="221"/>
      <c r="V110" s="221"/>
      <c r="W110" s="221"/>
      <c r="X110" s="221"/>
      <c r="Y110" s="212"/>
      <c r="Z110" s="212"/>
      <c r="AA110" s="212"/>
      <c r="AB110" s="212"/>
      <c r="AC110" s="212"/>
      <c r="AD110" s="212"/>
      <c r="AE110" s="212"/>
      <c r="AF110" s="212"/>
      <c r="AG110" s="212" t="s">
        <v>176</v>
      </c>
      <c r="AH110" s="212">
        <v>0</v>
      </c>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row>
    <row r="111" spans="1:60" ht="20.399999999999999" outlineLevel="1" x14ac:dyDescent="0.25">
      <c r="A111" s="231">
        <v>34</v>
      </c>
      <c r="B111" s="232" t="s">
        <v>283</v>
      </c>
      <c r="C111" s="250" t="s">
        <v>284</v>
      </c>
      <c r="D111" s="233" t="s">
        <v>187</v>
      </c>
      <c r="E111" s="234">
        <v>41</v>
      </c>
      <c r="F111" s="235"/>
      <c r="G111" s="236">
        <f>ROUND(E111*F111,2)</f>
        <v>0</v>
      </c>
      <c r="H111" s="235"/>
      <c r="I111" s="236">
        <f>ROUND(E111*H111,2)</f>
        <v>0</v>
      </c>
      <c r="J111" s="235"/>
      <c r="K111" s="236">
        <f>ROUND(E111*J111,2)</f>
        <v>0</v>
      </c>
      <c r="L111" s="236">
        <v>21</v>
      </c>
      <c r="M111" s="236">
        <f>G111*(1+L111/100)</f>
        <v>0</v>
      </c>
      <c r="N111" s="236">
        <v>0.15559000000000001</v>
      </c>
      <c r="O111" s="236">
        <f>ROUND(E111*N111,2)</f>
        <v>6.38</v>
      </c>
      <c r="P111" s="236">
        <v>0</v>
      </c>
      <c r="Q111" s="236">
        <f>ROUND(E111*P111,2)</f>
        <v>0</v>
      </c>
      <c r="R111" s="236" t="s">
        <v>192</v>
      </c>
      <c r="S111" s="236" t="s">
        <v>169</v>
      </c>
      <c r="T111" s="237" t="s">
        <v>170</v>
      </c>
      <c r="U111" s="221">
        <v>8.2000000000000003E-2</v>
      </c>
      <c r="V111" s="221">
        <f>ROUND(E111*U111,2)</f>
        <v>3.36</v>
      </c>
      <c r="W111" s="221"/>
      <c r="X111" s="221" t="s">
        <v>171</v>
      </c>
      <c r="Y111" s="212"/>
      <c r="Z111" s="212"/>
      <c r="AA111" s="212"/>
      <c r="AB111" s="212"/>
      <c r="AC111" s="212"/>
      <c r="AD111" s="212"/>
      <c r="AE111" s="212"/>
      <c r="AF111" s="212"/>
      <c r="AG111" s="212" t="s">
        <v>172</v>
      </c>
      <c r="AH111" s="212"/>
      <c r="AI111" s="212"/>
      <c r="AJ111" s="212"/>
      <c r="AK111" s="212"/>
      <c r="AL111" s="212"/>
      <c r="AM111" s="212"/>
      <c r="AN111" s="212"/>
      <c r="AO111" s="212"/>
      <c r="AP111" s="212"/>
      <c r="AQ111" s="212"/>
      <c r="AR111" s="212"/>
      <c r="AS111" s="212"/>
      <c r="AT111" s="212"/>
      <c r="AU111" s="212"/>
      <c r="AV111" s="212"/>
      <c r="AW111" s="212"/>
      <c r="AX111" s="212"/>
      <c r="AY111" s="212"/>
      <c r="AZ111" s="212"/>
      <c r="BA111" s="212"/>
      <c r="BB111" s="212"/>
      <c r="BC111" s="212"/>
      <c r="BD111" s="212"/>
      <c r="BE111" s="212"/>
      <c r="BF111" s="212"/>
      <c r="BG111" s="212"/>
      <c r="BH111" s="212"/>
    </row>
    <row r="112" spans="1:60" outlineLevel="1" x14ac:dyDescent="0.25">
      <c r="A112" s="219"/>
      <c r="B112" s="220"/>
      <c r="C112" s="252" t="s">
        <v>282</v>
      </c>
      <c r="D112" s="222"/>
      <c r="E112" s="223">
        <v>41</v>
      </c>
      <c r="F112" s="221"/>
      <c r="G112" s="221"/>
      <c r="H112" s="221"/>
      <c r="I112" s="221"/>
      <c r="J112" s="221"/>
      <c r="K112" s="221"/>
      <c r="L112" s="221"/>
      <c r="M112" s="221"/>
      <c r="N112" s="221"/>
      <c r="O112" s="221"/>
      <c r="P112" s="221"/>
      <c r="Q112" s="221"/>
      <c r="R112" s="221"/>
      <c r="S112" s="221"/>
      <c r="T112" s="221"/>
      <c r="U112" s="221"/>
      <c r="V112" s="221"/>
      <c r="W112" s="221"/>
      <c r="X112" s="221"/>
      <c r="Y112" s="212"/>
      <c r="Z112" s="212"/>
      <c r="AA112" s="212"/>
      <c r="AB112" s="212"/>
      <c r="AC112" s="212"/>
      <c r="AD112" s="212"/>
      <c r="AE112" s="212"/>
      <c r="AF112" s="212"/>
      <c r="AG112" s="212" t="s">
        <v>176</v>
      </c>
      <c r="AH112" s="212">
        <v>0</v>
      </c>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row>
    <row r="113" spans="1:60" outlineLevel="1" x14ac:dyDescent="0.25">
      <c r="A113" s="231">
        <v>35</v>
      </c>
      <c r="B113" s="232" t="s">
        <v>285</v>
      </c>
      <c r="C113" s="250" t="s">
        <v>286</v>
      </c>
      <c r="D113" s="233" t="s">
        <v>187</v>
      </c>
      <c r="E113" s="234">
        <v>175</v>
      </c>
      <c r="F113" s="235"/>
      <c r="G113" s="236">
        <f>ROUND(E113*F113,2)</f>
        <v>0</v>
      </c>
      <c r="H113" s="235"/>
      <c r="I113" s="236">
        <f>ROUND(E113*H113,2)</f>
        <v>0</v>
      </c>
      <c r="J113" s="235"/>
      <c r="K113" s="236">
        <f>ROUND(E113*J113,2)</f>
        <v>0</v>
      </c>
      <c r="L113" s="236">
        <v>21</v>
      </c>
      <c r="M113" s="236">
        <f>G113*(1+L113/100)</f>
        <v>0</v>
      </c>
      <c r="N113" s="236">
        <v>3.1E-4</v>
      </c>
      <c r="O113" s="236">
        <f>ROUND(E113*N113,2)</f>
        <v>0.05</v>
      </c>
      <c r="P113" s="236">
        <v>0</v>
      </c>
      <c r="Q113" s="236">
        <f>ROUND(E113*P113,2)</f>
        <v>0</v>
      </c>
      <c r="R113" s="236" t="s">
        <v>192</v>
      </c>
      <c r="S113" s="236" t="s">
        <v>169</v>
      </c>
      <c r="T113" s="237" t="s">
        <v>170</v>
      </c>
      <c r="U113" s="221">
        <v>2E-3</v>
      </c>
      <c r="V113" s="221">
        <f>ROUND(E113*U113,2)</f>
        <v>0.35</v>
      </c>
      <c r="W113" s="221"/>
      <c r="X113" s="221" t="s">
        <v>171</v>
      </c>
      <c r="Y113" s="212"/>
      <c r="Z113" s="212"/>
      <c r="AA113" s="212"/>
      <c r="AB113" s="212"/>
      <c r="AC113" s="212"/>
      <c r="AD113" s="212"/>
      <c r="AE113" s="212"/>
      <c r="AF113" s="212"/>
      <c r="AG113" s="212" t="s">
        <v>172</v>
      </c>
      <c r="AH113" s="212"/>
      <c r="AI113" s="212"/>
      <c r="AJ113" s="212"/>
      <c r="AK113" s="212"/>
      <c r="AL113" s="212"/>
      <c r="AM113" s="212"/>
      <c r="AN113" s="212"/>
      <c r="AO113" s="212"/>
      <c r="AP113" s="212"/>
      <c r="AQ113" s="212"/>
      <c r="AR113" s="212"/>
      <c r="AS113" s="212"/>
      <c r="AT113" s="212"/>
      <c r="AU113" s="212"/>
      <c r="AV113" s="212"/>
      <c r="AW113" s="212"/>
      <c r="AX113" s="212"/>
      <c r="AY113" s="212"/>
      <c r="AZ113" s="212"/>
      <c r="BA113" s="212"/>
      <c r="BB113" s="212"/>
      <c r="BC113" s="212"/>
      <c r="BD113" s="212"/>
      <c r="BE113" s="212"/>
      <c r="BF113" s="212"/>
      <c r="BG113" s="212"/>
      <c r="BH113" s="212"/>
    </row>
    <row r="114" spans="1:60" outlineLevel="1" x14ac:dyDescent="0.25">
      <c r="A114" s="219"/>
      <c r="B114" s="220"/>
      <c r="C114" s="252" t="s">
        <v>287</v>
      </c>
      <c r="D114" s="222"/>
      <c r="E114" s="223">
        <v>175</v>
      </c>
      <c r="F114" s="221"/>
      <c r="G114" s="221"/>
      <c r="H114" s="221"/>
      <c r="I114" s="221"/>
      <c r="J114" s="221"/>
      <c r="K114" s="221"/>
      <c r="L114" s="221"/>
      <c r="M114" s="221"/>
      <c r="N114" s="221"/>
      <c r="O114" s="221"/>
      <c r="P114" s="221"/>
      <c r="Q114" s="221"/>
      <c r="R114" s="221"/>
      <c r="S114" s="221"/>
      <c r="T114" s="221"/>
      <c r="U114" s="221"/>
      <c r="V114" s="221"/>
      <c r="W114" s="221"/>
      <c r="X114" s="221"/>
      <c r="Y114" s="212"/>
      <c r="Z114" s="212"/>
      <c r="AA114" s="212"/>
      <c r="AB114" s="212"/>
      <c r="AC114" s="212"/>
      <c r="AD114" s="212"/>
      <c r="AE114" s="212"/>
      <c r="AF114" s="212"/>
      <c r="AG114" s="212" t="s">
        <v>176</v>
      </c>
      <c r="AH114" s="212">
        <v>0</v>
      </c>
      <c r="AI114" s="212"/>
      <c r="AJ114" s="212"/>
      <c r="AK114" s="212"/>
      <c r="AL114" s="212"/>
      <c r="AM114" s="212"/>
      <c r="AN114" s="212"/>
      <c r="AO114" s="212"/>
      <c r="AP114" s="212"/>
      <c r="AQ114" s="212"/>
      <c r="AR114" s="212"/>
      <c r="AS114" s="212"/>
      <c r="AT114" s="212"/>
      <c r="AU114" s="212"/>
      <c r="AV114" s="212"/>
      <c r="AW114" s="212"/>
      <c r="AX114" s="212"/>
      <c r="AY114" s="212"/>
      <c r="AZ114" s="212"/>
      <c r="BA114" s="212"/>
      <c r="BB114" s="212"/>
      <c r="BC114" s="212"/>
      <c r="BD114" s="212"/>
      <c r="BE114" s="212"/>
      <c r="BF114" s="212"/>
      <c r="BG114" s="212"/>
      <c r="BH114" s="212"/>
    </row>
    <row r="115" spans="1:60" ht="20.399999999999999" outlineLevel="1" x14ac:dyDescent="0.25">
      <c r="A115" s="231">
        <v>36</v>
      </c>
      <c r="B115" s="232" t="s">
        <v>288</v>
      </c>
      <c r="C115" s="250" t="s">
        <v>289</v>
      </c>
      <c r="D115" s="233" t="s">
        <v>187</v>
      </c>
      <c r="E115" s="234">
        <v>175</v>
      </c>
      <c r="F115" s="235"/>
      <c r="G115" s="236">
        <f>ROUND(E115*F115,2)</f>
        <v>0</v>
      </c>
      <c r="H115" s="235"/>
      <c r="I115" s="236">
        <f>ROUND(E115*H115,2)</f>
        <v>0</v>
      </c>
      <c r="J115" s="235"/>
      <c r="K115" s="236">
        <f>ROUND(E115*J115,2)</f>
        <v>0</v>
      </c>
      <c r="L115" s="236">
        <v>21</v>
      </c>
      <c r="M115" s="236">
        <f>G115*(1+L115/100)</f>
        <v>0</v>
      </c>
      <c r="N115" s="236">
        <v>0.12966</v>
      </c>
      <c r="O115" s="236">
        <f>ROUND(E115*N115,2)</f>
        <v>22.69</v>
      </c>
      <c r="P115" s="236">
        <v>0</v>
      </c>
      <c r="Q115" s="236">
        <f>ROUND(E115*P115,2)</f>
        <v>0</v>
      </c>
      <c r="R115" s="236" t="s">
        <v>192</v>
      </c>
      <c r="S115" s="236" t="s">
        <v>169</v>
      </c>
      <c r="T115" s="237" t="s">
        <v>170</v>
      </c>
      <c r="U115" s="221">
        <v>7.1999999999999995E-2</v>
      </c>
      <c r="V115" s="221">
        <f>ROUND(E115*U115,2)</f>
        <v>12.6</v>
      </c>
      <c r="W115" s="221"/>
      <c r="X115" s="221" t="s">
        <v>171</v>
      </c>
      <c r="Y115" s="212"/>
      <c r="Z115" s="212"/>
      <c r="AA115" s="212"/>
      <c r="AB115" s="212"/>
      <c r="AC115" s="212"/>
      <c r="AD115" s="212"/>
      <c r="AE115" s="212"/>
      <c r="AF115" s="212"/>
      <c r="AG115" s="212" t="s">
        <v>172</v>
      </c>
      <c r="AH115" s="212"/>
      <c r="AI115" s="212"/>
      <c r="AJ115" s="212"/>
      <c r="AK115" s="212"/>
      <c r="AL115" s="212"/>
      <c r="AM115" s="212"/>
      <c r="AN115" s="212"/>
      <c r="AO115" s="212"/>
      <c r="AP115" s="212"/>
      <c r="AQ115" s="212"/>
      <c r="AR115" s="212"/>
      <c r="AS115" s="212"/>
      <c r="AT115" s="212"/>
      <c r="AU115" s="212"/>
      <c r="AV115" s="212"/>
      <c r="AW115" s="212"/>
      <c r="AX115" s="212"/>
      <c r="AY115" s="212"/>
      <c r="AZ115" s="212"/>
      <c r="BA115" s="212"/>
      <c r="BB115" s="212"/>
      <c r="BC115" s="212"/>
      <c r="BD115" s="212"/>
      <c r="BE115" s="212"/>
      <c r="BF115" s="212"/>
      <c r="BG115" s="212"/>
      <c r="BH115" s="212"/>
    </row>
    <row r="116" spans="1:60" outlineLevel="1" x14ac:dyDescent="0.25">
      <c r="A116" s="219"/>
      <c r="B116" s="220"/>
      <c r="C116" s="252" t="s">
        <v>287</v>
      </c>
      <c r="D116" s="222"/>
      <c r="E116" s="223">
        <v>175</v>
      </c>
      <c r="F116" s="221"/>
      <c r="G116" s="221"/>
      <c r="H116" s="221"/>
      <c r="I116" s="221"/>
      <c r="J116" s="221"/>
      <c r="K116" s="221"/>
      <c r="L116" s="221"/>
      <c r="M116" s="221"/>
      <c r="N116" s="221"/>
      <c r="O116" s="221"/>
      <c r="P116" s="221"/>
      <c r="Q116" s="221"/>
      <c r="R116" s="221"/>
      <c r="S116" s="221"/>
      <c r="T116" s="221"/>
      <c r="U116" s="221"/>
      <c r="V116" s="221"/>
      <c r="W116" s="221"/>
      <c r="X116" s="221"/>
      <c r="Y116" s="212"/>
      <c r="Z116" s="212"/>
      <c r="AA116" s="212"/>
      <c r="AB116" s="212"/>
      <c r="AC116" s="212"/>
      <c r="AD116" s="212"/>
      <c r="AE116" s="212"/>
      <c r="AF116" s="212"/>
      <c r="AG116" s="212" t="s">
        <v>176</v>
      </c>
      <c r="AH116" s="212">
        <v>0</v>
      </c>
      <c r="AI116" s="212"/>
      <c r="AJ116" s="212"/>
      <c r="AK116" s="212"/>
      <c r="AL116" s="212"/>
      <c r="AM116" s="212"/>
      <c r="AN116" s="212"/>
      <c r="AO116" s="212"/>
      <c r="AP116" s="212"/>
      <c r="AQ116" s="212"/>
      <c r="AR116" s="212"/>
      <c r="AS116" s="212"/>
      <c r="AT116" s="212"/>
      <c r="AU116" s="212"/>
      <c r="AV116" s="212"/>
      <c r="AW116" s="212"/>
      <c r="AX116" s="212"/>
      <c r="AY116" s="212"/>
      <c r="AZ116" s="212"/>
      <c r="BA116" s="212"/>
      <c r="BB116" s="212"/>
      <c r="BC116" s="212"/>
      <c r="BD116" s="212"/>
      <c r="BE116" s="212"/>
      <c r="BF116" s="212"/>
      <c r="BG116" s="212"/>
      <c r="BH116" s="212"/>
    </row>
    <row r="117" spans="1:60" x14ac:dyDescent="0.25">
      <c r="A117" s="225" t="s">
        <v>163</v>
      </c>
      <c r="B117" s="226" t="s">
        <v>125</v>
      </c>
      <c r="C117" s="249" t="s">
        <v>126</v>
      </c>
      <c r="D117" s="227"/>
      <c r="E117" s="228"/>
      <c r="F117" s="229"/>
      <c r="G117" s="229">
        <f>SUMIF(AG118:AG127,"&lt;&gt;NOR",G118:G127)</f>
        <v>0</v>
      </c>
      <c r="H117" s="229"/>
      <c r="I117" s="229">
        <f>SUM(I118:I127)</f>
        <v>0</v>
      </c>
      <c r="J117" s="229"/>
      <c r="K117" s="229">
        <f>SUM(K118:K127)</f>
        <v>0</v>
      </c>
      <c r="L117" s="229"/>
      <c r="M117" s="229">
        <f>SUM(M118:M127)</f>
        <v>0</v>
      </c>
      <c r="N117" s="229"/>
      <c r="O117" s="229">
        <f>SUM(O118:O127)</f>
        <v>23.29</v>
      </c>
      <c r="P117" s="229"/>
      <c r="Q117" s="229">
        <f>SUM(Q118:Q127)</f>
        <v>0</v>
      </c>
      <c r="R117" s="229"/>
      <c r="S117" s="229"/>
      <c r="T117" s="230"/>
      <c r="U117" s="224"/>
      <c r="V117" s="224">
        <f>SUM(V118:V127)</f>
        <v>77.37</v>
      </c>
      <c r="W117" s="224"/>
      <c r="X117" s="224"/>
      <c r="AG117" t="s">
        <v>164</v>
      </c>
    </row>
    <row r="118" spans="1:60" outlineLevel="1" x14ac:dyDescent="0.25">
      <c r="A118" s="231">
        <v>37</v>
      </c>
      <c r="B118" s="232" t="s">
        <v>290</v>
      </c>
      <c r="C118" s="250" t="s">
        <v>291</v>
      </c>
      <c r="D118" s="233" t="s">
        <v>187</v>
      </c>
      <c r="E118" s="234">
        <v>100</v>
      </c>
      <c r="F118" s="235"/>
      <c r="G118" s="236">
        <f>ROUND(E118*F118,2)</f>
        <v>0</v>
      </c>
      <c r="H118" s="235"/>
      <c r="I118" s="236">
        <f>ROUND(E118*H118,2)</f>
        <v>0</v>
      </c>
      <c r="J118" s="235"/>
      <c r="K118" s="236">
        <f>ROUND(E118*J118,2)</f>
        <v>0</v>
      </c>
      <c r="L118" s="236">
        <v>21</v>
      </c>
      <c r="M118" s="236">
        <f>G118*(1+L118/100)</f>
        <v>0</v>
      </c>
      <c r="N118" s="236">
        <v>7.3899999999999993E-2</v>
      </c>
      <c r="O118" s="236">
        <f>ROUND(E118*N118,2)</f>
        <v>7.39</v>
      </c>
      <c r="P118" s="236">
        <v>0</v>
      </c>
      <c r="Q118" s="236">
        <f>ROUND(E118*P118,2)</f>
        <v>0</v>
      </c>
      <c r="R118" s="236" t="s">
        <v>192</v>
      </c>
      <c r="S118" s="236" t="s">
        <v>169</v>
      </c>
      <c r="T118" s="237" t="s">
        <v>170</v>
      </c>
      <c r="U118" s="221">
        <v>0.45200000000000001</v>
      </c>
      <c r="V118" s="221">
        <f>ROUND(E118*U118,2)</f>
        <v>45.2</v>
      </c>
      <c r="W118" s="221"/>
      <c r="X118" s="221" t="s">
        <v>171</v>
      </c>
      <c r="Y118" s="212"/>
      <c r="Z118" s="212"/>
      <c r="AA118" s="212"/>
      <c r="AB118" s="212"/>
      <c r="AC118" s="212"/>
      <c r="AD118" s="212"/>
      <c r="AE118" s="212"/>
      <c r="AF118" s="212"/>
      <c r="AG118" s="212" t="s">
        <v>172</v>
      </c>
      <c r="AH118" s="212"/>
      <c r="AI118" s="212"/>
      <c r="AJ118" s="212"/>
      <c r="AK118" s="212"/>
      <c r="AL118" s="212"/>
      <c r="AM118" s="212"/>
      <c r="AN118" s="212"/>
      <c r="AO118" s="212"/>
      <c r="AP118" s="212"/>
      <c r="AQ118" s="212"/>
      <c r="AR118" s="212"/>
      <c r="AS118" s="212"/>
      <c r="AT118" s="212"/>
      <c r="AU118" s="212"/>
      <c r="AV118" s="212"/>
      <c r="AW118" s="212"/>
      <c r="AX118" s="212"/>
      <c r="AY118" s="212"/>
      <c r="AZ118" s="212"/>
      <c r="BA118" s="212"/>
      <c r="BB118" s="212"/>
      <c r="BC118" s="212"/>
      <c r="BD118" s="212"/>
      <c r="BE118" s="212"/>
      <c r="BF118" s="212"/>
      <c r="BG118" s="212"/>
      <c r="BH118" s="212"/>
    </row>
    <row r="119" spans="1:60" ht="21" outlineLevel="1" x14ac:dyDescent="0.25">
      <c r="A119" s="219"/>
      <c r="B119" s="220"/>
      <c r="C119" s="251" t="s">
        <v>292</v>
      </c>
      <c r="D119" s="239"/>
      <c r="E119" s="239"/>
      <c r="F119" s="239"/>
      <c r="G119" s="239"/>
      <c r="H119" s="221"/>
      <c r="I119" s="221"/>
      <c r="J119" s="221"/>
      <c r="K119" s="221"/>
      <c r="L119" s="221"/>
      <c r="M119" s="221"/>
      <c r="N119" s="221"/>
      <c r="O119" s="221"/>
      <c r="P119" s="221"/>
      <c r="Q119" s="221"/>
      <c r="R119" s="221"/>
      <c r="S119" s="221"/>
      <c r="T119" s="221"/>
      <c r="U119" s="221"/>
      <c r="V119" s="221"/>
      <c r="W119" s="221"/>
      <c r="X119" s="221"/>
      <c r="Y119" s="212"/>
      <c r="Z119" s="212"/>
      <c r="AA119" s="212"/>
      <c r="AB119" s="212"/>
      <c r="AC119" s="212"/>
      <c r="AD119" s="212"/>
      <c r="AE119" s="212"/>
      <c r="AF119" s="212"/>
      <c r="AG119" s="212" t="s">
        <v>174</v>
      </c>
      <c r="AH119" s="212"/>
      <c r="AI119" s="212"/>
      <c r="AJ119" s="212"/>
      <c r="AK119" s="212"/>
      <c r="AL119" s="212"/>
      <c r="AM119" s="212"/>
      <c r="AN119" s="212"/>
      <c r="AO119" s="212"/>
      <c r="AP119" s="212"/>
      <c r="AQ119" s="212"/>
      <c r="AR119" s="212"/>
      <c r="AS119" s="212"/>
      <c r="AT119" s="212"/>
      <c r="AU119" s="212"/>
      <c r="AV119" s="212"/>
      <c r="AW119" s="212"/>
      <c r="AX119" s="212"/>
      <c r="AY119" s="212"/>
      <c r="AZ119" s="212"/>
      <c r="BA119" s="238" t="str">
        <f>C119</f>
        <v>s provedením lože z kameniva drceného, s vyplněním spár, s dvojitým hutněním a se smetením přebytečného materiálu na krajnici. S dodáním hmot pro lože a výplň spár.</v>
      </c>
      <c r="BB119" s="212"/>
      <c r="BC119" s="212"/>
      <c r="BD119" s="212"/>
      <c r="BE119" s="212"/>
      <c r="BF119" s="212"/>
      <c r="BG119" s="212"/>
      <c r="BH119" s="212"/>
    </row>
    <row r="120" spans="1:60" outlineLevel="1" x14ac:dyDescent="0.25">
      <c r="A120" s="219"/>
      <c r="B120" s="220"/>
      <c r="C120" s="252" t="s">
        <v>293</v>
      </c>
      <c r="D120" s="222"/>
      <c r="E120" s="223">
        <v>100</v>
      </c>
      <c r="F120" s="221"/>
      <c r="G120" s="221"/>
      <c r="H120" s="221"/>
      <c r="I120" s="221"/>
      <c r="J120" s="221"/>
      <c r="K120" s="221"/>
      <c r="L120" s="221"/>
      <c r="M120" s="221"/>
      <c r="N120" s="221"/>
      <c r="O120" s="221"/>
      <c r="P120" s="221"/>
      <c r="Q120" s="221"/>
      <c r="R120" s="221"/>
      <c r="S120" s="221"/>
      <c r="T120" s="221"/>
      <c r="U120" s="221"/>
      <c r="V120" s="221"/>
      <c r="W120" s="221"/>
      <c r="X120" s="221"/>
      <c r="Y120" s="212"/>
      <c r="Z120" s="212"/>
      <c r="AA120" s="212"/>
      <c r="AB120" s="212"/>
      <c r="AC120" s="212"/>
      <c r="AD120" s="212"/>
      <c r="AE120" s="212"/>
      <c r="AF120" s="212"/>
      <c r="AG120" s="212" t="s">
        <v>176</v>
      </c>
      <c r="AH120" s="212">
        <v>0</v>
      </c>
      <c r="AI120" s="212"/>
      <c r="AJ120" s="212"/>
      <c r="AK120" s="212"/>
      <c r="AL120" s="212"/>
      <c r="AM120" s="212"/>
      <c r="AN120" s="212"/>
      <c r="AO120" s="212"/>
      <c r="AP120" s="212"/>
      <c r="AQ120" s="212"/>
      <c r="AR120" s="212"/>
      <c r="AS120" s="212"/>
      <c r="AT120" s="212"/>
      <c r="AU120" s="212"/>
      <c r="AV120" s="212"/>
      <c r="AW120" s="212"/>
      <c r="AX120" s="212"/>
      <c r="AY120" s="212"/>
      <c r="AZ120" s="212"/>
      <c r="BA120" s="212"/>
      <c r="BB120" s="212"/>
      <c r="BC120" s="212"/>
      <c r="BD120" s="212"/>
      <c r="BE120" s="212"/>
      <c r="BF120" s="212"/>
      <c r="BG120" s="212"/>
      <c r="BH120" s="212"/>
    </row>
    <row r="121" spans="1:60" outlineLevel="1" x14ac:dyDescent="0.25">
      <c r="A121" s="231">
        <v>38</v>
      </c>
      <c r="B121" s="232" t="s">
        <v>294</v>
      </c>
      <c r="C121" s="250" t="s">
        <v>295</v>
      </c>
      <c r="D121" s="233" t="s">
        <v>187</v>
      </c>
      <c r="E121" s="234">
        <v>105</v>
      </c>
      <c r="F121" s="235"/>
      <c r="G121" s="236">
        <f>ROUND(E121*F121,2)</f>
        <v>0</v>
      </c>
      <c r="H121" s="235"/>
      <c r="I121" s="236">
        <f>ROUND(E121*H121,2)</f>
        <v>0</v>
      </c>
      <c r="J121" s="235"/>
      <c r="K121" s="236">
        <f>ROUND(E121*J121,2)</f>
        <v>0</v>
      </c>
      <c r="L121" s="236">
        <v>21</v>
      </c>
      <c r="M121" s="236">
        <f>G121*(1+L121/100)</f>
        <v>0</v>
      </c>
      <c r="N121" s="236">
        <v>0.129</v>
      </c>
      <c r="O121" s="236">
        <f>ROUND(E121*N121,2)</f>
        <v>13.55</v>
      </c>
      <c r="P121" s="236">
        <v>0</v>
      </c>
      <c r="Q121" s="236">
        <f>ROUND(E121*P121,2)</f>
        <v>0</v>
      </c>
      <c r="R121" s="236" t="s">
        <v>264</v>
      </c>
      <c r="S121" s="236" t="s">
        <v>169</v>
      </c>
      <c r="T121" s="237" t="s">
        <v>170</v>
      </c>
      <c r="U121" s="221">
        <v>0</v>
      </c>
      <c r="V121" s="221">
        <f>ROUND(E121*U121,2)</f>
        <v>0</v>
      </c>
      <c r="W121" s="221"/>
      <c r="X121" s="221" t="s">
        <v>265</v>
      </c>
      <c r="Y121" s="212"/>
      <c r="Z121" s="212"/>
      <c r="AA121" s="212"/>
      <c r="AB121" s="212"/>
      <c r="AC121" s="212"/>
      <c r="AD121" s="212"/>
      <c r="AE121" s="212"/>
      <c r="AF121" s="212"/>
      <c r="AG121" s="212" t="s">
        <v>266</v>
      </c>
      <c r="AH121" s="212"/>
      <c r="AI121" s="212"/>
      <c r="AJ121" s="212"/>
      <c r="AK121" s="212"/>
      <c r="AL121" s="212"/>
      <c r="AM121" s="212"/>
      <c r="AN121" s="212"/>
      <c r="AO121" s="212"/>
      <c r="AP121" s="212"/>
      <c r="AQ121" s="212"/>
      <c r="AR121" s="212"/>
      <c r="AS121" s="212"/>
      <c r="AT121" s="212"/>
      <c r="AU121" s="212"/>
      <c r="AV121" s="212"/>
      <c r="AW121" s="212"/>
      <c r="AX121" s="212"/>
      <c r="AY121" s="212"/>
      <c r="AZ121" s="212"/>
      <c r="BA121" s="212"/>
      <c r="BB121" s="212"/>
      <c r="BC121" s="212"/>
      <c r="BD121" s="212"/>
      <c r="BE121" s="212"/>
      <c r="BF121" s="212"/>
      <c r="BG121" s="212"/>
      <c r="BH121" s="212"/>
    </row>
    <row r="122" spans="1:60" outlineLevel="1" x14ac:dyDescent="0.25">
      <c r="A122" s="219"/>
      <c r="B122" s="220"/>
      <c r="C122" s="252" t="s">
        <v>296</v>
      </c>
      <c r="D122" s="222"/>
      <c r="E122" s="223">
        <v>105</v>
      </c>
      <c r="F122" s="221"/>
      <c r="G122" s="221"/>
      <c r="H122" s="221"/>
      <c r="I122" s="221"/>
      <c r="J122" s="221"/>
      <c r="K122" s="221"/>
      <c r="L122" s="221"/>
      <c r="M122" s="221"/>
      <c r="N122" s="221"/>
      <c r="O122" s="221"/>
      <c r="P122" s="221"/>
      <c r="Q122" s="221"/>
      <c r="R122" s="221"/>
      <c r="S122" s="221"/>
      <c r="T122" s="221"/>
      <c r="U122" s="221"/>
      <c r="V122" s="221"/>
      <c r="W122" s="221"/>
      <c r="X122" s="221"/>
      <c r="Y122" s="212"/>
      <c r="Z122" s="212"/>
      <c r="AA122" s="212"/>
      <c r="AB122" s="212"/>
      <c r="AC122" s="212"/>
      <c r="AD122" s="212"/>
      <c r="AE122" s="212"/>
      <c r="AF122" s="212"/>
      <c r="AG122" s="212" t="s">
        <v>176</v>
      </c>
      <c r="AH122" s="212">
        <v>5</v>
      </c>
      <c r="AI122" s="212"/>
      <c r="AJ122" s="212"/>
      <c r="AK122" s="212"/>
      <c r="AL122" s="212"/>
      <c r="AM122" s="212"/>
      <c r="AN122" s="212"/>
      <c r="AO122" s="212"/>
      <c r="AP122" s="212"/>
      <c r="AQ122" s="212"/>
      <c r="AR122" s="212"/>
      <c r="AS122" s="212"/>
      <c r="AT122" s="212"/>
      <c r="AU122" s="212"/>
      <c r="AV122" s="212"/>
      <c r="AW122" s="212"/>
      <c r="AX122" s="212"/>
      <c r="AY122" s="212"/>
      <c r="AZ122" s="212"/>
      <c r="BA122" s="212"/>
      <c r="BB122" s="212"/>
      <c r="BC122" s="212"/>
      <c r="BD122" s="212"/>
      <c r="BE122" s="212"/>
      <c r="BF122" s="212"/>
      <c r="BG122" s="212"/>
      <c r="BH122" s="212"/>
    </row>
    <row r="123" spans="1:60" ht="20.399999999999999" outlineLevel="1" x14ac:dyDescent="0.25">
      <c r="A123" s="231">
        <v>39</v>
      </c>
      <c r="B123" s="232" t="s">
        <v>297</v>
      </c>
      <c r="C123" s="250" t="s">
        <v>298</v>
      </c>
      <c r="D123" s="233" t="s">
        <v>187</v>
      </c>
      <c r="E123" s="234">
        <v>11</v>
      </c>
      <c r="F123" s="235"/>
      <c r="G123" s="236">
        <f>ROUND(E123*F123,2)</f>
        <v>0</v>
      </c>
      <c r="H123" s="235"/>
      <c r="I123" s="236">
        <f>ROUND(E123*H123,2)</f>
        <v>0</v>
      </c>
      <c r="J123" s="235"/>
      <c r="K123" s="236">
        <f>ROUND(E123*J123,2)</f>
        <v>0</v>
      </c>
      <c r="L123" s="236">
        <v>21</v>
      </c>
      <c r="M123" s="236">
        <f>G123*(1+L123/100)</f>
        <v>0</v>
      </c>
      <c r="N123" s="236">
        <v>7.3899999999999993E-2</v>
      </c>
      <c r="O123" s="236">
        <f>ROUND(E123*N123,2)</f>
        <v>0.81</v>
      </c>
      <c r="P123" s="236">
        <v>0</v>
      </c>
      <c r="Q123" s="236">
        <f>ROUND(E123*P123,2)</f>
        <v>0</v>
      </c>
      <c r="R123" s="236" t="s">
        <v>192</v>
      </c>
      <c r="S123" s="236" t="s">
        <v>169</v>
      </c>
      <c r="T123" s="237" t="s">
        <v>170</v>
      </c>
      <c r="U123" s="221">
        <v>0.502</v>
      </c>
      <c r="V123" s="221">
        <f>ROUND(E123*U123,2)</f>
        <v>5.52</v>
      </c>
      <c r="W123" s="221"/>
      <c r="X123" s="221" t="s">
        <v>171</v>
      </c>
      <c r="Y123" s="212"/>
      <c r="Z123" s="212"/>
      <c r="AA123" s="212"/>
      <c r="AB123" s="212"/>
      <c r="AC123" s="212"/>
      <c r="AD123" s="212"/>
      <c r="AE123" s="212"/>
      <c r="AF123" s="212"/>
      <c r="AG123" s="212" t="s">
        <v>172</v>
      </c>
      <c r="AH123" s="212"/>
      <c r="AI123" s="212"/>
      <c r="AJ123" s="212"/>
      <c r="AK123" s="212"/>
      <c r="AL123" s="212"/>
      <c r="AM123" s="212"/>
      <c r="AN123" s="212"/>
      <c r="AO123" s="212"/>
      <c r="AP123" s="212"/>
      <c r="AQ123" s="212"/>
      <c r="AR123" s="212"/>
      <c r="AS123" s="212"/>
      <c r="AT123" s="212"/>
      <c r="AU123" s="212"/>
      <c r="AV123" s="212"/>
      <c r="AW123" s="212"/>
      <c r="AX123" s="212"/>
      <c r="AY123" s="212"/>
      <c r="AZ123" s="212"/>
      <c r="BA123" s="212"/>
      <c r="BB123" s="212"/>
      <c r="BC123" s="212"/>
      <c r="BD123" s="212"/>
      <c r="BE123" s="212"/>
      <c r="BF123" s="212"/>
      <c r="BG123" s="212"/>
      <c r="BH123" s="212"/>
    </row>
    <row r="124" spans="1:60" outlineLevel="1" x14ac:dyDescent="0.25">
      <c r="A124" s="219"/>
      <c r="B124" s="220"/>
      <c r="C124" s="252" t="s">
        <v>299</v>
      </c>
      <c r="D124" s="222"/>
      <c r="E124" s="223">
        <v>11</v>
      </c>
      <c r="F124" s="221"/>
      <c r="G124" s="221"/>
      <c r="H124" s="221"/>
      <c r="I124" s="221"/>
      <c r="J124" s="221"/>
      <c r="K124" s="221"/>
      <c r="L124" s="221"/>
      <c r="M124" s="221"/>
      <c r="N124" s="221"/>
      <c r="O124" s="221"/>
      <c r="P124" s="221"/>
      <c r="Q124" s="221"/>
      <c r="R124" s="221"/>
      <c r="S124" s="221"/>
      <c r="T124" s="221"/>
      <c r="U124" s="221"/>
      <c r="V124" s="221"/>
      <c r="W124" s="221"/>
      <c r="X124" s="221"/>
      <c r="Y124" s="212"/>
      <c r="Z124" s="212"/>
      <c r="AA124" s="212"/>
      <c r="AB124" s="212"/>
      <c r="AC124" s="212"/>
      <c r="AD124" s="212"/>
      <c r="AE124" s="212"/>
      <c r="AF124" s="212"/>
      <c r="AG124" s="212" t="s">
        <v>176</v>
      </c>
      <c r="AH124" s="212">
        <v>0</v>
      </c>
      <c r="AI124" s="212"/>
      <c r="AJ124" s="212"/>
      <c r="AK124" s="212"/>
      <c r="AL124" s="212"/>
      <c r="AM124" s="212"/>
      <c r="AN124" s="212"/>
      <c r="AO124" s="212"/>
      <c r="AP124" s="212"/>
      <c r="AQ124" s="212"/>
      <c r="AR124" s="212"/>
      <c r="AS124" s="212"/>
      <c r="AT124" s="212"/>
      <c r="AU124" s="212"/>
      <c r="AV124" s="212"/>
      <c r="AW124" s="212"/>
      <c r="AX124" s="212"/>
      <c r="AY124" s="212"/>
      <c r="AZ124" s="212"/>
      <c r="BA124" s="212"/>
      <c r="BB124" s="212"/>
      <c r="BC124" s="212"/>
      <c r="BD124" s="212"/>
      <c r="BE124" s="212"/>
      <c r="BF124" s="212"/>
      <c r="BG124" s="212"/>
      <c r="BH124" s="212"/>
    </row>
    <row r="125" spans="1:60" ht="20.399999999999999" outlineLevel="1" x14ac:dyDescent="0.25">
      <c r="A125" s="231">
        <v>40</v>
      </c>
      <c r="B125" s="232" t="s">
        <v>300</v>
      </c>
      <c r="C125" s="250" t="s">
        <v>301</v>
      </c>
      <c r="D125" s="233" t="s">
        <v>187</v>
      </c>
      <c r="E125" s="234">
        <v>11.55</v>
      </c>
      <c r="F125" s="235"/>
      <c r="G125" s="236">
        <f>ROUND(E125*F125,2)</f>
        <v>0</v>
      </c>
      <c r="H125" s="235"/>
      <c r="I125" s="236">
        <f>ROUND(E125*H125,2)</f>
        <v>0</v>
      </c>
      <c r="J125" s="235"/>
      <c r="K125" s="236">
        <f>ROUND(E125*J125,2)</f>
        <v>0</v>
      </c>
      <c r="L125" s="236">
        <v>21</v>
      </c>
      <c r="M125" s="236">
        <f>G125*(1+L125/100)</f>
        <v>0</v>
      </c>
      <c r="N125" s="236">
        <v>0.13150000000000001</v>
      </c>
      <c r="O125" s="236">
        <f>ROUND(E125*N125,2)</f>
        <v>1.52</v>
      </c>
      <c r="P125" s="236">
        <v>0</v>
      </c>
      <c r="Q125" s="236">
        <f>ROUND(E125*P125,2)</f>
        <v>0</v>
      </c>
      <c r="R125" s="236" t="s">
        <v>264</v>
      </c>
      <c r="S125" s="236" t="s">
        <v>169</v>
      </c>
      <c r="T125" s="237" t="s">
        <v>170</v>
      </c>
      <c r="U125" s="221">
        <v>0</v>
      </c>
      <c r="V125" s="221">
        <f>ROUND(E125*U125,2)</f>
        <v>0</v>
      </c>
      <c r="W125" s="221"/>
      <c r="X125" s="221" t="s">
        <v>265</v>
      </c>
      <c r="Y125" s="212"/>
      <c r="Z125" s="212"/>
      <c r="AA125" s="212"/>
      <c r="AB125" s="212"/>
      <c r="AC125" s="212"/>
      <c r="AD125" s="212"/>
      <c r="AE125" s="212"/>
      <c r="AF125" s="212"/>
      <c r="AG125" s="212" t="s">
        <v>266</v>
      </c>
      <c r="AH125" s="212"/>
      <c r="AI125" s="212"/>
      <c r="AJ125" s="212"/>
      <c r="AK125" s="212"/>
      <c r="AL125" s="212"/>
      <c r="AM125" s="212"/>
      <c r="AN125" s="212"/>
      <c r="AO125" s="212"/>
      <c r="AP125" s="212"/>
      <c r="AQ125" s="212"/>
      <c r="AR125" s="212"/>
      <c r="AS125" s="212"/>
      <c r="AT125" s="212"/>
      <c r="AU125" s="212"/>
      <c r="AV125" s="212"/>
      <c r="AW125" s="212"/>
      <c r="AX125" s="212"/>
      <c r="AY125" s="212"/>
      <c r="AZ125" s="212"/>
      <c r="BA125" s="212"/>
      <c r="BB125" s="212"/>
      <c r="BC125" s="212"/>
      <c r="BD125" s="212"/>
      <c r="BE125" s="212"/>
      <c r="BF125" s="212"/>
      <c r="BG125" s="212"/>
      <c r="BH125" s="212"/>
    </row>
    <row r="126" spans="1:60" outlineLevel="1" x14ac:dyDescent="0.25">
      <c r="A126" s="219"/>
      <c r="B126" s="220"/>
      <c r="C126" s="252" t="s">
        <v>302</v>
      </c>
      <c r="D126" s="222"/>
      <c r="E126" s="223">
        <v>11.55</v>
      </c>
      <c r="F126" s="221"/>
      <c r="G126" s="221"/>
      <c r="H126" s="221"/>
      <c r="I126" s="221"/>
      <c r="J126" s="221"/>
      <c r="K126" s="221"/>
      <c r="L126" s="221"/>
      <c r="M126" s="221"/>
      <c r="N126" s="221"/>
      <c r="O126" s="221"/>
      <c r="P126" s="221"/>
      <c r="Q126" s="221"/>
      <c r="R126" s="221"/>
      <c r="S126" s="221"/>
      <c r="T126" s="221"/>
      <c r="U126" s="221"/>
      <c r="V126" s="221"/>
      <c r="W126" s="221"/>
      <c r="X126" s="221"/>
      <c r="Y126" s="212"/>
      <c r="Z126" s="212"/>
      <c r="AA126" s="212"/>
      <c r="AB126" s="212"/>
      <c r="AC126" s="212"/>
      <c r="AD126" s="212"/>
      <c r="AE126" s="212"/>
      <c r="AF126" s="212"/>
      <c r="AG126" s="212" t="s">
        <v>176</v>
      </c>
      <c r="AH126" s="212">
        <v>5</v>
      </c>
      <c r="AI126" s="212"/>
      <c r="AJ126" s="212"/>
      <c r="AK126" s="212"/>
      <c r="AL126" s="212"/>
      <c r="AM126" s="212"/>
      <c r="AN126" s="212"/>
      <c r="AO126" s="212"/>
      <c r="AP126" s="212"/>
      <c r="AQ126" s="212"/>
      <c r="AR126" s="212"/>
      <c r="AS126" s="212"/>
      <c r="AT126" s="212"/>
      <c r="AU126" s="212"/>
      <c r="AV126" s="212"/>
      <c r="AW126" s="212"/>
      <c r="AX126" s="212"/>
      <c r="AY126" s="212"/>
      <c r="AZ126" s="212"/>
      <c r="BA126" s="212"/>
      <c r="BB126" s="212"/>
      <c r="BC126" s="212"/>
      <c r="BD126" s="212"/>
      <c r="BE126" s="212"/>
      <c r="BF126" s="212"/>
      <c r="BG126" s="212"/>
      <c r="BH126" s="212"/>
    </row>
    <row r="127" spans="1:60" outlineLevel="1" x14ac:dyDescent="0.25">
      <c r="A127" s="240">
        <v>41</v>
      </c>
      <c r="B127" s="241" t="s">
        <v>303</v>
      </c>
      <c r="C127" s="253" t="s">
        <v>304</v>
      </c>
      <c r="D127" s="242" t="s">
        <v>219</v>
      </c>
      <c r="E127" s="243">
        <v>65</v>
      </c>
      <c r="F127" s="244"/>
      <c r="G127" s="245">
        <f>ROUND(E127*F127,2)</f>
        <v>0</v>
      </c>
      <c r="H127" s="244"/>
      <c r="I127" s="245">
        <f>ROUND(E127*H127,2)</f>
        <v>0</v>
      </c>
      <c r="J127" s="244"/>
      <c r="K127" s="245">
        <f>ROUND(E127*J127,2)</f>
        <v>0</v>
      </c>
      <c r="L127" s="245">
        <v>21</v>
      </c>
      <c r="M127" s="245">
        <f>G127*(1+L127/100)</f>
        <v>0</v>
      </c>
      <c r="N127" s="245">
        <v>3.3E-4</v>
      </c>
      <c r="O127" s="245">
        <f>ROUND(E127*N127,2)</f>
        <v>0.02</v>
      </c>
      <c r="P127" s="245">
        <v>0</v>
      </c>
      <c r="Q127" s="245">
        <f>ROUND(E127*P127,2)</f>
        <v>0</v>
      </c>
      <c r="R127" s="245" t="s">
        <v>192</v>
      </c>
      <c r="S127" s="245" t="s">
        <v>169</v>
      </c>
      <c r="T127" s="246" t="s">
        <v>170</v>
      </c>
      <c r="U127" s="221">
        <v>0.41</v>
      </c>
      <c r="V127" s="221">
        <f>ROUND(E127*U127,2)</f>
        <v>26.65</v>
      </c>
      <c r="W127" s="221"/>
      <c r="X127" s="221" t="s">
        <v>171</v>
      </c>
      <c r="Y127" s="212"/>
      <c r="Z127" s="212"/>
      <c r="AA127" s="212"/>
      <c r="AB127" s="212"/>
      <c r="AC127" s="212"/>
      <c r="AD127" s="212"/>
      <c r="AE127" s="212"/>
      <c r="AF127" s="212"/>
      <c r="AG127" s="212" t="s">
        <v>172</v>
      </c>
      <c r="AH127" s="212"/>
      <c r="AI127" s="212"/>
      <c r="AJ127" s="212"/>
      <c r="AK127" s="212"/>
      <c r="AL127" s="212"/>
      <c r="AM127" s="212"/>
      <c r="AN127" s="212"/>
      <c r="AO127" s="212"/>
      <c r="AP127" s="212"/>
      <c r="AQ127" s="212"/>
      <c r="AR127" s="212"/>
      <c r="AS127" s="212"/>
      <c r="AT127" s="212"/>
      <c r="AU127" s="212"/>
      <c r="AV127" s="212"/>
      <c r="AW127" s="212"/>
      <c r="AX127" s="212"/>
      <c r="AY127" s="212"/>
      <c r="AZ127" s="212"/>
      <c r="BA127" s="212"/>
      <c r="BB127" s="212"/>
      <c r="BC127" s="212"/>
      <c r="BD127" s="212"/>
      <c r="BE127" s="212"/>
      <c r="BF127" s="212"/>
      <c r="BG127" s="212"/>
      <c r="BH127" s="212"/>
    </row>
    <row r="128" spans="1:60" x14ac:dyDescent="0.25">
      <c r="A128" s="225" t="s">
        <v>163</v>
      </c>
      <c r="B128" s="226" t="s">
        <v>127</v>
      </c>
      <c r="C128" s="249" t="s">
        <v>128</v>
      </c>
      <c r="D128" s="227"/>
      <c r="E128" s="228"/>
      <c r="F128" s="229"/>
      <c r="G128" s="229">
        <f>SUMIF(AG129:AG136,"&lt;&gt;NOR",G129:G136)</f>
        <v>0</v>
      </c>
      <c r="H128" s="229"/>
      <c r="I128" s="229">
        <f>SUM(I129:I136)</f>
        <v>0</v>
      </c>
      <c r="J128" s="229"/>
      <c r="K128" s="229">
        <f>SUM(K129:K136)</f>
        <v>0</v>
      </c>
      <c r="L128" s="229"/>
      <c r="M128" s="229">
        <f>SUM(M129:M136)</f>
        <v>0</v>
      </c>
      <c r="N128" s="229"/>
      <c r="O128" s="229">
        <f>SUM(O129:O136)</f>
        <v>4.1899999999999995</v>
      </c>
      <c r="P128" s="229"/>
      <c r="Q128" s="229">
        <f>SUM(Q129:Q136)</f>
        <v>0</v>
      </c>
      <c r="R128" s="229"/>
      <c r="S128" s="229"/>
      <c r="T128" s="230"/>
      <c r="U128" s="224"/>
      <c r="V128" s="224">
        <f>SUM(V129:V136)</f>
        <v>10.75</v>
      </c>
      <c r="W128" s="224"/>
      <c r="X128" s="224"/>
      <c r="AG128" t="s">
        <v>164</v>
      </c>
    </row>
    <row r="129" spans="1:60" ht="30.6" outlineLevel="1" x14ac:dyDescent="0.25">
      <c r="A129" s="231">
        <v>42</v>
      </c>
      <c r="B129" s="232" t="s">
        <v>305</v>
      </c>
      <c r="C129" s="250" t="s">
        <v>306</v>
      </c>
      <c r="D129" s="233" t="s">
        <v>307</v>
      </c>
      <c r="E129" s="234">
        <v>1</v>
      </c>
      <c r="F129" s="235"/>
      <c r="G129" s="236">
        <f>ROUND(E129*F129,2)</f>
        <v>0</v>
      </c>
      <c r="H129" s="235"/>
      <c r="I129" s="236">
        <f>ROUND(E129*H129,2)</f>
        <v>0</v>
      </c>
      <c r="J129" s="235"/>
      <c r="K129" s="236">
        <f>ROUND(E129*J129,2)</f>
        <v>0</v>
      </c>
      <c r="L129" s="236">
        <v>21</v>
      </c>
      <c r="M129" s="236">
        <f>G129*(1+L129/100)</f>
        <v>0</v>
      </c>
      <c r="N129" s="236">
        <v>3.0596700000000001</v>
      </c>
      <c r="O129" s="236">
        <f>ROUND(E129*N129,2)</f>
        <v>3.06</v>
      </c>
      <c r="P129" s="236">
        <v>0</v>
      </c>
      <c r="Q129" s="236">
        <f>ROUND(E129*P129,2)</f>
        <v>0</v>
      </c>
      <c r="R129" s="236" t="s">
        <v>308</v>
      </c>
      <c r="S129" s="236" t="s">
        <v>169</v>
      </c>
      <c r="T129" s="237" t="s">
        <v>170</v>
      </c>
      <c r="U129" s="221">
        <v>5.024</v>
      </c>
      <c r="V129" s="221">
        <f>ROUND(E129*U129,2)</f>
        <v>5.0199999999999996</v>
      </c>
      <c r="W129" s="221"/>
      <c r="X129" s="221" t="s">
        <v>171</v>
      </c>
      <c r="Y129" s="212"/>
      <c r="Z129" s="212"/>
      <c r="AA129" s="212"/>
      <c r="AB129" s="212"/>
      <c r="AC129" s="212"/>
      <c r="AD129" s="212"/>
      <c r="AE129" s="212"/>
      <c r="AF129" s="212"/>
      <c r="AG129" s="212" t="s">
        <v>172</v>
      </c>
      <c r="AH129" s="212"/>
      <c r="AI129" s="212"/>
      <c r="AJ129" s="212"/>
      <c r="AK129" s="212"/>
      <c r="AL129" s="212"/>
      <c r="AM129" s="212"/>
      <c r="AN129" s="212"/>
      <c r="AO129" s="212"/>
      <c r="AP129" s="212"/>
      <c r="AQ129" s="212"/>
      <c r="AR129" s="212"/>
      <c r="AS129" s="212"/>
      <c r="AT129" s="212"/>
      <c r="AU129" s="212"/>
      <c r="AV129" s="212"/>
      <c r="AW129" s="212"/>
      <c r="AX129" s="212"/>
      <c r="AY129" s="212"/>
      <c r="AZ129" s="212"/>
      <c r="BA129" s="212"/>
      <c r="BB129" s="212"/>
      <c r="BC129" s="212"/>
      <c r="BD129" s="212"/>
      <c r="BE129" s="212"/>
      <c r="BF129" s="212"/>
      <c r="BG129" s="212"/>
      <c r="BH129" s="212"/>
    </row>
    <row r="130" spans="1:60" outlineLevel="1" x14ac:dyDescent="0.25">
      <c r="A130" s="219"/>
      <c r="B130" s="220"/>
      <c r="C130" s="251" t="s">
        <v>309</v>
      </c>
      <c r="D130" s="239"/>
      <c r="E130" s="239"/>
      <c r="F130" s="239"/>
      <c r="G130" s="239"/>
      <c r="H130" s="221"/>
      <c r="I130" s="221"/>
      <c r="J130" s="221"/>
      <c r="K130" s="221"/>
      <c r="L130" s="221"/>
      <c r="M130" s="221"/>
      <c r="N130" s="221"/>
      <c r="O130" s="221"/>
      <c r="P130" s="221"/>
      <c r="Q130" s="221"/>
      <c r="R130" s="221"/>
      <c r="S130" s="221"/>
      <c r="T130" s="221"/>
      <c r="U130" s="221"/>
      <c r="V130" s="221"/>
      <c r="W130" s="221"/>
      <c r="X130" s="221"/>
      <c r="Y130" s="212"/>
      <c r="Z130" s="212"/>
      <c r="AA130" s="212"/>
      <c r="AB130" s="212"/>
      <c r="AC130" s="212"/>
      <c r="AD130" s="212"/>
      <c r="AE130" s="212"/>
      <c r="AF130" s="212"/>
      <c r="AG130" s="212" t="s">
        <v>174</v>
      </c>
      <c r="AH130" s="212"/>
      <c r="AI130" s="212"/>
      <c r="AJ130" s="212"/>
      <c r="AK130" s="212"/>
      <c r="AL130" s="212"/>
      <c r="AM130" s="212"/>
      <c r="AN130" s="212"/>
      <c r="AO130" s="212"/>
      <c r="AP130" s="212"/>
      <c r="AQ130" s="212"/>
      <c r="AR130" s="212"/>
      <c r="AS130" s="212"/>
      <c r="AT130" s="212"/>
      <c r="AU130" s="212"/>
      <c r="AV130" s="212"/>
      <c r="AW130" s="212"/>
      <c r="AX130" s="212"/>
      <c r="AY130" s="212"/>
      <c r="AZ130" s="212"/>
      <c r="BA130" s="212"/>
      <c r="BB130" s="212"/>
      <c r="BC130" s="212"/>
      <c r="BD130" s="212"/>
      <c r="BE130" s="212"/>
      <c r="BF130" s="212"/>
      <c r="BG130" s="212"/>
      <c r="BH130" s="212"/>
    </row>
    <row r="131" spans="1:60" outlineLevel="1" x14ac:dyDescent="0.25">
      <c r="A131" s="219"/>
      <c r="B131" s="220"/>
      <c r="C131" s="252" t="s">
        <v>310</v>
      </c>
      <c r="D131" s="222"/>
      <c r="E131" s="223">
        <v>1</v>
      </c>
      <c r="F131" s="221"/>
      <c r="G131" s="221"/>
      <c r="H131" s="221"/>
      <c r="I131" s="221"/>
      <c r="J131" s="221"/>
      <c r="K131" s="221"/>
      <c r="L131" s="221"/>
      <c r="M131" s="221"/>
      <c r="N131" s="221"/>
      <c r="O131" s="221"/>
      <c r="P131" s="221"/>
      <c r="Q131" s="221"/>
      <c r="R131" s="221"/>
      <c r="S131" s="221"/>
      <c r="T131" s="221"/>
      <c r="U131" s="221"/>
      <c r="V131" s="221"/>
      <c r="W131" s="221"/>
      <c r="X131" s="221"/>
      <c r="Y131" s="212"/>
      <c r="Z131" s="212"/>
      <c r="AA131" s="212"/>
      <c r="AB131" s="212"/>
      <c r="AC131" s="212"/>
      <c r="AD131" s="212"/>
      <c r="AE131" s="212"/>
      <c r="AF131" s="212"/>
      <c r="AG131" s="212" t="s">
        <v>176</v>
      </c>
      <c r="AH131" s="212">
        <v>0</v>
      </c>
      <c r="AI131" s="212"/>
      <c r="AJ131" s="212"/>
      <c r="AK131" s="212"/>
      <c r="AL131" s="212"/>
      <c r="AM131" s="212"/>
      <c r="AN131" s="212"/>
      <c r="AO131" s="212"/>
      <c r="AP131" s="212"/>
      <c r="AQ131" s="212"/>
      <c r="AR131" s="212"/>
      <c r="AS131" s="212"/>
      <c r="AT131" s="212"/>
      <c r="AU131" s="212"/>
      <c r="AV131" s="212"/>
      <c r="AW131" s="212"/>
      <c r="AX131" s="212"/>
      <c r="AY131" s="212"/>
      <c r="AZ131" s="212"/>
      <c r="BA131" s="212"/>
      <c r="BB131" s="212"/>
      <c r="BC131" s="212"/>
      <c r="BD131" s="212"/>
      <c r="BE131" s="212"/>
      <c r="BF131" s="212"/>
      <c r="BG131" s="212"/>
      <c r="BH131" s="212"/>
    </row>
    <row r="132" spans="1:60" ht="20.399999999999999" outlineLevel="1" x14ac:dyDescent="0.25">
      <c r="A132" s="231">
        <v>43</v>
      </c>
      <c r="B132" s="232" t="s">
        <v>311</v>
      </c>
      <c r="C132" s="250" t="s">
        <v>312</v>
      </c>
      <c r="D132" s="233" t="s">
        <v>307</v>
      </c>
      <c r="E132" s="234">
        <v>1</v>
      </c>
      <c r="F132" s="235"/>
      <c r="G132" s="236">
        <f>ROUND(E132*F132,2)</f>
        <v>0</v>
      </c>
      <c r="H132" s="235"/>
      <c r="I132" s="236">
        <f>ROUND(E132*H132,2)</f>
        <v>0</v>
      </c>
      <c r="J132" s="235"/>
      <c r="K132" s="236">
        <f>ROUND(E132*J132,2)</f>
        <v>0</v>
      </c>
      <c r="L132" s="236">
        <v>21</v>
      </c>
      <c r="M132" s="236">
        <f>G132*(1+L132/100)</f>
        <v>0</v>
      </c>
      <c r="N132" s="236">
        <v>9.4359999999999999E-2</v>
      </c>
      <c r="O132" s="236">
        <f>ROUND(E132*N132,2)</f>
        <v>0.09</v>
      </c>
      <c r="P132" s="236">
        <v>0</v>
      </c>
      <c r="Q132" s="236">
        <f>ROUND(E132*P132,2)</f>
        <v>0</v>
      </c>
      <c r="R132" s="236" t="s">
        <v>308</v>
      </c>
      <c r="S132" s="236" t="s">
        <v>169</v>
      </c>
      <c r="T132" s="237" t="s">
        <v>170</v>
      </c>
      <c r="U132" s="221">
        <v>1.6890000000000001</v>
      </c>
      <c r="V132" s="221">
        <f>ROUND(E132*U132,2)</f>
        <v>1.69</v>
      </c>
      <c r="W132" s="221"/>
      <c r="X132" s="221" t="s">
        <v>171</v>
      </c>
      <c r="Y132" s="212"/>
      <c r="Z132" s="212"/>
      <c r="AA132" s="212"/>
      <c r="AB132" s="212"/>
      <c r="AC132" s="212"/>
      <c r="AD132" s="212"/>
      <c r="AE132" s="212"/>
      <c r="AF132" s="212"/>
      <c r="AG132" s="212" t="s">
        <v>172</v>
      </c>
      <c r="AH132" s="212"/>
      <c r="AI132" s="212"/>
      <c r="AJ132" s="212"/>
      <c r="AK132" s="212"/>
      <c r="AL132" s="212"/>
      <c r="AM132" s="212"/>
      <c r="AN132" s="212"/>
      <c r="AO132" s="212"/>
      <c r="AP132" s="212"/>
      <c r="AQ132" s="212"/>
      <c r="AR132" s="212"/>
      <c r="AS132" s="212"/>
      <c r="AT132" s="212"/>
      <c r="AU132" s="212"/>
      <c r="AV132" s="212"/>
      <c r="AW132" s="212"/>
      <c r="AX132" s="212"/>
      <c r="AY132" s="212"/>
      <c r="AZ132" s="212"/>
      <c r="BA132" s="212"/>
      <c r="BB132" s="212"/>
      <c r="BC132" s="212"/>
      <c r="BD132" s="212"/>
      <c r="BE132" s="212"/>
      <c r="BF132" s="212"/>
      <c r="BG132" s="212"/>
      <c r="BH132" s="212"/>
    </row>
    <row r="133" spans="1:60" outlineLevel="1" x14ac:dyDescent="0.25">
      <c r="A133" s="219"/>
      <c r="B133" s="220"/>
      <c r="C133" s="251" t="s">
        <v>313</v>
      </c>
      <c r="D133" s="239"/>
      <c r="E133" s="239"/>
      <c r="F133" s="239"/>
      <c r="G133" s="239"/>
      <c r="H133" s="221"/>
      <c r="I133" s="221"/>
      <c r="J133" s="221"/>
      <c r="K133" s="221"/>
      <c r="L133" s="221"/>
      <c r="M133" s="221"/>
      <c r="N133" s="221"/>
      <c r="O133" s="221"/>
      <c r="P133" s="221"/>
      <c r="Q133" s="221"/>
      <c r="R133" s="221"/>
      <c r="S133" s="221"/>
      <c r="T133" s="221"/>
      <c r="U133" s="221"/>
      <c r="V133" s="221"/>
      <c r="W133" s="221"/>
      <c r="X133" s="221"/>
      <c r="Y133" s="212"/>
      <c r="Z133" s="212"/>
      <c r="AA133" s="212"/>
      <c r="AB133" s="212"/>
      <c r="AC133" s="212"/>
      <c r="AD133" s="212"/>
      <c r="AE133" s="212"/>
      <c r="AF133" s="212"/>
      <c r="AG133" s="212" t="s">
        <v>174</v>
      </c>
      <c r="AH133" s="212"/>
      <c r="AI133" s="212"/>
      <c r="AJ133" s="212"/>
      <c r="AK133" s="212"/>
      <c r="AL133" s="212"/>
      <c r="AM133" s="212"/>
      <c r="AN133" s="212"/>
      <c r="AO133" s="212"/>
      <c r="AP133" s="212"/>
      <c r="AQ133" s="212"/>
      <c r="AR133" s="212"/>
      <c r="AS133" s="212"/>
      <c r="AT133" s="212"/>
      <c r="AU133" s="212"/>
      <c r="AV133" s="212"/>
      <c r="AW133" s="212"/>
      <c r="AX133" s="212"/>
      <c r="AY133" s="212"/>
      <c r="AZ133" s="212"/>
      <c r="BA133" s="212"/>
      <c r="BB133" s="212"/>
      <c r="BC133" s="212"/>
      <c r="BD133" s="212"/>
      <c r="BE133" s="212"/>
      <c r="BF133" s="212"/>
      <c r="BG133" s="212"/>
      <c r="BH133" s="212"/>
    </row>
    <row r="134" spans="1:60" outlineLevel="1" x14ac:dyDescent="0.25">
      <c r="A134" s="219"/>
      <c r="B134" s="220"/>
      <c r="C134" s="252" t="s">
        <v>314</v>
      </c>
      <c r="D134" s="222"/>
      <c r="E134" s="223">
        <v>1</v>
      </c>
      <c r="F134" s="221"/>
      <c r="G134" s="221"/>
      <c r="H134" s="221"/>
      <c r="I134" s="221"/>
      <c r="J134" s="221"/>
      <c r="K134" s="221"/>
      <c r="L134" s="221"/>
      <c r="M134" s="221"/>
      <c r="N134" s="221"/>
      <c r="O134" s="221"/>
      <c r="P134" s="221"/>
      <c r="Q134" s="221"/>
      <c r="R134" s="221"/>
      <c r="S134" s="221"/>
      <c r="T134" s="221"/>
      <c r="U134" s="221"/>
      <c r="V134" s="221"/>
      <c r="W134" s="221"/>
      <c r="X134" s="221"/>
      <c r="Y134" s="212"/>
      <c r="Z134" s="212"/>
      <c r="AA134" s="212"/>
      <c r="AB134" s="212"/>
      <c r="AC134" s="212"/>
      <c r="AD134" s="212"/>
      <c r="AE134" s="212"/>
      <c r="AF134" s="212"/>
      <c r="AG134" s="212" t="s">
        <v>176</v>
      </c>
      <c r="AH134" s="212">
        <v>5</v>
      </c>
      <c r="AI134" s="212"/>
      <c r="AJ134" s="212"/>
      <c r="AK134" s="212"/>
      <c r="AL134" s="212"/>
      <c r="AM134" s="212"/>
      <c r="AN134" s="212"/>
      <c r="AO134" s="212"/>
      <c r="AP134" s="212"/>
      <c r="AQ134" s="212"/>
      <c r="AR134" s="212"/>
      <c r="AS134" s="212"/>
      <c r="AT134" s="212"/>
      <c r="AU134" s="212"/>
      <c r="AV134" s="212"/>
      <c r="AW134" s="212"/>
      <c r="AX134" s="212"/>
      <c r="AY134" s="212"/>
      <c r="AZ134" s="212"/>
      <c r="BA134" s="212"/>
      <c r="BB134" s="212"/>
      <c r="BC134" s="212"/>
      <c r="BD134" s="212"/>
      <c r="BE134" s="212"/>
      <c r="BF134" s="212"/>
      <c r="BG134" s="212"/>
      <c r="BH134" s="212"/>
    </row>
    <row r="135" spans="1:60" outlineLevel="1" x14ac:dyDescent="0.25">
      <c r="A135" s="231">
        <v>44</v>
      </c>
      <c r="B135" s="232" t="s">
        <v>315</v>
      </c>
      <c r="C135" s="250" t="s">
        <v>316</v>
      </c>
      <c r="D135" s="233" t="s">
        <v>219</v>
      </c>
      <c r="E135" s="234">
        <v>2</v>
      </c>
      <c r="F135" s="235"/>
      <c r="G135" s="236">
        <f>ROUND(E135*F135,2)</f>
        <v>0</v>
      </c>
      <c r="H135" s="235"/>
      <c r="I135" s="236">
        <f>ROUND(E135*H135,2)</f>
        <v>0</v>
      </c>
      <c r="J135" s="235"/>
      <c r="K135" s="236">
        <f>ROUND(E135*J135,2)</f>
        <v>0</v>
      </c>
      <c r="L135" s="236">
        <v>21</v>
      </c>
      <c r="M135" s="236">
        <f>G135*(1+L135/100)</f>
        <v>0</v>
      </c>
      <c r="N135" s="236">
        <v>0.51870000000000005</v>
      </c>
      <c r="O135" s="236">
        <f>ROUND(E135*N135,2)</f>
        <v>1.04</v>
      </c>
      <c r="P135" s="236">
        <v>0</v>
      </c>
      <c r="Q135" s="236">
        <f>ROUND(E135*P135,2)</f>
        <v>0</v>
      </c>
      <c r="R135" s="236" t="s">
        <v>317</v>
      </c>
      <c r="S135" s="236" t="s">
        <v>169</v>
      </c>
      <c r="T135" s="237" t="s">
        <v>170</v>
      </c>
      <c r="U135" s="221">
        <v>2.0201799999999999</v>
      </c>
      <c r="V135" s="221">
        <f>ROUND(E135*U135,2)</f>
        <v>4.04</v>
      </c>
      <c r="W135" s="221"/>
      <c r="X135" s="221" t="s">
        <v>318</v>
      </c>
      <c r="Y135" s="212"/>
      <c r="Z135" s="212"/>
      <c r="AA135" s="212"/>
      <c r="AB135" s="212"/>
      <c r="AC135" s="212"/>
      <c r="AD135" s="212"/>
      <c r="AE135" s="212"/>
      <c r="AF135" s="212"/>
      <c r="AG135" s="212" t="s">
        <v>319</v>
      </c>
      <c r="AH135" s="212"/>
      <c r="AI135" s="212"/>
      <c r="AJ135" s="212"/>
      <c r="AK135" s="212"/>
      <c r="AL135" s="212"/>
      <c r="AM135" s="212"/>
      <c r="AN135" s="212"/>
      <c r="AO135" s="212"/>
      <c r="AP135" s="212"/>
      <c r="AQ135" s="212"/>
      <c r="AR135" s="212"/>
      <c r="AS135" s="212"/>
      <c r="AT135" s="212"/>
      <c r="AU135" s="212"/>
      <c r="AV135" s="212"/>
      <c r="AW135" s="212"/>
      <c r="AX135" s="212"/>
      <c r="AY135" s="212"/>
      <c r="AZ135" s="212"/>
      <c r="BA135" s="212"/>
      <c r="BB135" s="212"/>
      <c r="BC135" s="212"/>
      <c r="BD135" s="212"/>
      <c r="BE135" s="212"/>
      <c r="BF135" s="212"/>
      <c r="BG135" s="212"/>
      <c r="BH135" s="212"/>
    </row>
    <row r="136" spans="1:60" outlineLevel="1" x14ac:dyDescent="0.25">
      <c r="A136" s="219"/>
      <c r="B136" s="220"/>
      <c r="C136" s="252" t="s">
        <v>320</v>
      </c>
      <c r="D136" s="222"/>
      <c r="E136" s="223">
        <v>2</v>
      </c>
      <c r="F136" s="221"/>
      <c r="G136" s="221"/>
      <c r="H136" s="221"/>
      <c r="I136" s="221"/>
      <c r="J136" s="221"/>
      <c r="K136" s="221"/>
      <c r="L136" s="221"/>
      <c r="M136" s="221"/>
      <c r="N136" s="221"/>
      <c r="O136" s="221"/>
      <c r="P136" s="221"/>
      <c r="Q136" s="221"/>
      <c r="R136" s="221"/>
      <c r="S136" s="221"/>
      <c r="T136" s="221"/>
      <c r="U136" s="221"/>
      <c r="V136" s="221"/>
      <c r="W136" s="221"/>
      <c r="X136" s="221"/>
      <c r="Y136" s="212"/>
      <c r="Z136" s="212"/>
      <c r="AA136" s="212"/>
      <c r="AB136" s="212"/>
      <c r="AC136" s="212"/>
      <c r="AD136" s="212"/>
      <c r="AE136" s="212"/>
      <c r="AF136" s="212"/>
      <c r="AG136" s="212" t="s">
        <v>176</v>
      </c>
      <c r="AH136" s="212">
        <v>0</v>
      </c>
      <c r="AI136" s="212"/>
      <c r="AJ136" s="212"/>
      <c r="AK136" s="212"/>
      <c r="AL136" s="212"/>
      <c r="AM136" s="212"/>
      <c r="AN136" s="212"/>
      <c r="AO136" s="212"/>
      <c r="AP136" s="212"/>
      <c r="AQ136" s="212"/>
      <c r="AR136" s="212"/>
      <c r="AS136" s="212"/>
      <c r="AT136" s="212"/>
      <c r="AU136" s="212"/>
      <c r="AV136" s="212"/>
      <c r="AW136" s="212"/>
      <c r="AX136" s="212"/>
      <c r="AY136" s="212"/>
      <c r="AZ136" s="212"/>
      <c r="BA136" s="212"/>
      <c r="BB136" s="212"/>
      <c r="BC136" s="212"/>
      <c r="BD136" s="212"/>
      <c r="BE136" s="212"/>
      <c r="BF136" s="212"/>
      <c r="BG136" s="212"/>
      <c r="BH136" s="212"/>
    </row>
    <row r="137" spans="1:60" x14ac:dyDescent="0.25">
      <c r="A137" s="225" t="s">
        <v>163</v>
      </c>
      <c r="B137" s="226" t="s">
        <v>129</v>
      </c>
      <c r="C137" s="249" t="s">
        <v>130</v>
      </c>
      <c r="D137" s="227"/>
      <c r="E137" s="228"/>
      <c r="F137" s="229"/>
      <c r="G137" s="229">
        <f>SUMIF(AG138:AG197,"&lt;&gt;NOR",G138:G197)</f>
        <v>0</v>
      </c>
      <c r="H137" s="229"/>
      <c r="I137" s="229">
        <f>SUM(I138:I197)</f>
        <v>0</v>
      </c>
      <c r="J137" s="229"/>
      <c r="K137" s="229">
        <f>SUM(K138:K197)</f>
        <v>0</v>
      </c>
      <c r="L137" s="229"/>
      <c r="M137" s="229">
        <f>SUM(M138:M197)</f>
        <v>0</v>
      </c>
      <c r="N137" s="229"/>
      <c r="O137" s="229">
        <f>SUM(O138:O197)</f>
        <v>79.630000000000024</v>
      </c>
      <c r="P137" s="229"/>
      <c r="Q137" s="229">
        <f>SUM(Q138:Q197)</f>
        <v>0</v>
      </c>
      <c r="R137" s="229"/>
      <c r="S137" s="229"/>
      <c r="T137" s="230"/>
      <c r="U137" s="224"/>
      <c r="V137" s="224">
        <f>SUM(V138:V197)</f>
        <v>119.89</v>
      </c>
      <c r="W137" s="224"/>
      <c r="X137" s="224"/>
      <c r="AG137" t="s">
        <v>164</v>
      </c>
    </row>
    <row r="138" spans="1:60" ht="20.399999999999999" outlineLevel="1" x14ac:dyDescent="0.25">
      <c r="A138" s="231">
        <v>45</v>
      </c>
      <c r="B138" s="232" t="s">
        <v>321</v>
      </c>
      <c r="C138" s="250" t="s">
        <v>322</v>
      </c>
      <c r="D138" s="233" t="s">
        <v>219</v>
      </c>
      <c r="E138" s="234">
        <v>130</v>
      </c>
      <c r="F138" s="235"/>
      <c r="G138" s="236">
        <f>ROUND(E138*F138,2)</f>
        <v>0</v>
      </c>
      <c r="H138" s="235"/>
      <c r="I138" s="236">
        <f>ROUND(E138*H138,2)</f>
        <v>0</v>
      </c>
      <c r="J138" s="235"/>
      <c r="K138" s="236">
        <f>ROUND(E138*J138,2)</f>
        <v>0</v>
      </c>
      <c r="L138" s="236">
        <v>21</v>
      </c>
      <c r="M138" s="236">
        <f>G138*(1+L138/100)</f>
        <v>0</v>
      </c>
      <c r="N138" s="236">
        <v>0.188</v>
      </c>
      <c r="O138" s="236">
        <f>ROUND(E138*N138,2)</f>
        <v>24.44</v>
      </c>
      <c r="P138" s="236">
        <v>0</v>
      </c>
      <c r="Q138" s="236">
        <f>ROUND(E138*P138,2)</f>
        <v>0</v>
      </c>
      <c r="R138" s="236" t="s">
        <v>192</v>
      </c>
      <c r="S138" s="236" t="s">
        <v>169</v>
      </c>
      <c r="T138" s="237" t="s">
        <v>170</v>
      </c>
      <c r="U138" s="221">
        <v>0.27200000000000002</v>
      </c>
      <c r="V138" s="221">
        <f>ROUND(E138*U138,2)</f>
        <v>35.36</v>
      </c>
      <c r="W138" s="221"/>
      <c r="X138" s="221" t="s">
        <v>171</v>
      </c>
      <c r="Y138" s="212"/>
      <c r="Z138" s="212"/>
      <c r="AA138" s="212"/>
      <c r="AB138" s="212"/>
      <c r="AC138" s="212"/>
      <c r="AD138" s="212"/>
      <c r="AE138" s="212"/>
      <c r="AF138" s="212"/>
      <c r="AG138" s="212" t="s">
        <v>172</v>
      </c>
      <c r="AH138" s="212"/>
      <c r="AI138" s="212"/>
      <c r="AJ138" s="212"/>
      <c r="AK138" s="212"/>
      <c r="AL138" s="212"/>
      <c r="AM138" s="212"/>
      <c r="AN138" s="212"/>
      <c r="AO138" s="212"/>
      <c r="AP138" s="212"/>
      <c r="AQ138" s="212"/>
      <c r="AR138" s="212"/>
      <c r="AS138" s="212"/>
      <c r="AT138" s="212"/>
      <c r="AU138" s="212"/>
      <c r="AV138" s="212"/>
      <c r="AW138" s="212"/>
      <c r="AX138" s="212"/>
      <c r="AY138" s="212"/>
      <c r="AZ138" s="212"/>
      <c r="BA138" s="212"/>
      <c r="BB138" s="212"/>
      <c r="BC138" s="212"/>
      <c r="BD138" s="212"/>
      <c r="BE138" s="212"/>
      <c r="BF138" s="212"/>
      <c r="BG138" s="212"/>
      <c r="BH138" s="212"/>
    </row>
    <row r="139" spans="1:60" outlineLevel="1" x14ac:dyDescent="0.25">
      <c r="A139" s="219"/>
      <c r="B139" s="220"/>
      <c r="C139" s="251" t="s">
        <v>323</v>
      </c>
      <c r="D139" s="239"/>
      <c r="E139" s="239"/>
      <c r="F139" s="239"/>
      <c r="G139" s="239"/>
      <c r="H139" s="221"/>
      <c r="I139" s="221"/>
      <c r="J139" s="221"/>
      <c r="K139" s="221"/>
      <c r="L139" s="221"/>
      <c r="M139" s="221"/>
      <c r="N139" s="221"/>
      <c r="O139" s="221"/>
      <c r="P139" s="221"/>
      <c r="Q139" s="221"/>
      <c r="R139" s="221"/>
      <c r="S139" s="221"/>
      <c r="T139" s="221"/>
      <c r="U139" s="221"/>
      <c r="V139" s="221"/>
      <c r="W139" s="221"/>
      <c r="X139" s="221"/>
      <c r="Y139" s="212"/>
      <c r="Z139" s="212"/>
      <c r="AA139" s="212"/>
      <c r="AB139" s="212"/>
      <c r="AC139" s="212"/>
      <c r="AD139" s="212"/>
      <c r="AE139" s="212"/>
      <c r="AF139" s="212"/>
      <c r="AG139" s="212" t="s">
        <v>174</v>
      </c>
      <c r="AH139" s="212"/>
      <c r="AI139" s="212"/>
      <c r="AJ139" s="212"/>
      <c r="AK139" s="212"/>
      <c r="AL139" s="212"/>
      <c r="AM139" s="212"/>
      <c r="AN139" s="212"/>
      <c r="AO139" s="212"/>
      <c r="AP139" s="212"/>
      <c r="AQ139" s="212"/>
      <c r="AR139" s="212"/>
      <c r="AS139" s="212"/>
      <c r="AT139" s="212"/>
      <c r="AU139" s="212"/>
      <c r="AV139" s="212"/>
      <c r="AW139" s="212"/>
      <c r="AX139" s="212"/>
      <c r="AY139" s="212"/>
      <c r="AZ139" s="212"/>
      <c r="BA139" s="212"/>
      <c r="BB139" s="212"/>
      <c r="BC139" s="212"/>
      <c r="BD139" s="212"/>
      <c r="BE139" s="212"/>
      <c r="BF139" s="212"/>
      <c r="BG139" s="212"/>
      <c r="BH139" s="212"/>
    </row>
    <row r="140" spans="1:60" outlineLevel="1" x14ac:dyDescent="0.25">
      <c r="A140" s="219"/>
      <c r="B140" s="220"/>
      <c r="C140" s="252" t="s">
        <v>324</v>
      </c>
      <c r="D140" s="222"/>
      <c r="E140" s="223">
        <v>130</v>
      </c>
      <c r="F140" s="221"/>
      <c r="G140" s="221"/>
      <c r="H140" s="221"/>
      <c r="I140" s="221"/>
      <c r="J140" s="221"/>
      <c r="K140" s="221"/>
      <c r="L140" s="221"/>
      <c r="M140" s="221"/>
      <c r="N140" s="221"/>
      <c r="O140" s="221"/>
      <c r="P140" s="221"/>
      <c r="Q140" s="221"/>
      <c r="R140" s="221"/>
      <c r="S140" s="221"/>
      <c r="T140" s="221"/>
      <c r="U140" s="221"/>
      <c r="V140" s="221"/>
      <c r="W140" s="221"/>
      <c r="X140" s="221"/>
      <c r="Y140" s="212"/>
      <c r="Z140" s="212"/>
      <c r="AA140" s="212"/>
      <c r="AB140" s="212"/>
      <c r="AC140" s="212"/>
      <c r="AD140" s="212"/>
      <c r="AE140" s="212"/>
      <c r="AF140" s="212"/>
      <c r="AG140" s="212" t="s">
        <v>176</v>
      </c>
      <c r="AH140" s="212">
        <v>0</v>
      </c>
      <c r="AI140" s="212"/>
      <c r="AJ140" s="212"/>
      <c r="AK140" s="212"/>
      <c r="AL140" s="212"/>
      <c r="AM140" s="212"/>
      <c r="AN140" s="212"/>
      <c r="AO140" s="212"/>
      <c r="AP140" s="212"/>
      <c r="AQ140" s="212"/>
      <c r="AR140" s="212"/>
      <c r="AS140" s="212"/>
      <c r="AT140" s="212"/>
      <c r="AU140" s="212"/>
      <c r="AV140" s="212"/>
      <c r="AW140" s="212"/>
      <c r="AX140" s="212"/>
      <c r="AY140" s="212"/>
      <c r="AZ140" s="212"/>
      <c r="BA140" s="212"/>
      <c r="BB140" s="212"/>
      <c r="BC140" s="212"/>
      <c r="BD140" s="212"/>
      <c r="BE140" s="212"/>
      <c r="BF140" s="212"/>
      <c r="BG140" s="212"/>
      <c r="BH140" s="212"/>
    </row>
    <row r="141" spans="1:60" outlineLevel="1" x14ac:dyDescent="0.25">
      <c r="A141" s="231">
        <v>46</v>
      </c>
      <c r="B141" s="232" t="s">
        <v>325</v>
      </c>
      <c r="C141" s="250" t="s">
        <v>326</v>
      </c>
      <c r="D141" s="233" t="s">
        <v>307</v>
      </c>
      <c r="E141" s="234">
        <v>131.30000000000001</v>
      </c>
      <c r="F141" s="235"/>
      <c r="G141" s="236">
        <f>ROUND(E141*F141,2)</f>
        <v>0</v>
      </c>
      <c r="H141" s="235"/>
      <c r="I141" s="236">
        <f>ROUND(E141*H141,2)</f>
        <v>0</v>
      </c>
      <c r="J141" s="235"/>
      <c r="K141" s="236">
        <f>ROUND(E141*J141,2)</f>
        <v>0</v>
      </c>
      <c r="L141" s="236">
        <v>21</v>
      </c>
      <c r="M141" s="236">
        <f>G141*(1+L141/100)</f>
        <v>0</v>
      </c>
      <c r="N141" s="236">
        <v>0.08</v>
      </c>
      <c r="O141" s="236">
        <f>ROUND(E141*N141,2)</f>
        <v>10.5</v>
      </c>
      <c r="P141" s="236">
        <v>0</v>
      </c>
      <c r="Q141" s="236">
        <f>ROUND(E141*P141,2)</f>
        <v>0</v>
      </c>
      <c r="R141" s="236" t="s">
        <v>264</v>
      </c>
      <c r="S141" s="236" t="s">
        <v>169</v>
      </c>
      <c r="T141" s="237" t="s">
        <v>170</v>
      </c>
      <c r="U141" s="221">
        <v>0</v>
      </c>
      <c r="V141" s="221">
        <f>ROUND(E141*U141,2)</f>
        <v>0</v>
      </c>
      <c r="W141" s="221"/>
      <c r="X141" s="221" t="s">
        <v>265</v>
      </c>
      <c r="Y141" s="212"/>
      <c r="Z141" s="212"/>
      <c r="AA141" s="212"/>
      <c r="AB141" s="212"/>
      <c r="AC141" s="212"/>
      <c r="AD141" s="212"/>
      <c r="AE141" s="212"/>
      <c r="AF141" s="212"/>
      <c r="AG141" s="212" t="s">
        <v>266</v>
      </c>
      <c r="AH141" s="212"/>
      <c r="AI141" s="212"/>
      <c r="AJ141" s="212"/>
      <c r="AK141" s="212"/>
      <c r="AL141" s="212"/>
      <c r="AM141" s="212"/>
      <c r="AN141" s="212"/>
      <c r="AO141" s="212"/>
      <c r="AP141" s="212"/>
      <c r="AQ141" s="212"/>
      <c r="AR141" s="212"/>
      <c r="AS141" s="212"/>
      <c r="AT141" s="212"/>
      <c r="AU141" s="212"/>
      <c r="AV141" s="212"/>
      <c r="AW141" s="212"/>
      <c r="AX141" s="212"/>
      <c r="AY141" s="212"/>
      <c r="AZ141" s="212"/>
      <c r="BA141" s="212"/>
      <c r="BB141" s="212"/>
      <c r="BC141" s="212"/>
      <c r="BD141" s="212"/>
      <c r="BE141" s="212"/>
      <c r="BF141" s="212"/>
      <c r="BG141" s="212"/>
      <c r="BH141" s="212"/>
    </row>
    <row r="142" spans="1:60" outlineLevel="1" x14ac:dyDescent="0.25">
      <c r="A142" s="219"/>
      <c r="B142" s="220"/>
      <c r="C142" s="252" t="s">
        <v>327</v>
      </c>
      <c r="D142" s="222"/>
      <c r="E142" s="223">
        <v>131.30000000000001</v>
      </c>
      <c r="F142" s="221"/>
      <c r="G142" s="221"/>
      <c r="H142" s="221"/>
      <c r="I142" s="221"/>
      <c r="J142" s="221"/>
      <c r="K142" s="221"/>
      <c r="L142" s="221"/>
      <c r="M142" s="221"/>
      <c r="N142" s="221"/>
      <c r="O142" s="221"/>
      <c r="P142" s="221"/>
      <c r="Q142" s="221"/>
      <c r="R142" s="221"/>
      <c r="S142" s="221"/>
      <c r="T142" s="221"/>
      <c r="U142" s="221"/>
      <c r="V142" s="221"/>
      <c r="W142" s="221"/>
      <c r="X142" s="221"/>
      <c r="Y142" s="212"/>
      <c r="Z142" s="212"/>
      <c r="AA142" s="212"/>
      <c r="AB142" s="212"/>
      <c r="AC142" s="212"/>
      <c r="AD142" s="212"/>
      <c r="AE142" s="212"/>
      <c r="AF142" s="212"/>
      <c r="AG142" s="212" t="s">
        <v>176</v>
      </c>
      <c r="AH142" s="212">
        <v>5</v>
      </c>
      <c r="AI142" s="212"/>
      <c r="AJ142" s="212"/>
      <c r="AK142" s="212"/>
      <c r="AL142" s="212"/>
      <c r="AM142" s="212"/>
      <c r="AN142" s="212"/>
      <c r="AO142" s="212"/>
      <c r="AP142" s="212"/>
      <c r="AQ142" s="212"/>
      <c r="AR142" s="212"/>
      <c r="AS142" s="212"/>
      <c r="AT142" s="212"/>
      <c r="AU142" s="212"/>
      <c r="AV142" s="212"/>
      <c r="AW142" s="212"/>
      <c r="AX142" s="212"/>
      <c r="AY142" s="212"/>
      <c r="AZ142" s="212"/>
      <c r="BA142" s="212"/>
      <c r="BB142" s="212"/>
      <c r="BC142" s="212"/>
      <c r="BD142" s="212"/>
      <c r="BE142" s="212"/>
      <c r="BF142" s="212"/>
      <c r="BG142" s="212"/>
      <c r="BH142" s="212"/>
    </row>
    <row r="143" spans="1:60" ht="30.6" outlineLevel="1" x14ac:dyDescent="0.25">
      <c r="A143" s="231">
        <v>47</v>
      </c>
      <c r="B143" s="232" t="s">
        <v>328</v>
      </c>
      <c r="C143" s="250" t="s">
        <v>329</v>
      </c>
      <c r="D143" s="233" t="s">
        <v>219</v>
      </c>
      <c r="E143" s="234">
        <v>130</v>
      </c>
      <c r="F143" s="235"/>
      <c r="G143" s="236">
        <f>ROUND(E143*F143,2)</f>
        <v>0</v>
      </c>
      <c r="H143" s="235"/>
      <c r="I143" s="236">
        <f>ROUND(E143*H143,2)</f>
        <v>0</v>
      </c>
      <c r="J143" s="235"/>
      <c r="K143" s="236">
        <f>ROUND(E143*J143,2)</f>
        <v>0</v>
      </c>
      <c r="L143" s="236">
        <v>21</v>
      </c>
      <c r="M143" s="236">
        <f>G143*(1+L143/100)</f>
        <v>0</v>
      </c>
      <c r="N143" s="236">
        <v>0.12471</v>
      </c>
      <c r="O143" s="236">
        <f>ROUND(E143*N143,2)</f>
        <v>16.21</v>
      </c>
      <c r="P143" s="236">
        <v>0</v>
      </c>
      <c r="Q143" s="236">
        <f>ROUND(E143*P143,2)</f>
        <v>0</v>
      </c>
      <c r="R143" s="236" t="s">
        <v>192</v>
      </c>
      <c r="S143" s="236" t="s">
        <v>169</v>
      </c>
      <c r="T143" s="237" t="s">
        <v>170</v>
      </c>
      <c r="U143" s="221">
        <v>0.11899999999999999</v>
      </c>
      <c r="V143" s="221">
        <f>ROUND(E143*U143,2)</f>
        <v>15.47</v>
      </c>
      <c r="W143" s="221"/>
      <c r="X143" s="221" t="s">
        <v>171</v>
      </c>
      <c r="Y143" s="212"/>
      <c r="Z143" s="212"/>
      <c r="AA143" s="212"/>
      <c r="AB143" s="212"/>
      <c r="AC143" s="212"/>
      <c r="AD143" s="212"/>
      <c r="AE143" s="212"/>
      <c r="AF143" s="212"/>
      <c r="AG143" s="212" t="s">
        <v>172</v>
      </c>
      <c r="AH143" s="212"/>
      <c r="AI143" s="212"/>
      <c r="AJ143" s="212"/>
      <c r="AK143" s="212"/>
      <c r="AL143" s="212"/>
      <c r="AM143" s="212"/>
      <c r="AN143" s="212"/>
      <c r="AO143" s="212"/>
      <c r="AP143" s="212"/>
      <c r="AQ143" s="212"/>
      <c r="AR143" s="212"/>
      <c r="AS143" s="212"/>
      <c r="AT143" s="212"/>
      <c r="AU143" s="212"/>
      <c r="AV143" s="212"/>
      <c r="AW143" s="212"/>
      <c r="AX143" s="212"/>
      <c r="AY143" s="212"/>
      <c r="AZ143" s="212"/>
      <c r="BA143" s="212"/>
      <c r="BB143" s="212"/>
      <c r="BC143" s="212"/>
      <c r="BD143" s="212"/>
      <c r="BE143" s="212"/>
      <c r="BF143" s="212"/>
      <c r="BG143" s="212"/>
      <c r="BH143" s="212"/>
    </row>
    <row r="144" spans="1:60" outlineLevel="1" x14ac:dyDescent="0.25">
      <c r="A144" s="219"/>
      <c r="B144" s="220"/>
      <c r="C144" s="251" t="s">
        <v>330</v>
      </c>
      <c r="D144" s="239"/>
      <c r="E144" s="239"/>
      <c r="F144" s="239"/>
      <c r="G144" s="239"/>
      <c r="H144" s="221"/>
      <c r="I144" s="221"/>
      <c r="J144" s="221"/>
      <c r="K144" s="221"/>
      <c r="L144" s="221"/>
      <c r="M144" s="221"/>
      <c r="N144" s="221"/>
      <c r="O144" s="221"/>
      <c r="P144" s="221"/>
      <c r="Q144" s="221"/>
      <c r="R144" s="221"/>
      <c r="S144" s="221"/>
      <c r="T144" s="221"/>
      <c r="U144" s="221"/>
      <c r="V144" s="221"/>
      <c r="W144" s="221"/>
      <c r="X144" s="221"/>
      <c r="Y144" s="212"/>
      <c r="Z144" s="212"/>
      <c r="AA144" s="212"/>
      <c r="AB144" s="212"/>
      <c r="AC144" s="212"/>
      <c r="AD144" s="212"/>
      <c r="AE144" s="212"/>
      <c r="AF144" s="212"/>
      <c r="AG144" s="212" t="s">
        <v>174</v>
      </c>
      <c r="AH144" s="212"/>
      <c r="AI144" s="212"/>
      <c r="AJ144" s="212"/>
      <c r="AK144" s="212"/>
      <c r="AL144" s="212"/>
      <c r="AM144" s="212"/>
      <c r="AN144" s="212"/>
      <c r="AO144" s="212"/>
      <c r="AP144" s="212"/>
      <c r="AQ144" s="212"/>
      <c r="AR144" s="212"/>
      <c r="AS144" s="212"/>
      <c r="AT144" s="212"/>
      <c r="AU144" s="212"/>
      <c r="AV144" s="212"/>
      <c r="AW144" s="212"/>
      <c r="AX144" s="212"/>
      <c r="AY144" s="212"/>
      <c r="AZ144" s="212"/>
      <c r="BA144" s="212"/>
      <c r="BB144" s="212"/>
      <c r="BC144" s="212"/>
      <c r="BD144" s="212"/>
      <c r="BE144" s="212"/>
      <c r="BF144" s="212"/>
      <c r="BG144" s="212"/>
      <c r="BH144" s="212"/>
    </row>
    <row r="145" spans="1:60" outlineLevel="1" x14ac:dyDescent="0.25">
      <c r="A145" s="219"/>
      <c r="B145" s="220"/>
      <c r="C145" s="252" t="s">
        <v>331</v>
      </c>
      <c r="D145" s="222"/>
      <c r="E145" s="223">
        <v>130</v>
      </c>
      <c r="F145" s="221"/>
      <c r="G145" s="221"/>
      <c r="H145" s="221"/>
      <c r="I145" s="221"/>
      <c r="J145" s="221"/>
      <c r="K145" s="221"/>
      <c r="L145" s="221"/>
      <c r="M145" s="221"/>
      <c r="N145" s="221"/>
      <c r="O145" s="221"/>
      <c r="P145" s="221"/>
      <c r="Q145" s="221"/>
      <c r="R145" s="221"/>
      <c r="S145" s="221"/>
      <c r="T145" s="221"/>
      <c r="U145" s="221"/>
      <c r="V145" s="221"/>
      <c r="W145" s="221"/>
      <c r="X145" s="221"/>
      <c r="Y145" s="212"/>
      <c r="Z145" s="212"/>
      <c r="AA145" s="212"/>
      <c r="AB145" s="212"/>
      <c r="AC145" s="212"/>
      <c r="AD145" s="212"/>
      <c r="AE145" s="212"/>
      <c r="AF145" s="212"/>
      <c r="AG145" s="212" t="s">
        <v>176</v>
      </c>
      <c r="AH145" s="212">
        <v>0</v>
      </c>
      <c r="AI145" s="212"/>
      <c r="AJ145" s="212"/>
      <c r="AK145" s="212"/>
      <c r="AL145" s="212"/>
      <c r="AM145" s="212"/>
      <c r="AN145" s="212"/>
      <c r="AO145" s="212"/>
      <c r="AP145" s="212"/>
      <c r="AQ145" s="212"/>
      <c r="AR145" s="212"/>
      <c r="AS145" s="212"/>
      <c r="AT145" s="212"/>
      <c r="AU145" s="212"/>
      <c r="AV145" s="212"/>
      <c r="AW145" s="212"/>
      <c r="AX145" s="212"/>
      <c r="AY145" s="212"/>
      <c r="AZ145" s="212"/>
      <c r="BA145" s="212"/>
      <c r="BB145" s="212"/>
      <c r="BC145" s="212"/>
      <c r="BD145" s="212"/>
      <c r="BE145" s="212"/>
      <c r="BF145" s="212"/>
      <c r="BG145" s="212"/>
      <c r="BH145" s="212"/>
    </row>
    <row r="146" spans="1:60" outlineLevel="1" x14ac:dyDescent="0.25">
      <c r="A146" s="231">
        <v>48</v>
      </c>
      <c r="B146" s="232" t="s">
        <v>332</v>
      </c>
      <c r="C146" s="250" t="s">
        <v>333</v>
      </c>
      <c r="D146" s="233" t="s">
        <v>219</v>
      </c>
      <c r="E146" s="234">
        <v>65</v>
      </c>
      <c r="F146" s="235"/>
      <c r="G146" s="236">
        <f>ROUND(E146*F146,2)</f>
        <v>0</v>
      </c>
      <c r="H146" s="235"/>
      <c r="I146" s="236">
        <f>ROUND(E146*H146,2)</f>
        <v>0</v>
      </c>
      <c r="J146" s="235"/>
      <c r="K146" s="236">
        <f>ROUND(E146*J146,2)</f>
        <v>0</v>
      </c>
      <c r="L146" s="236">
        <v>21</v>
      </c>
      <c r="M146" s="236">
        <f>G146*(1+L146/100)</f>
        <v>0</v>
      </c>
      <c r="N146" s="236">
        <v>0.1525</v>
      </c>
      <c r="O146" s="236">
        <f>ROUND(E146*N146,2)</f>
        <v>9.91</v>
      </c>
      <c r="P146" s="236">
        <v>0</v>
      </c>
      <c r="Q146" s="236">
        <f>ROUND(E146*P146,2)</f>
        <v>0</v>
      </c>
      <c r="R146" s="236" t="s">
        <v>192</v>
      </c>
      <c r="S146" s="236" t="s">
        <v>169</v>
      </c>
      <c r="T146" s="237" t="s">
        <v>170</v>
      </c>
      <c r="U146" s="221">
        <v>0.16200000000000001</v>
      </c>
      <c r="V146" s="221">
        <f>ROUND(E146*U146,2)</f>
        <v>10.53</v>
      </c>
      <c r="W146" s="221"/>
      <c r="X146" s="221" t="s">
        <v>171</v>
      </c>
      <c r="Y146" s="212"/>
      <c r="Z146" s="212"/>
      <c r="AA146" s="212"/>
      <c r="AB146" s="212"/>
      <c r="AC146" s="212"/>
      <c r="AD146" s="212"/>
      <c r="AE146" s="212"/>
      <c r="AF146" s="212"/>
      <c r="AG146" s="212" t="s">
        <v>172</v>
      </c>
      <c r="AH146" s="212"/>
      <c r="AI146" s="212"/>
      <c r="AJ146" s="212"/>
      <c r="AK146" s="212"/>
      <c r="AL146" s="212"/>
      <c r="AM146" s="212"/>
      <c r="AN146" s="212"/>
      <c r="AO146" s="212"/>
      <c r="AP146" s="212"/>
      <c r="AQ146" s="212"/>
      <c r="AR146" s="212"/>
      <c r="AS146" s="212"/>
      <c r="AT146" s="212"/>
      <c r="AU146" s="212"/>
      <c r="AV146" s="212"/>
      <c r="AW146" s="212"/>
      <c r="AX146" s="212"/>
      <c r="AY146" s="212"/>
      <c r="AZ146" s="212"/>
      <c r="BA146" s="212"/>
      <c r="BB146" s="212"/>
      <c r="BC146" s="212"/>
      <c r="BD146" s="212"/>
      <c r="BE146" s="212"/>
      <c r="BF146" s="212"/>
      <c r="BG146" s="212"/>
      <c r="BH146" s="212"/>
    </row>
    <row r="147" spans="1:60" outlineLevel="1" x14ac:dyDescent="0.25">
      <c r="A147" s="219"/>
      <c r="B147" s="220"/>
      <c r="C147" s="251" t="s">
        <v>334</v>
      </c>
      <c r="D147" s="239"/>
      <c r="E147" s="239"/>
      <c r="F147" s="239"/>
      <c r="G147" s="239"/>
      <c r="H147" s="221"/>
      <c r="I147" s="221"/>
      <c r="J147" s="221"/>
      <c r="K147" s="221"/>
      <c r="L147" s="221"/>
      <c r="M147" s="221"/>
      <c r="N147" s="221"/>
      <c r="O147" s="221"/>
      <c r="P147" s="221"/>
      <c r="Q147" s="221"/>
      <c r="R147" s="221"/>
      <c r="S147" s="221"/>
      <c r="T147" s="221"/>
      <c r="U147" s="221"/>
      <c r="V147" s="221"/>
      <c r="W147" s="221"/>
      <c r="X147" s="221"/>
      <c r="Y147" s="212"/>
      <c r="Z147" s="212"/>
      <c r="AA147" s="212"/>
      <c r="AB147" s="212"/>
      <c r="AC147" s="212"/>
      <c r="AD147" s="212"/>
      <c r="AE147" s="212"/>
      <c r="AF147" s="212"/>
      <c r="AG147" s="212" t="s">
        <v>174</v>
      </c>
      <c r="AH147" s="212"/>
      <c r="AI147" s="212"/>
      <c r="AJ147" s="212"/>
      <c r="AK147" s="212"/>
      <c r="AL147" s="212"/>
      <c r="AM147" s="212"/>
      <c r="AN147" s="212"/>
      <c r="AO147" s="212"/>
      <c r="AP147" s="212"/>
      <c r="AQ147" s="212"/>
      <c r="AR147" s="212"/>
      <c r="AS147" s="212"/>
      <c r="AT147" s="212"/>
      <c r="AU147" s="212"/>
      <c r="AV147" s="212"/>
      <c r="AW147" s="212"/>
      <c r="AX147" s="212"/>
      <c r="AY147" s="212"/>
      <c r="AZ147" s="212"/>
      <c r="BA147" s="212"/>
      <c r="BB147" s="212"/>
      <c r="BC147" s="212"/>
      <c r="BD147" s="212"/>
      <c r="BE147" s="212"/>
      <c r="BF147" s="212"/>
      <c r="BG147" s="212"/>
      <c r="BH147" s="212"/>
    </row>
    <row r="148" spans="1:60" outlineLevel="1" x14ac:dyDescent="0.25">
      <c r="A148" s="219"/>
      <c r="B148" s="220"/>
      <c r="C148" s="252" t="s">
        <v>335</v>
      </c>
      <c r="D148" s="222"/>
      <c r="E148" s="223">
        <v>65</v>
      </c>
      <c r="F148" s="221"/>
      <c r="G148" s="221"/>
      <c r="H148" s="221"/>
      <c r="I148" s="221"/>
      <c r="J148" s="221"/>
      <c r="K148" s="221"/>
      <c r="L148" s="221"/>
      <c r="M148" s="221"/>
      <c r="N148" s="221"/>
      <c r="O148" s="221"/>
      <c r="P148" s="221"/>
      <c r="Q148" s="221"/>
      <c r="R148" s="221"/>
      <c r="S148" s="221"/>
      <c r="T148" s="221"/>
      <c r="U148" s="221"/>
      <c r="V148" s="221"/>
      <c r="W148" s="221"/>
      <c r="X148" s="221"/>
      <c r="Y148" s="212"/>
      <c r="Z148" s="212"/>
      <c r="AA148" s="212"/>
      <c r="AB148" s="212"/>
      <c r="AC148" s="212"/>
      <c r="AD148" s="212"/>
      <c r="AE148" s="212"/>
      <c r="AF148" s="212"/>
      <c r="AG148" s="212" t="s">
        <v>176</v>
      </c>
      <c r="AH148" s="212">
        <v>0</v>
      </c>
      <c r="AI148" s="212"/>
      <c r="AJ148" s="212"/>
      <c r="AK148" s="212"/>
      <c r="AL148" s="212"/>
      <c r="AM148" s="212"/>
      <c r="AN148" s="212"/>
      <c r="AO148" s="212"/>
      <c r="AP148" s="212"/>
      <c r="AQ148" s="212"/>
      <c r="AR148" s="212"/>
      <c r="AS148" s="212"/>
      <c r="AT148" s="212"/>
      <c r="AU148" s="212"/>
      <c r="AV148" s="212"/>
      <c r="AW148" s="212"/>
      <c r="AX148" s="212"/>
      <c r="AY148" s="212"/>
      <c r="AZ148" s="212"/>
      <c r="BA148" s="212"/>
      <c r="BB148" s="212"/>
      <c r="BC148" s="212"/>
      <c r="BD148" s="212"/>
      <c r="BE148" s="212"/>
      <c r="BF148" s="212"/>
      <c r="BG148" s="212"/>
      <c r="BH148" s="212"/>
    </row>
    <row r="149" spans="1:60" outlineLevel="1" x14ac:dyDescent="0.25">
      <c r="A149" s="231">
        <v>49</v>
      </c>
      <c r="B149" s="232" t="s">
        <v>336</v>
      </c>
      <c r="C149" s="250" t="s">
        <v>337</v>
      </c>
      <c r="D149" s="233" t="s">
        <v>307</v>
      </c>
      <c r="E149" s="234">
        <v>65.650000000000006</v>
      </c>
      <c r="F149" s="235"/>
      <c r="G149" s="236">
        <f>ROUND(E149*F149,2)</f>
        <v>0</v>
      </c>
      <c r="H149" s="235"/>
      <c r="I149" s="236">
        <f>ROUND(E149*H149,2)</f>
        <v>0</v>
      </c>
      <c r="J149" s="235"/>
      <c r="K149" s="236">
        <f>ROUND(E149*J149,2)</f>
        <v>0</v>
      </c>
      <c r="L149" s="236">
        <v>21</v>
      </c>
      <c r="M149" s="236">
        <f>G149*(1+L149/100)</f>
        <v>0</v>
      </c>
      <c r="N149" s="236">
        <v>5.4170000000000003E-2</v>
      </c>
      <c r="O149" s="236">
        <f>ROUND(E149*N149,2)</f>
        <v>3.56</v>
      </c>
      <c r="P149" s="236">
        <v>0</v>
      </c>
      <c r="Q149" s="236">
        <f>ROUND(E149*P149,2)</f>
        <v>0</v>
      </c>
      <c r="R149" s="236" t="s">
        <v>264</v>
      </c>
      <c r="S149" s="236" t="s">
        <v>169</v>
      </c>
      <c r="T149" s="237" t="s">
        <v>170</v>
      </c>
      <c r="U149" s="221">
        <v>0</v>
      </c>
      <c r="V149" s="221">
        <f>ROUND(E149*U149,2)</f>
        <v>0</v>
      </c>
      <c r="W149" s="221"/>
      <c r="X149" s="221" t="s">
        <v>265</v>
      </c>
      <c r="Y149" s="212"/>
      <c r="Z149" s="212"/>
      <c r="AA149" s="212"/>
      <c r="AB149" s="212"/>
      <c r="AC149" s="212"/>
      <c r="AD149" s="212"/>
      <c r="AE149" s="212"/>
      <c r="AF149" s="212"/>
      <c r="AG149" s="212" t="s">
        <v>266</v>
      </c>
      <c r="AH149" s="212"/>
      <c r="AI149" s="212"/>
      <c r="AJ149" s="212"/>
      <c r="AK149" s="212"/>
      <c r="AL149" s="212"/>
      <c r="AM149" s="212"/>
      <c r="AN149" s="212"/>
      <c r="AO149" s="212"/>
      <c r="AP149" s="212"/>
      <c r="AQ149" s="212"/>
      <c r="AR149" s="212"/>
      <c r="AS149" s="212"/>
      <c r="AT149" s="212"/>
      <c r="AU149" s="212"/>
      <c r="AV149" s="212"/>
      <c r="AW149" s="212"/>
      <c r="AX149" s="212"/>
      <c r="AY149" s="212"/>
      <c r="AZ149" s="212"/>
      <c r="BA149" s="212"/>
      <c r="BB149" s="212"/>
      <c r="BC149" s="212"/>
      <c r="BD149" s="212"/>
      <c r="BE149" s="212"/>
      <c r="BF149" s="212"/>
      <c r="BG149" s="212"/>
      <c r="BH149" s="212"/>
    </row>
    <row r="150" spans="1:60" outlineLevel="1" x14ac:dyDescent="0.25">
      <c r="A150" s="219"/>
      <c r="B150" s="220"/>
      <c r="C150" s="252" t="s">
        <v>338</v>
      </c>
      <c r="D150" s="222"/>
      <c r="E150" s="223">
        <v>65.650000000000006</v>
      </c>
      <c r="F150" s="221"/>
      <c r="G150" s="221"/>
      <c r="H150" s="221"/>
      <c r="I150" s="221"/>
      <c r="J150" s="221"/>
      <c r="K150" s="221"/>
      <c r="L150" s="221"/>
      <c r="M150" s="221"/>
      <c r="N150" s="221"/>
      <c r="O150" s="221"/>
      <c r="P150" s="221"/>
      <c r="Q150" s="221"/>
      <c r="R150" s="221"/>
      <c r="S150" s="221"/>
      <c r="T150" s="221"/>
      <c r="U150" s="221"/>
      <c r="V150" s="221"/>
      <c r="W150" s="221"/>
      <c r="X150" s="221"/>
      <c r="Y150" s="212"/>
      <c r="Z150" s="212"/>
      <c r="AA150" s="212"/>
      <c r="AB150" s="212"/>
      <c r="AC150" s="212"/>
      <c r="AD150" s="212"/>
      <c r="AE150" s="212"/>
      <c r="AF150" s="212"/>
      <c r="AG150" s="212" t="s">
        <v>176</v>
      </c>
      <c r="AH150" s="212">
        <v>5</v>
      </c>
      <c r="AI150" s="212"/>
      <c r="AJ150" s="212"/>
      <c r="AK150" s="212"/>
      <c r="AL150" s="212"/>
      <c r="AM150" s="212"/>
      <c r="AN150" s="212"/>
      <c r="AO150" s="212"/>
      <c r="AP150" s="212"/>
      <c r="AQ150" s="212"/>
      <c r="AR150" s="212"/>
      <c r="AS150" s="212"/>
      <c r="AT150" s="212"/>
      <c r="AU150" s="212"/>
      <c r="AV150" s="212"/>
      <c r="AW150" s="212"/>
      <c r="AX150" s="212"/>
      <c r="AY150" s="212"/>
      <c r="AZ150" s="212"/>
      <c r="BA150" s="212"/>
      <c r="BB150" s="212"/>
      <c r="BC150" s="212"/>
      <c r="BD150" s="212"/>
      <c r="BE150" s="212"/>
      <c r="BF150" s="212"/>
      <c r="BG150" s="212"/>
      <c r="BH150" s="212"/>
    </row>
    <row r="151" spans="1:60" outlineLevel="1" x14ac:dyDescent="0.25">
      <c r="A151" s="231">
        <v>50</v>
      </c>
      <c r="B151" s="232" t="s">
        <v>339</v>
      </c>
      <c r="C151" s="250" t="s">
        <v>340</v>
      </c>
      <c r="D151" s="233" t="s">
        <v>167</v>
      </c>
      <c r="E151" s="234">
        <v>5.2</v>
      </c>
      <c r="F151" s="235"/>
      <c r="G151" s="236">
        <f>ROUND(E151*F151,2)</f>
        <v>0</v>
      </c>
      <c r="H151" s="235"/>
      <c r="I151" s="236">
        <f>ROUND(E151*H151,2)</f>
        <v>0</v>
      </c>
      <c r="J151" s="235"/>
      <c r="K151" s="236">
        <f>ROUND(E151*J151,2)</f>
        <v>0</v>
      </c>
      <c r="L151" s="236">
        <v>21</v>
      </c>
      <c r="M151" s="236">
        <f>G151*(1+L151/100)</f>
        <v>0</v>
      </c>
      <c r="N151" s="236">
        <v>2.5249999999999999</v>
      </c>
      <c r="O151" s="236">
        <f>ROUND(E151*N151,2)</f>
        <v>13.13</v>
      </c>
      <c r="P151" s="236">
        <v>0</v>
      </c>
      <c r="Q151" s="236">
        <f>ROUND(E151*P151,2)</f>
        <v>0</v>
      </c>
      <c r="R151" s="236" t="s">
        <v>192</v>
      </c>
      <c r="S151" s="236" t="s">
        <v>169</v>
      </c>
      <c r="T151" s="237" t="s">
        <v>170</v>
      </c>
      <c r="U151" s="221">
        <v>1.4419999999999999</v>
      </c>
      <c r="V151" s="221">
        <f>ROUND(E151*U151,2)</f>
        <v>7.5</v>
      </c>
      <c r="W151" s="221"/>
      <c r="X151" s="221" t="s">
        <v>171</v>
      </c>
      <c r="Y151" s="212"/>
      <c r="Z151" s="212"/>
      <c r="AA151" s="212"/>
      <c r="AB151" s="212"/>
      <c r="AC151" s="212"/>
      <c r="AD151" s="212"/>
      <c r="AE151" s="212"/>
      <c r="AF151" s="212"/>
      <c r="AG151" s="212" t="s">
        <v>172</v>
      </c>
      <c r="AH151" s="212"/>
      <c r="AI151" s="212"/>
      <c r="AJ151" s="212"/>
      <c r="AK151" s="212"/>
      <c r="AL151" s="212"/>
      <c r="AM151" s="212"/>
      <c r="AN151" s="212"/>
      <c r="AO151" s="212"/>
      <c r="AP151" s="212"/>
      <c r="AQ151" s="212"/>
      <c r="AR151" s="212"/>
      <c r="AS151" s="212"/>
      <c r="AT151" s="212"/>
      <c r="AU151" s="212"/>
      <c r="AV151" s="212"/>
      <c r="AW151" s="212"/>
      <c r="AX151" s="212"/>
      <c r="AY151" s="212"/>
      <c r="AZ151" s="212"/>
      <c r="BA151" s="212"/>
      <c r="BB151" s="212"/>
      <c r="BC151" s="212"/>
      <c r="BD151" s="212"/>
      <c r="BE151" s="212"/>
      <c r="BF151" s="212"/>
      <c r="BG151" s="212"/>
      <c r="BH151" s="212"/>
    </row>
    <row r="152" spans="1:60" outlineLevel="1" x14ac:dyDescent="0.25">
      <c r="A152" s="219"/>
      <c r="B152" s="220"/>
      <c r="C152" s="251" t="s">
        <v>341</v>
      </c>
      <c r="D152" s="239"/>
      <c r="E152" s="239"/>
      <c r="F152" s="239"/>
      <c r="G152" s="239"/>
      <c r="H152" s="221"/>
      <c r="I152" s="221"/>
      <c r="J152" s="221"/>
      <c r="K152" s="221"/>
      <c r="L152" s="221"/>
      <c r="M152" s="221"/>
      <c r="N152" s="221"/>
      <c r="O152" s="221"/>
      <c r="P152" s="221"/>
      <c r="Q152" s="221"/>
      <c r="R152" s="221"/>
      <c r="S152" s="221"/>
      <c r="T152" s="221"/>
      <c r="U152" s="221"/>
      <c r="V152" s="221"/>
      <c r="W152" s="221"/>
      <c r="X152" s="221"/>
      <c r="Y152" s="212"/>
      <c r="Z152" s="212"/>
      <c r="AA152" s="212"/>
      <c r="AB152" s="212"/>
      <c r="AC152" s="212"/>
      <c r="AD152" s="212"/>
      <c r="AE152" s="212"/>
      <c r="AF152" s="212"/>
      <c r="AG152" s="212" t="s">
        <v>174</v>
      </c>
      <c r="AH152" s="212"/>
      <c r="AI152" s="212"/>
      <c r="AJ152" s="212"/>
      <c r="AK152" s="212"/>
      <c r="AL152" s="212"/>
      <c r="AM152" s="212"/>
      <c r="AN152" s="212"/>
      <c r="AO152" s="212"/>
      <c r="AP152" s="212"/>
      <c r="AQ152" s="212"/>
      <c r="AR152" s="212"/>
      <c r="AS152" s="212"/>
      <c r="AT152" s="212"/>
      <c r="AU152" s="212"/>
      <c r="AV152" s="212"/>
      <c r="AW152" s="212"/>
      <c r="AX152" s="212"/>
      <c r="AY152" s="212"/>
      <c r="AZ152" s="212"/>
      <c r="BA152" s="212"/>
      <c r="BB152" s="212"/>
      <c r="BC152" s="212"/>
      <c r="BD152" s="212"/>
      <c r="BE152" s="212"/>
      <c r="BF152" s="212"/>
      <c r="BG152" s="212"/>
      <c r="BH152" s="212"/>
    </row>
    <row r="153" spans="1:60" outlineLevel="1" x14ac:dyDescent="0.25">
      <c r="A153" s="219"/>
      <c r="B153" s="220"/>
      <c r="C153" s="252" t="s">
        <v>342</v>
      </c>
      <c r="D153" s="222"/>
      <c r="E153" s="223">
        <v>3.9</v>
      </c>
      <c r="F153" s="221"/>
      <c r="G153" s="221"/>
      <c r="H153" s="221"/>
      <c r="I153" s="221"/>
      <c r="J153" s="221"/>
      <c r="K153" s="221"/>
      <c r="L153" s="221"/>
      <c r="M153" s="221"/>
      <c r="N153" s="221"/>
      <c r="O153" s="221"/>
      <c r="P153" s="221"/>
      <c r="Q153" s="221"/>
      <c r="R153" s="221"/>
      <c r="S153" s="221"/>
      <c r="T153" s="221"/>
      <c r="U153" s="221"/>
      <c r="V153" s="221"/>
      <c r="W153" s="221"/>
      <c r="X153" s="221"/>
      <c r="Y153" s="212"/>
      <c r="Z153" s="212"/>
      <c r="AA153" s="212"/>
      <c r="AB153" s="212"/>
      <c r="AC153" s="212"/>
      <c r="AD153" s="212"/>
      <c r="AE153" s="212"/>
      <c r="AF153" s="212"/>
      <c r="AG153" s="212" t="s">
        <v>176</v>
      </c>
      <c r="AH153" s="212">
        <v>0</v>
      </c>
      <c r="AI153" s="212"/>
      <c r="AJ153" s="212"/>
      <c r="AK153" s="212"/>
      <c r="AL153" s="212"/>
      <c r="AM153" s="212"/>
      <c r="AN153" s="212"/>
      <c r="AO153" s="212"/>
      <c r="AP153" s="212"/>
      <c r="AQ153" s="212"/>
      <c r="AR153" s="212"/>
      <c r="AS153" s="212"/>
      <c r="AT153" s="212"/>
      <c r="AU153" s="212"/>
      <c r="AV153" s="212"/>
      <c r="AW153" s="212"/>
      <c r="AX153" s="212"/>
      <c r="AY153" s="212"/>
      <c r="AZ153" s="212"/>
      <c r="BA153" s="212"/>
      <c r="BB153" s="212"/>
      <c r="BC153" s="212"/>
      <c r="BD153" s="212"/>
      <c r="BE153" s="212"/>
      <c r="BF153" s="212"/>
      <c r="BG153" s="212"/>
      <c r="BH153" s="212"/>
    </row>
    <row r="154" spans="1:60" outlineLevel="1" x14ac:dyDescent="0.25">
      <c r="A154" s="219"/>
      <c r="B154" s="220"/>
      <c r="C154" s="252" t="s">
        <v>343</v>
      </c>
      <c r="D154" s="222"/>
      <c r="E154" s="223">
        <v>1.3</v>
      </c>
      <c r="F154" s="221"/>
      <c r="G154" s="221"/>
      <c r="H154" s="221"/>
      <c r="I154" s="221"/>
      <c r="J154" s="221"/>
      <c r="K154" s="221"/>
      <c r="L154" s="221"/>
      <c r="M154" s="221"/>
      <c r="N154" s="221"/>
      <c r="O154" s="221"/>
      <c r="P154" s="221"/>
      <c r="Q154" s="221"/>
      <c r="R154" s="221"/>
      <c r="S154" s="221"/>
      <c r="T154" s="221"/>
      <c r="U154" s="221"/>
      <c r="V154" s="221"/>
      <c r="W154" s="221"/>
      <c r="X154" s="221"/>
      <c r="Y154" s="212"/>
      <c r="Z154" s="212"/>
      <c r="AA154" s="212"/>
      <c r="AB154" s="212"/>
      <c r="AC154" s="212"/>
      <c r="AD154" s="212"/>
      <c r="AE154" s="212"/>
      <c r="AF154" s="212"/>
      <c r="AG154" s="212" t="s">
        <v>176</v>
      </c>
      <c r="AH154" s="212">
        <v>0</v>
      </c>
      <c r="AI154" s="212"/>
      <c r="AJ154" s="212"/>
      <c r="AK154" s="212"/>
      <c r="AL154" s="212"/>
      <c r="AM154" s="212"/>
      <c r="AN154" s="212"/>
      <c r="AO154" s="212"/>
      <c r="AP154" s="212"/>
      <c r="AQ154" s="212"/>
      <c r="AR154" s="212"/>
      <c r="AS154" s="212"/>
      <c r="AT154" s="212"/>
      <c r="AU154" s="212"/>
      <c r="AV154" s="212"/>
      <c r="AW154" s="212"/>
      <c r="AX154" s="212"/>
      <c r="AY154" s="212"/>
      <c r="AZ154" s="212"/>
      <c r="BA154" s="212"/>
      <c r="BB154" s="212"/>
      <c r="BC154" s="212"/>
      <c r="BD154" s="212"/>
      <c r="BE154" s="212"/>
      <c r="BF154" s="212"/>
      <c r="BG154" s="212"/>
      <c r="BH154" s="212"/>
    </row>
    <row r="155" spans="1:60" outlineLevel="1" x14ac:dyDescent="0.25">
      <c r="A155" s="231">
        <v>51</v>
      </c>
      <c r="B155" s="232" t="s">
        <v>344</v>
      </c>
      <c r="C155" s="250" t="s">
        <v>345</v>
      </c>
      <c r="D155" s="233" t="s">
        <v>219</v>
      </c>
      <c r="E155" s="234">
        <v>150</v>
      </c>
      <c r="F155" s="235"/>
      <c r="G155" s="236">
        <f>ROUND(E155*F155,2)</f>
        <v>0</v>
      </c>
      <c r="H155" s="235"/>
      <c r="I155" s="236">
        <f>ROUND(E155*H155,2)</f>
        <v>0</v>
      </c>
      <c r="J155" s="235"/>
      <c r="K155" s="236">
        <f>ROUND(E155*J155,2)</f>
        <v>0</v>
      </c>
      <c r="L155" s="236">
        <v>21</v>
      </c>
      <c r="M155" s="236">
        <f>G155*(1+L155/100)</f>
        <v>0</v>
      </c>
      <c r="N155" s="236">
        <v>4.3E-3</v>
      </c>
      <c r="O155" s="236">
        <f>ROUND(E155*N155,2)</f>
        <v>0.65</v>
      </c>
      <c r="P155" s="236">
        <v>0</v>
      </c>
      <c r="Q155" s="236">
        <f>ROUND(E155*P155,2)</f>
        <v>0</v>
      </c>
      <c r="R155" s="236" t="s">
        <v>192</v>
      </c>
      <c r="S155" s="236" t="s">
        <v>169</v>
      </c>
      <c r="T155" s="237" t="s">
        <v>170</v>
      </c>
      <c r="U155" s="221">
        <v>0.20799999999999999</v>
      </c>
      <c r="V155" s="221">
        <f>ROUND(E155*U155,2)</f>
        <v>31.2</v>
      </c>
      <c r="W155" s="221"/>
      <c r="X155" s="221" t="s">
        <v>171</v>
      </c>
      <c r="Y155" s="212"/>
      <c r="Z155" s="212"/>
      <c r="AA155" s="212"/>
      <c r="AB155" s="212"/>
      <c r="AC155" s="212"/>
      <c r="AD155" s="212"/>
      <c r="AE155" s="212"/>
      <c r="AF155" s="212"/>
      <c r="AG155" s="212" t="s">
        <v>172</v>
      </c>
      <c r="AH155" s="212"/>
      <c r="AI155" s="212"/>
      <c r="AJ155" s="212"/>
      <c r="AK155" s="212"/>
      <c r="AL155" s="212"/>
      <c r="AM155" s="212"/>
      <c r="AN155" s="212"/>
      <c r="AO155" s="212"/>
      <c r="AP155" s="212"/>
      <c r="AQ155" s="212"/>
      <c r="AR155" s="212"/>
      <c r="AS155" s="212"/>
      <c r="AT155" s="212"/>
      <c r="AU155" s="212"/>
      <c r="AV155" s="212"/>
      <c r="AW155" s="212"/>
      <c r="AX155" s="212"/>
      <c r="AY155" s="212"/>
      <c r="AZ155" s="212"/>
      <c r="BA155" s="212"/>
      <c r="BB155" s="212"/>
      <c r="BC155" s="212"/>
      <c r="BD155" s="212"/>
      <c r="BE155" s="212"/>
      <c r="BF155" s="212"/>
      <c r="BG155" s="212"/>
      <c r="BH155" s="212"/>
    </row>
    <row r="156" spans="1:60" outlineLevel="1" x14ac:dyDescent="0.25">
      <c r="A156" s="219"/>
      <c r="B156" s="220"/>
      <c r="C156" s="251" t="s">
        <v>346</v>
      </c>
      <c r="D156" s="239"/>
      <c r="E156" s="239"/>
      <c r="F156" s="239"/>
      <c r="G156" s="239"/>
      <c r="H156" s="221"/>
      <c r="I156" s="221"/>
      <c r="J156" s="221"/>
      <c r="K156" s="221"/>
      <c r="L156" s="221"/>
      <c r="M156" s="221"/>
      <c r="N156" s="221"/>
      <c r="O156" s="221"/>
      <c r="P156" s="221"/>
      <c r="Q156" s="221"/>
      <c r="R156" s="221"/>
      <c r="S156" s="221"/>
      <c r="T156" s="221"/>
      <c r="U156" s="221"/>
      <c r="V156" s="221"/>
      <c r="W156" s="221"/>
      <c r="X156" s="221"/>
      <c r="Y156" s="212"/>
      <c r="Z156" s="212"/>
      <c r="AA156" s="212"/>
      <c r="AB156" s="212"/>
      <c r="AC156" s="212"/>
      <c r="AD156" s="212"/>
      <c r="AE156" s="212"/>
      <c r="AF156" s="212"/>
      <c r="AG156" s="212" t="s">
        <v>174</v>
      </c>
      <c r="AH156" s="212"/>
      <c r="AI156" s="212"/>
      <c r="AJ156" s="212"/>
      <c r="AK156" s="212"/>
      <c r="AL156" s="212"/>
      <c r="AM156" s="212"/>
      <c r="AN156" s="212"/>
      <c r="AO156" s="212"/>
      <c r="AP156" s="212"/>
      <c r="AQ156" s="212"/>
      <c r="AR156" s="212"/>
      <c r="AS156" s="212"/>
      <c r="AT156" s="212"/>
      <c r="AU156" s="212"/>
      <c r="AV156" s="212"/>
      <c r="AW156" s="212"/>
      <c r="AX156" s="212"/>
      <c r="AY156" s="212"/>
      <c r="AZ156" s="212"/>
      <c r="BA156" s="212"/>
      <c r="BB156" s="212"/>
      <c r="BC156" s="212"/>
      <c r="BD156" s="212"/>
      <c r="BE156" s="212"/>
      <c r="BF156" s="212"/>
      <c r="BG156" s="212"/>
      <c r="BH156" s="212"/>
    </row>
    <row r="157" spans="1:60" outlineLevel="1" x14ac:dyDescent="0.25">
      <c r="A157" s="219"/>
      <c r="B157" s="220"/>
      <c r="C157" s="252" t="s">
        <v>347</v>
      </c>
      <c r="D157" s="222"/>
      <c r="E157" s="223">
        <v>150</v>
      </c>
      <c r="F157" s="221"/>
      <c r="G157" s="221"/>
      <c r="H157" s="221"/>
      <c r="I157" s="221"/>
      <c r="J157" s="221"/>
      <c r="K157" s="221"/>
      <c r="L157" s="221"/>
      <c r="M157" s="221"/>
      <c r="N157" s="221"/>
      <c r="O157" s="221"/>
      <c r="P157" s="221"/>
      <c r="Q157" s="221"/>
      <c r="R157" s="221"/>
      <c r="S157" s="221"/>
      <c r="T157" s="221"/>
      <c r="U157" s="221"/>
      <c r="V157" s="221"/>
      <c r="W157" s="221"/>
      <c r="X157" s="221"/>
      <c r="Y157" s="212"/>
      <c r="Z157" s="212"/>
      <c r="AA157" s="212"/>
      <c r="AB157" s="212"/>
      <c r="AC157" s="212"/>
      <c r="AD157" s="212"/>
      <c r="AE157" s="212"/>
      <c r="AF157" s="212"/>
      <c r="AG157" s="212" t="s">
        <v>176</v>
      </c>
      <c r="AH157" s="212">
        <v>0</v>
      </c>
      <c r="AI157" s="212"/>
      <c r="AJ157" s="212"/>
      <c r="AK157" s="212"/>
      <c r="AL157" s="212"/>
      <c r="AM157" s="212"/>
      <c r="AN157" s="212"/>
      <c r="AO157" s="212"/>
      <c r="AP157" s="212"/>
      <c r="AQ157" s="212"/>
      <c r="AR157" s="212"/>
      <c r="AS157" s="212"/>
      <c r="AT157" s="212"/>
      <c r="AU157" s="212"/>
      <c r="AV157" s="212"/>
      <c r="AW157" s="212"/>
      <c r="AX157" s="212"/>
      <c r="AY157" s="212"/>
      <c r="AZ157" s="212"/>
      <c r="BA157" s="212"/>
      <c r="BB157" s="212"/>
      <c r="BC157" s="212"/>
      <c r="BD157" s="212"/>
      <c r="BE157" s="212"/>
      <c r="BF157" s="212"/>
      <c r="BG157" s="212"/>
      <c r="BH157" s="212"/>
    </row>
    <row r="158" spans="1:60" outlineLevel="1" x14ac:dyDescent="0.25">
      <c r="A158" s="231">
        <v>52</v>
      </c>
      <c r="B158" s="232" t="s">
        <v>348</v>
      </c>
      <c r="C158" s="250" t="s">
        <v>349</v>
      </c>
      <c r="D158" s="233" t="s">
        <v>307</v>
      </c>
      <c r="E158" s="234">
        <v>6</v>
      </c>
      <c r="F158" s="235"/>
      <c r="G158" s="236">
        <f>ROUND(E158*F158,2)</f>
        <v>0</v>
      </c>
      <c r="H158" s="235"/>
      <c r="I158" s="236">
        <f>ROUND(E158*H158,2)</f>
        <v>0</v>
      </c>
      <c r="J158" s="235"/>
      <c r="K158" s="236">
        <f>ROUND(E158*J158,2)</f>
        <v>0</v>
      </c>
      <c r="L158" s="236">
        <v>21</v>
      </c>
      <c r="M158" s="236">
        <f>G158*(1+L158/100)</f>
        <v>0</v>
      </c>
      <c r="N158" s="236">
        <v>0.1125</v>
      </c>
      <c r="O158" s="236">
        <f>ROUND(E158*N158,2)</f>
        <v>0.68</v>
      </c>
      <c r="P158" s="236">
        <v>0</v>
      </c>
      <c r="Q158" s="236">
        <f>ROUND(E158*P158,2)</f>
        <v>0</v>
      </c>
      <c r="R158" s="236" t="s">
        <v>192</v>
      </c>
      <c r="S158" s="236" t="s">
        <v>169</v>
      </c>
      <c r="T158" s="237" t="s">
        <v>170</v>
      </c>
      <c r="U158" s="221">
        <v>0.91800000000000004</v>
      </c>
      <c r="V158" s="221">
        <f>ROUND(E158*U158,2)</f>
        <v>5.51</v>
      </c>
      <c r="W158" s="221"/>
      <c r="X158" s="221" t="s">
        <v>171</v>
      </c>
      <c r="Y158" s="212"/>
      <c r="Z158" s="212"/>
      <c r="AA158" s="212"/>
      <c r="AB158" s="212"/>
      <c r="AC158" s="212"/>
      <c r="AD158" s="212"/>
      <c r="AE158" s="212"/>
      <c r="AF158" s="212"/>
      <c r="AG158" s="212" t="s">
        <v>172</v>
      </c>
      <c r="AH158" s="212"/>
      <c r="AI158" s="212"/>
      <c r="AJ158" s="212"/>
      <c r="AK158" s="212"/>
      <c r="AL158" s="212"/>
      <c r="AM158" s="212"/>
      <c r="AN158" s="212"/>
      <c r="AO158" s="212"/>
      <c r="AP158" s="212"/>
      <c r="AQ158" s="212"/>
      <c r="AR158" s="212"/>
      <c r="AS158" s="212"/>
      <c r="AT158" s="212"/>
      <c r="AU158" s="212"/>
      <c r="AV158" s="212"/>
      <c r="AW158" s="212"/>
      <c r="AX158" s="212"/>
      <c r="AY158" s="212"/>
      <c r="AZ158" s="212"/>
      <c r="BA158" s="212"/>
      <c r="BB158" s="212"/>
      <c r="BC158" s="212"/>
      <c r="BD158" s="212"/>
      <c r="BE158" s="212"/>
      <c r="BF158" s="212"/>
      <c r="BG158" s="212"/>
      <c r="BH158" s="212"/>
    </row>
    <row r="159" spans="1:60" outlineLevel="1" x14ac:dyDescent="0.25">
      <c r="A159" s="219"/>
      <c r="B159" s="220"/>
      <c r="C159" s="252" t="s">
        <v>350</v>
      </c>
      <c r="D159" s="222"/>
      <c r="E159" s="223">
        <v>2</v>
      </c>
      <c r="F159" s="221"/>
      <c r="G159" s="221"/>
      <c r="H159" s="221"/>
      <c r="I159" s="221"/>
      <c r="J159" s="221"/>
      <c r="K159" s="221"/>
      <c r="L159" s="221"/>
      <c r="M159" s="221"/>
      <c r="N159" s="221"/>
      <c r="O159" s="221"/>
      <c r="P159" s="221"/>
      <c r="Q159" s="221"/>
      <c r="R159" s="221"/>
      <c r="S159" s="221"/>
      <c r="T159" s="221"/>
      <c r="U159" s="221"/>
      <c r="V159" s="221"/>
      <c r="W159" s="221"/>
      <c r="X159" s="221"/>
      <c r="Y159" s="212"/>
      <c r="Z159" s="212"/>
      <c r="AA159" s="212"/>
      <c r="AB159" s="212"/>
      <c r="AC159" s="212"/>
      <c r="AD159" s="212"/>
      <c r="AE159" s="212"/>
      <c r="AF159" s="212"/>
      <c r="AG159" s="212" t="s">
        <v>176</v>
      </c>
      <c r="AH159" s="212">
        <v>0</v>
      </c>
      <c r="AI159" s="212"/>
      <c r="AJ159" s="212"/>
      <c r="AK159" s="212"/>
      <c r="AL159" s="212"/>
      <c r="AM159" s="212"/>
      <c r="AN159" s="212"/>
      <c r="AO159" s="212"/>
      <c r="AP159" s="212"/>
      <c r="AQ159" s="212"/>
      <c r="AR159" s="212"/>
      <c r="AS159" s="212"/>
      <c r="AT159" s="212"/>
      <c r="AU159" s="212"/>
      <c r="AV159" s="212"/>
      <c r="AW159" s="212"/>
      <c r="AX159" s="212"/>
      <c r="AY159" s="212"/>
      <c r="AZ159" s="212"/>
      <c r="BA159" s="212"/>
      <c r="BB159" s="212"/>
      <c r="BC159" s="212"/>
      <c r="BD159" s="212"/>
      <c r="BE159" s="212"/>
      <c r="BF159" s="212"/>
      <c r="BG159" s="212"/>
      <c r="BH159" s="212"/>
    </row>
    <row r="160" spans="1:60" outlineLevel="1" x14ac:dyDescent="0.25">
      <c r="A160" s="219"/>
      <c r="B160" s="220"/>
      <c r="C160" s="252" t="s">
        <v>351</v>
      </c>
      <c r="D160" s="222"/>
      <c r="E160" s="223">
        <v>2</v>
      </c>
      <c r="F160" s="221"/>
      <c r="G160" s="221"/>
      <c r="H160" s="221"/>
      <c r="I160" s="221"/>
      <c r="J160" s="221"/>
      <c r="K160" s="221"/>
      <c r="L160" s="221"/>
      <c r="M160" s="221"/>
      <c r="N160" s="221"/>
      <c r="O160" s="221"/>
      <c r="P160" s="221"/>
      <c r="Q160" s="221"/>
      <c r="R160" s="221"/>
      <c r="S160" s="221"/>
      <c r="T160" s="221"/>
      <c r="U160" s="221"/>
      <c r="V160" s="221"/>
      <c r="W160" s="221"/>
      <c r="X160" s="221"/>
      <c r="Y160" s="212"/>
      <c r="Z160" s="212"/>
      <c r="AA160" s="212"/>
      <c r="AB160" s="212"/>
      <c r="AC160" s="212"/>
      <c r="AD160" s="212"/>
      <c r="AE160" s="212"/>
      <c r="AF160" s="212"/>
      <c r="AG160" s="212" t="s">
        <v>176</v>
      </c>
      <c r="AH160" s="212">
        <v>0</v>
      </c>
      <c r="AI160" s="212"/>
      <c r="AJ160" s="212"/>
      <c r="AK160" s="212"/>
      <c r="AL160" s="212"/>
      <c r="AM160" s="212"/>
      <c r="AN160" s="212"/>
      <c r="AO160" s="212"/>
      <c r="AP160" s="212"/>
      <c r="AQ160" s="212"/>
      <c r="AR160" s="212"/>
      <c r="AS160" s="212"/>
      <c r="AT160" s="212"/>
      <c r="AU160" s="212"/>
      <c r="AV160" s="212"/>
      <c r="AW160" s="212"/>
      <c r="AX160" s="212"/>
      <c r="AY160" s="212"/>
      <c r="AZ160" s="212"/>
      <c r="BA160" s="212"/>
      <c r="BB160" s="212"/>
      <c r="BC160" s="212"/>
      <c r="BD160" s="212"/>
      <c r="BE160" s="212"/>
      <c r="BF160" s="212"/>
      <c r="BG160" s="212"/>
      <c r="BH160" s="212"/>
    </row>
    <row r="161" spans="1:60" outlineLevel="1" x14ac:dyDescent="0.25">
      <c r="A161" s="219"/>
      <c r="B161" s="220"/>
      <c r="C161" s="252" t="s">
        <v>352</v>
      </c>
      <c r="D161" s="222"/>
      <c r="E161" s="223">
        <v>2</v>
      </c>
      <c r="F161" s="221"/>
      <c r="G161" s="221"/>
      <c r="H161" s="221"/>
      <c r="I161" s="221"/>
      <c r="J161" s="221"/>
      <c r="K161" s="221"/>
      <c r="L161" s="221"/>
      <c r="M161" s="221"/>
      <c r="N161" s="221"/>
      <c r="O161" s="221"/>
      <c r="P161" s="221"/>
      <c r="Q161" s="221"/>
      <c r="R161" s="221"/>
      <c r="S161" s="221"/>
      <c r="T161" s="221"/>
      <c r="U161" s="221"/>
      <c r="V161" s="221"/>
      <c r="W161" s="221"/>
      <c r="X161" s="221"/>
      <c r="Y161" s="212"/>
      <c r="Z161" s="212"/>
      <c r="AA161" s="212"/>
      <c r="AB161" s="212"/>
      <c r="AC161" s="212"/>
      <c r="AD161" s="212"/>
      <c r="AE161" s="212"/>
      <c r="AF161" s="212"/>
      <c r="AG161" s="212" t="s">
        <v>176</v>
      </c>
      <c r="AH161" s="212">
        <v>0</v>
      </c>
      <c r="AI161" s="212"/>
      <c r="AJ161" s="212"/>
      <c r="AK161" s="212"/>
      <c r="AL161" s="212"/>
      <c r="AM161" s="212"/>
      <c r="AN161" s="212"/>
      <c r="AO161" s="212"/>
      <c r="AP161" s="212"/>
      <c r="AQ161" s="212"/>
      <c r="AR161" s="212"/>
      <c r="AS161" s="212"/>
      <c r="AT161" s="212"/>
      <c r="AU161" s="212"/>
      <c r="AV161" s="212"/>
      <c r="AW161" s="212"/>
      <c r="AX161" s="212"/>
      <c r="AY161" s="212"/>
      <c r="AZ161" s="212"/>
      <c r="BA161" s="212"/>
      <c r="BB161" s="212"/>
      <c r="BC161" s="212"/>
      <c r="BD161" s="212"/>
      <c r="BE161" s="212"/>
      <c r="BF161" s="212"/>
      <c r="BG161" s="212"/>
      <c r="BH161" s="212"/>
    </row>
    <row r="162" spans="1:60" outlineLevel="1" x14ac:dyDescent="0.25">
      <c r="A162" s="231">
        <v>53</v>
      </c>
      <c r="B162" s="232" t="s">
        <v>353</v>
      </c>
      <c r="C162" s="250" t="s">
        <v>354</v>
      </c>
      <c r="D162" s="233" t="s">
        <v>307</v>
      </c>
      <c r="E162" s="234">
        <v>6</v>
      </c>
      <c r="F162" s="235"/>
      <c r="G162" s="236">
        <f>ROUND(E162*F162,2)</f>
        <v>0</v>
      </c>
      <c r="H162" s="235"/>
      <c r="I162" s="236">
        <f>ROUND(E162*H162,2)</f>
        <v>0</v>
      </c>
      <c r="J162" s="235"/>
      <c r="K162" s="236">
        <f>ROUND(E162*J162,2)</f>
        <v>0</v>
      </c>
      <c r="L162" s="236">
        <v>21</v>
      </c>
      <c r="M162" s="236">
        <f>G162*(1+L162/100)</f>
        <v>0</v>
      </c>
      <c r="N162" s="236">
        <v>0</v>
      </c>
      <c r="O162" s="236">
        <f>ROUND(E162*N162,2)</f>
        <v>0</v>
      </c>
      <c r="P162" s="236">
        <v>0</v>
      </c>
      <c r="Q162" s="236">
        <f>ROUND(E162*P162,2)</f>
        <v>0</v>
      </c>
      <c r="R162" s="236" t="s">
        <v>264</v>
      </c>
      <c r="S162" s="236" t="s">
        <v>169</v>
      </c>
      <c r="T162" s="237" t="s">
        <v>170</v>
      </c>
      <c r="U162" s="221">
        <v>0</v>
      </c>
      <c r="V162" s="221">
        <f>ROUND(E162*U162,2)</f>
        <v>0</v>
      </c>
      <c r="W162" s="221"/>
      <c r="X162" s="221" t="s">
        <v>265</v>
      </c>
      <c r="Y162" s="212"/>
      <c r="Z162" s="212"/>
      <c r="AA162" s="212"/>
      <c r="AB162" s="212"/>
      <c r="AC162" s="212"/>
      <c r="AD162" s="212"/>
      <c r="AE162" s="212"/>
      <c r="AF162" s="212"/>
      <c r="AG162" s="212" t="s">
        <v>266</v>
      </c>
      <c r="AH162" s="212"/>
      <c r="AI162" s="212"/>
      <c r="AJ162" s="212"/>
      <c r="AK162" s="212"/>
      <c r="AL162" s="212"/>
      <c r="AM162" s="212"/>
      <c r="AN162" s="212"/>
      <c r="AO162" s="212"/>
      <c r="AP162" s="212"/>
      <c r="AQ162" s="212"/>
      <c r="AR162" s="212"/>
      <c r="AS162" s="212"/>
      <c r="AT162" s="212"/>
      <c r="AU162" s="212"/>
      <c r="AV162" s="212"/>
      <c r="AW162" s="212"/>
      <c r="AX162" s="212"/>
      <c r="AY162" s="212"/>
      <c r="AZ162" s="212"/>
      <c r="BA162" s="212"/>
      <c r="BB162" s="212"/>
      <c r="BC162" s="212"/>
      <c r="BD162" s="212"/>
      <c r="BE162" s="212"/>
      <c r="BF162" s="212"/>
      <c r="BG162" s="212"/>
      <c r="BH162" s="212"/>
    </row>
    <row r="163" spans="1:60" outlineLevel="1" x14ac:dyDescent="0.25">
      <c r="A163" s="219"/>
      <c r="B163" s="220"/>
      <c r="C163" s="252" t="s">
        <v>355</v>
      </c>
      <c r="D163" s="222"/>
      <c r="E163" s="223">
        <v>6</v>
      </c>
      <c r="F163" s="221"/>
      <c r="G163" s="221"/>
      <c r="H163" s="221"/>
      <c r="I163" s="221"/>
      <c r="J163" s="221"/>
      <c r="K163" s="221"/>
      <c r="L163" s="221"/>
      <c r="M163" s="221"/>
      <c r="N163" s="221"/>
      <c r="O163" s="221"/>
      <c r="P163" s="221"/>
      <c r="Q163" s="221"/>
      <c r="R163" s="221"/>
      <c r="S163" s="221"/>
      <c r="T163" s="221"/>
      <c r="U163" s="221"/>
      <c r="V163" s="221"/>
      <c r="W163" s="221"/>
      <c r="X163" s="221"/>
      <c r="Y163" s="212"/>
      <c r="Z163" s="212"/>
      <c r="AA163" s="212"/>
      <c r="AB163" s="212"/>
      <c r="AC163" s="212"/>
      <c r="AD163" s="212"/>
      <c r="AE163" s="212"/>
      <c r="AF163" s="212"/>
      <c r="AG163" s="212" t="s">
        <v>176</v>
      </c>
      <c r="AH163" s="212">
        <v>5</v>
      </c>
      <c r="AI163" s="212"/>
      <c r="AJ163" s="212"/>
      <c r="AK163" s="212"/>
      <c r="AL163" s="212"/>
      <c r="AM163" s="212"/>
      <c r="AN163" s="212"/>
      <c r="AO163" s="212"/>
      <c r="AP163" s="212"/>
      <c r="AQ163" s="212"/>
      <c r="AR163" s="212"/>
      <c r="AS163" s="212"/>
      <c r="AT163" s="212"/>
      <c r="AU163" s="212"/>
      <c r="AV163" s="212"/>
      <c r="AW163" s="212"/>
      <c r="AX163" s="212"/>
      <c r="AY163" s="212"/>
      <c r="AZ163" s="212"/>
      <c r="BA163" s="212"/>
      <c r="BB163" s="212"/>
      <c r="BC163" s="212"/>
      <c r="BD163" s="212"/>
      <c r="BE163" s="212"/>
      <c r="BF163" s="212"/>
      <c r="BG163" s="212"/>
      <c r="BH163" s="212"/>
    </row>
    <row r="164" spans="1:60" outlineLevel="1" x14ac:dyDescent="0.25">
      <c r="A164" s="231">
        <v>54</v>
      </c>
      <c r="B164" s="232" t="s">
        <v>356</v>
      </c>
      <c r="C164" s="250" t="s">
        <v>357</v>
      </c>
      <c r="D164" s="233" t="s">
        <v>307</v>
      </c>
      <c r="E164" s="234">
        <v>10</v>
      </c>
      <c r="F164" s="235"/>
      <c r="G164" s="236">
        <f>ROUND(E164*F164,2)</f>
        <v>0</v>
      </c>
      <c r="H164" s="235"/>
      <c r="I164" s="236">
        <f>ROUND(E164*H164,2)</f>
        <v>0</v>
      </c>
      <c r="J164" s="235"/>
      <c r="K164" s="236">
        <f>ROUND(E164*J164,2)</f>
        <v>0</v>
      </c>
      <c r="L164" s="236">
        <v>21</v>
      </c>
      <c r="M164" s="236">
        <f>G164*(1+L164/100)</f>
        <v>0</v>
      </c>
      <c r="N164" s="236">
        <v>0</v>
      </c>
      <c r="O164" s="236">
        <f>ROUND(E164*N164,2)</f>
        <v>0</v>
      </c>
      <c r="P164" s="236">
        <v>0</v>
      </c>
      <c r="Q164" s="236">
        <f>ROUND(E164*P164,2)</f>
        <v>0</v>
      </c>
      <c r="R164" s="236" t="s">
        <v>192</v>
      </c>
      <c r="S164" s="236" t="s">
        <v>169</v>
      </c>
      <c r="T164" s="237" t="s">
        <v>170</v>
      </c>
      <c r="U164" s="221">
        <v>0.2</v>
      </c>
      <c r="V164" s="221">
        <f>ROUND(E164*U164,2)</f>
        <v>2</v>
      </c>
      <c r="W164" s="221"/>
      <c r="X164" s="221" t="s">
        <v>171</v>
      </c>
      <c r="Y164" s="212"/>
      <c r="Z164" s="212"/>
      <c r="AA164" s="212"/>
      <c r="AB164" s="212"/>
      <c r="AC164" s="212"/>
      <c r="AD164" s="212"/>
      <c r="AE164" s="212"/>
      <c r="AF164" s="212"/>
      <c r="AG164" s="212" t="s">
        <v>172</v>
      </c>
      <c r="AH164" s="212"/>
      <c r="AI164" s="212"/>
      <c r="AJ164" s="212"/>
      <c r="AK164" s="212"/>
      <c r="AL164" s="212"/>
      <c r="AM164" s="212"/>
      <c r="AN164" s="212"/>
      <c r="AO164" s="212"/>
      <c r="AP164" s="212"/>
      <c r="AQ164" s="212"/>
      <c r="AR164" s="212"/>
      <c r="AS164" s="212"/>
      <c r="AT164" s="212"/>
      <c r="AU164" s="212"/>
      <c r="AV164" s="212"/>
      <c r="AW164" s="212"/>
      <c r="AX164" s="212"/>
      <c r="AY164" s="212"/>
      <c r="AZ164" s="212"/>
      <c r="BA164" s="212"/>
      <c r="BB164" s="212"/>
      <c r="BC164" s="212"/>
      <c r="BD164" s="212"/>
      <c r="BE164" s="212"/>
      <c r="BF164" s="212"/>
      <c r="BG164" s="212"/>
      <c r="BH164" s="212"/>
    </row>
    <row r="165" spans="1:60" outlineLevel="1" x14ac:dyDescent="0.25">
      <c r="A165" s="219"/>
      <c r="B165" s="220"/>
      <c r="C165" s="252" t="s">
        <v>350</v>
      </c>
      <c r="D165" s="222"/>
      <c r="E165" s="223">
        <v>2</v>
      </c>
      <c r="F165" s="221"/>
      <c r="G165" s="221"/>
      <c r="H165" s="221"/>
      <c r="I165" s="221"/>
      <c r="J165" s="221"/>
      <c r="K165" s="221"/>
      <c r="L165" s="221"/>
      <c r="M165" s="221"/>
      <c r="N165" s="221"/>
      <c r="O165" s="221"/>
      <c r="P165" s="221"/>
      <c r="Q165" s="221"/>
      <c r="R165" s="221"/>
      <c r="S165" s="221"/>
      <c r="T165" s="221"/>
      <c r="U165" s="221"/>
      <c r="V165" s="221"/>
      <c r="W165" s="221"/>
      <c r="X165" s="221"/>
      <c r="Y165" s="212"/>
      <c r="Z165" s="212"/>
      <c r="AA165" s="212"/>
      <c r="AB165" s="212"/>
      <c r="AC165" s="212"/>
      <c r="AD165" s="212"/>
      <c r="AE165" s="212"/>
      <c r="AF165" s="212"/>
      <c r="AG165" s="212" t="s">
        <v>176</v>
      </c>
      <c r="AH165" s="212">
        <v>0</v>
      </c>
      <c r="AI165" s="212"/>
      <c r="AJ165" s="212"/>
      <c r="AK165" s="212"/>
      <c r="AL165" s="212"/>
      <c r="AM165" s="212"/>
      <c r="AN165" s="212"/>
      <c r="AO165" s="212"/>
      <c r="AP165" s="212"/>
      <c r="AQ165" s="212"/>
      <c r="AR165" s="212"/>
      <c r="AS165" s="212"/>
      <c r="AT165" s="212"/>
      <c r="AU165" s="212"/>
      <c r="AV165" s="212"/>
      <c r="AW165" s="212"/>
      <c r="AX165" s="212"/>
      <c r="AY165" s="212"/>
      <c r="AZ165" s="212"/>
      <c r="BA165" s="212"/>
      <c r="BB165" s="212"/>
      <c r="BC165" s="212"/>
      <c r="BD165" s="212"/>
      <c r="BE165" s="212"/>
      <c r="BF165" s="212"/>
      <c r="BG165" s="212"/>
      <c r="BH165" s="212"/>
    </row>
    <row r="166" spans="1:60" outlineLevel="1" x14ac:dyDescent="0.25">
      <c r="A166" s="219"/>
      <c r="B166" s="220"/>
      <c r="C166" s="252" t="s">
        <v>351</v>
      </c>
      <c r="D166" s="222"/>
      <c r="E166" s="223">
        <v>2</v>
      </c>
      <c r="F166" s="221"/>
      <c r="G166" s="221"/>
      <c r="H166" s="221"/>
      <c r="I166" s="221"/>
      <c r="J166" s="221"/>
      <c r="K166" s="221"/>
      <c r="L166" s="221"/>
      <c r="M166" s="221"/>
      <c r="N166" s="221"/>
      <c r="O166" s="221"/>
      <c r="P166" s="221"/>
      <c r="Q166" s="221"/>
      <c r="R166" s="221"/>
      <c r="S166" s="221"/>
      <c r="T166" s="221"/>
      <c r="U166" s="221"/>
      <c r="V166" s="221"/>
      <c r="W166" s="221"/>
      <c r="X166" s="221"/>
      <c r="Y166" s="212"/>
      <c r="Z166" s="212"/>
      <c r="AA166" s="212"/>
      <c r="AB166" s="212"/>
      <c r="AC166" s="212"/>
      <c r="AD166" s="212"/>
      <c r="AE166" s="212"/>
      <c r="AF166" s="212"/>
      <c r="AG166" s="212" t="s">
        <v>176</v>
      </c>
      <c r="AH166" s="212">
        <v>0</v>
      </c>
      <c r="AI166" s="212"/>
      <c r="AJ166" s="212"/>
      <c r="AK166" s="212"/>
      <c r="AL166" s="212"/>
      <c r="AM166" s="212"/>
      <c r="AN166" s="212"/>
      <c r="AO166" s="212"/>
      <c r="AP166" s="212"/>
      <c r="AQ166" s="212"/>
      <c r="AR166" s="212"/>
      <c r="AS166" s="212"/>
      <c r="AT166" s="212"/>
      <c r="AU166" s="212"/>
      <c r="AV166" s="212"/>
      <c r="AW166" s="212"/>
      <c r="AX166" s="212"/>
      <c r="AY166" s="212"/>
      <c r="AZ166" s="212"/>
      <c r="BA166" s="212"/>
      <c r="BB166" s="212"/>
      <c r="BC166" s="212"/>
      <c r="BD166" s="212"/>
      <c r="BE166" s="212"/>
      <c r="BF166" s="212"/>
      <c r="BG166" s="212"/>
      <c r="BH166" s="212"/>
    </row>
    <row r="167" spans="1:60" outlineLevel="1" x14ac:dyDescent="0.25">
      <c r="A167" s="219"/>
      <c r="B167" s="220"/>
      <c r="C167" s="252" t="s">
        <v>352</v>
      </c>
      <c r="D167" s="222"/>
      <c r="E167" s="223">
        <v>2</v>
      </c>
      <c r="F167" s="221"/>
      <c r="G167" s="221"/>
      <c r="H167" s="221"/>
      <c r="I167" s="221"/>
      <c r="J167" s="221"/>
      <c r="K167" s="221"/>
      <c r="L167" s="221"/>
      <c r="M167" s="221"/>
      <c r="N167" s="221"/>
      <c r="O167" s="221"/>
      <c r="P167" s="221"/>
      <c r="Q167" s="221"/>
      <c r="R167" s="221"/>
      <c r="S167" s="221"/>
      <c r="T167" s="221"/>
      <c r="U167" s="221"/>
      <c r="V167" s="221"/>
      <c r="W167" s="221"/>
      <c r="X167" s="221"/>
      <c r="Y167" s="212"/>
      <c r="Z167" s="212"/>
      <c r="AA167" s="212"/>
      <c r="AB167" s="212"/>
      <c r="AC167" s="212"/>
      <c r="AD167" s="212"/>
      <c r="AE167" s="212"/>
      <c r="AF167" s="212"/>
      <c r="AG167" s="212" t="s">
        <v>176</v>
      </c>
      <c r="AH167" s="212">
        <v>0</v>
      </c>
      <c r="AI167" s="212"/>
      <c r="AJ167" s="212"/>
      <c r="AK167" s="212"/>
      <c r="AL167" s="212"/>
      <c r="AM167" s="212"/>
      <c r="AN167" s="212"/>
      <c r="AO167" s="212"/>
      <c r="AP167" s="212"/>
      <c r="AQ167" s="212"/>
      <c r="AR167" s="212"/>
      <c r="AS167" s="212"/>
      <c r="AT167" s="212"/>
      <c r="AU167" s="212"/>
      <c r="AV167" s="212"/>
      <c r="AW167" s="212"/>
      <c r="AX167" s="212"/>
      <c r="AY167" s="212"/>
      <c r="AZ167" s="212"/>
      <c r="BA167" s="212"/>
      <c r="BB167" s="212"/>
      <c r="BC167" s="212"/>
      <c r="BD167" s="212"/>
      <c r="BE167" s="212"/>
      <c r="BF167" s="212"/>
      <c r="BG167" s="212"/>
      <c r="BH167" s="212"/>
    </row>
    <row r="168" spans="1:60" outlineLevel="1" x14ac:dyDescent="0.25">
      <c r="A168" s="219"/>
      <c r="B168" s="220"/>
      <c r="C168" s="252" t="s">
        <v>358</v>
      </c>
      <c r="D168" s="222"/>
      <c r="E168" s="223">
        <v>4</v>
      </c>
      <c r="F168" s="221"/>
      <c r="G168" s="221"/>
      <c r="H168" s="221"/>
      <c r="I168" s="221"/>
      <c r="J168" s="221"/>
      <c r="K168" s="221"/>
      <c r="L168" s="221"/>
      <c r="M168" s="221"/>
      <c r="N168" s="221"/>
      <c r="O168" s="221"/>
      <c r="P168" s="221"/>
      <c r="Q168" s="221"/>
      <c r="R168" s="221"/>
      <c r="S168" s="221"/>
      <c r="T168" s="221"/>
      <c r="U168" s="221"/>
      <c r="V168" s="221"/>
      <c r="W168" s="221"/>
      <c r="X168" s="221"/>
      <c r="Y168" s="212"/>
      <c r="Z168" s="212"/>
      <c r="AA168" s="212"/>
      <c r="AB168" s="212"/>
      <c r="AC168" s="212"/>
      <c r="AD168" s="212"/>
      <c r="AE168" s="212"/>
      <c r="AF168" s="212"/>
      <c r="AG168" s="212" t="s">
        <v>176</v>
      </c>
      <c r="AH168" s="212">
        <v>0</v>
      </c>
      <c r="AI168" s="212"/>
      <c r="AJ168" s="212"/>
      <c r="AK168" s="212"/>
      <c r="AL168" s="212"/>
      <c r="AM168" s="212"/>
      <c r="AN168" s="212"/>
      <c r="AO168" s="212"/>
      <c r="AP168" s="212"/>
      <c r="AQ168" s="212"/>
      <c r="AR168" s="212"/>
      <c r="AS168" s="212"/>
      <c r="AT168" s="212"/>
      <c r="AU168" s="212"/>
      <c r="AV168" s="212"/>
      <c r="AW168" s="212"/>
      <c r="AX168" s="212"/>
      <c r="AY168" s="212"/>
      <c r="AZ168" s="212"/>
      <c r="BA168" s="212"/>
      <c r="BB168" s="212"/>
      <c r="BC168" s="212"/>
      <c r="BD168" s="212"/>
      <c r="BE168" s="212"/>
      <c r="BF168" s="212"/>
      <c r="BG168" s="212"/>
      <c r="BH168" s="212"/>
    </row>
    <row r="169" spans="1:60" ht="20.399999999999999" outlineLevel="1" x14ac:dyDescent="0.25">
      <c r="A169" s="231">
        <v>55</v>
      </c>
      <c r="B169" s="232" t="s">
        <v>359</v>
      </c>
      <c r="C169" s="250" t="s">
        <v>360</v>
      </c>
      <c r="D169" s="233" t="s">
        <v>307</v>
      </c>
      <c r="E169" s="234">
        <v>2</v>
      </c>
      <c r="F169" s="235"/>
      <c r="G169" s="236">
        <f>ROUND(E169*F169,2)</f>
        <v>0</v>
      </c>
      <c r="H169" s="235"/>
      <c r="I169" s="236">
        <f>ROUND(E169*H169,2)</f>
        <v>0</v>
      </c>
      <c r="J169" s="235"/>
      <c r="K169" s="236">
        <f>ROUND(E169*J169,2)</f>
        <v>0</v>
      </c>
      <c r="L169" s="236">
        <v>21</v>
      </c>
      <c r="M169" s="236">
        <f>G169*(1+L169/100)</f>
        <v>0</v>
      </c>
      <c r="N169" s="236">
        <v>5.1000000000000004E-3</v>
      </c>
      <c r="O169" s="236">
        <f>ROUND(E169*N169,2)</f>
        <v>0.01</v>
      </c>
      <c r="P169" s="236">
        <v>0</v>
      </c>
      <c r="Q169" s="236">
        <f>ROUND(E169*P169,2)</f>
        <v>0</v>
      </c>
      <c r="R169" s="236" t="s">
        <v>264</v>
      </c>
      <c r="S169" s="236" t="s">
        <v>169</v>
      </c>
      <c r="T169" s="237" t="s">
        <v>170</v>
      </c>
      <c r="U169" s="221">
        <v>0</v>
      </c>
      <c r="V169" s="221">
        <f>ROUND(E169*U169,2)</f>
        <v>0</v>
      </c>
      <c r="W169" s="221"/>
      <c r="X169" s="221" t="s">
        <v>265</v>
      </c>
      <c r="Y169" s="212"/>
      <c r="Z169" s="212"/>
      <c r="AA169" s="212"/>
      <c r="AB169" s="212"/>
      <c r="AC169" s="212"/>
      <c r="AD169" s="212"/>
      <c r="AE169" s="212"/>
      <c r="AF169" s="212"/>
      <c r="AG169" s="212" t="s">
        <v>266</v>
      </c>
      <c r="AH169" s="212"/>
      <c r="AI169" s="212"/>
      <c r="AJ169" s="212"/>
      <c r="AK169" s="212"/>
      <c r="AL169" s="212"/>
      <c r="AM169" s="212"/>
      <c r="AN169" s="212"/>
      <c r="AO169" s="212"/>
      <c r="AP169" s="212"/>
      <c r="AQ169" s="212"/>
      <c r="AR169" s="212"/>
      <c r="AS169" s="212"/>
      <c r="AT169" s="212"/>
      <c r="AU169" s="212"/>
      <c r="AV169" s="212"/>
      <c r="AW169" s="212"/>
      <c r="AX169" s="212"/>
      <c r="AY169" s="212"/>
      <c r="AZ169" s="212"/>
      <c r="BA169" s="212"/>
      <c r="BB169" s="212"/>
      <c r="BC169" s="212"/>
      <c r="BD169" s="212"/>
      <c r="BE169" s="212"/>
      <c r="BF169" s="212"/>
      <c r="BG169" s="212"/>
      <c r="BH169" s="212"/>
    </row>
    <row r="170" spans="1:60" outlineLevel="1" x14ac:dyDescent="0.25">
      <c r="A170" s="219"/>
      <c r="B170" s="220"/>
      <c r="C170" s="252" t="s">
        <v>352</v>
      </c>
      <c r="D170" s="222"/>
      <c r="E170" s="223">
        <v>2</v>
      </c>
      <c r="F170" s="221"/>
      <c r="G170" s="221"/>
      <c r="H170" s="221"/>
      <c r="I170" s="221"/>
      <c r="J170" s="221"/>
      <c r="K170" s="221"/>
      <c r="L170" s="221"/>
      <c r="M170" s="221"/>
      <c r="N170" s="221"/>
      <c r="O170" s="221"/>
      <c r="P170" s="221"/>
      <c r="Q170" s="221"/>
      <c r="R170" s="221"/>
      <c r="S170" s="221"/>
      <c r="T170" s="221"/>
      <c r="U170" s="221"/>
      <c r="V170" s="221"/>
      <c r="W170" s="221"/>
      <c r="X170" s="221"/>
      <c r="Y170" s="212"/>
      <c r="Z170" s="212"/>
      <c r="AA170" s="212"/>
      <c r="AB170" s="212"/>
      <c r="AC170" s="212"/>
      <c r="AD170" s="212"/>
      <c r="AE170" s="212"/>
      <c r="AF170" s="212"/>
      <c r="AG170" s="212" t="s">
        <v>176</v>
      </c>
      <c r="AH170" s="212">
        <v>0</v>
      </c>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row>
    <row r="171" spans="1:60" ht="20.399999999999999" outlineLevel="1" x14ac:dyDescent="0.25">
      <c r="A171" s="231">
        <v>56</v>
      </c>
      <c r="B171" s="232" t="s">
        <v>361</v>
      </c>
      <c r="C171" s="250" t="s">
        <v>362</v>
      </c>
      <c r="D171" s="233" t="s">
        <v>307</v>
      </c>
      <c r="E171" s="234">
        <v>2</v>
      </c>
      <c r="F171" s="235"/>
      <c r="G171" s="236">
        <f>ROUND(E171*F171,2)</f>
        <v>0</v>
      </c>
      <c r="H171" s="235"/>
      <c r="I171" s="236">
        <f>ROUND(E171*H171,2)</f>
        <v>0</v>
      </c>
      <c r="J171" s="235"/>
      <c r="K171" s="236">
        <f>ROUND(E171*J171,2)</f>
        <v>0</v>
      </c>
      <c r="L171" s="236">
        <v>21</v>
      </c>
      <c r="M171" s="236">
        <f>G171*(1+L171/100)</f>
        <v>0</v>
      </c>
      <c r="N171" s="236">
        <v>5.1000000000000004E-3</v>
      </c>
      <c r="O171" s="236">
        <f>ROUND(E171*N171,2)</f>
        <v>0.01</v>
      </c>
      <c r="P171" s="236">
        <v>0</v>
      </c>
      <c r="Q171" s="236">
        <f>ROUND(E171*P171,2)</f>
        <v>0</v>
      </c>
      <c r="R171" s="236" t="s">
        <v>264</v>
      </c>
      <c r="S171" s="236" t="s">
        <v>169</v>
      </c>
      <c r="T171" s="237" t="s">
        <v>170</v>
      </c>
      <c r="U171" s="221">
        <v>0</v>
      </c>
      <c r="V171" s="221">
        <f>ROUND(E171*U171,2)</f>
        <v>0</v>
      </c>
      <c r="W171" s="221"/>
      <c r="X171" s="221" t="s">
        <v>265</v>
      </c>
      <c r="Y171" s="212"/>
      <c r="Z171" s="212"/>
      <c r="AA171" s="212"/>
      <c r="AB171" s="212"/>
      <c r="AC171" s="212"/>
      <c r="AD171" s="212"/>
      <c r="AE171" s="212"/>
      <c r="AF171" s="212"/>
      <c r="AG171" s="212" t="s">
        <v>266</v>
      </c>
      <c r="AH171" s="212"/>
      <c r="AI171" s="212"/>
      <c r="AJ171" s="212"/>
      <c r="AK171" s="212"/>
      <c r="AL171" s="212"/>
      <c r="AM171" s="212"/>
      <c r="AN171" s="212"/>
      <c r="AO171" s="212"/>
      <c r="AP171" s="212"/>
      <c r="AQ171" s="212"/>
      <c r="AR171" s="212"/>
      <c r="AS171" s="212"/>
      <c r="AT171" s="212"/>
      <c r="AU171" s="212"/>
      <c r="AV171" s="212"/>
      <c r="AW171" s="212"/>
      <c r="AX171" s="212"/>
      <c r="AY171" s="212"/>
      <c r="AZ171" s="212"/>
      <c r="BA171" s="212"/>
      <c r="BB171" s="212"/>
      <c r="BC171" s="212"/>
      <c r="BD171" s="212"/>
      <c r="BE171" s="212"/>
      <c r="BF171" s="212"/>
      <c r="BG171" s="212"/>
      <c r="BH171" s="212"/>
    </row>
    <row r="172" spans="1:60" outlineLevel="1" x14ac:dyDescent="0.25">
      <c r="A172" s="219"/>
      <c r="B172" s="220"/>
      <c r="C172" s="252" t="s">
        <v>351</v>
      </c>
      <c r="D172" s="222"/>
      <c r="E172" s="223">
        <v>2</v>
      </c>
      <c r="F172" s="221"/>
      <c r="G172" s="221"/>
      <c r="H172" s="221"/>
      <c r="I172" s="221"/>
      <c r="J172" s="221"/>
      <c r="K172" s="221"/>
      <c r="L172" s="221"/>
      <c r="M172" s="221"/>
      <c r="N172" s="221"/>
      <c r="O172" s="221"/>
      <c r="P172" s="221"/>
      <c r="Q172" s="221"/>
      <c r="R172" s="221"/>
      <c r="S172" s="221"/>
      <c r="T172" s="221"/>
      <c r="U172" s="221"/>
      <c r="V172" s="221"/>
      <c r="W172" s="221"/>
      <c r="X172" s="221"/>
      <c r="Y172" s="212"/>
      <c r="Z172" s="212"/>
      <c r="AA172" s="212"/>
      <c r="AB172" s="212"/>
      <c r="AC172" s="212"/>
      <c r="AD172" s="212"/>
      <c r="AE172" s="212"/>
      <c r="AF172" s="212"/>
      <c r="AG172" s="212" t="s">
        <v>176</v>
      </c>
      <c r="AH172" s="212">
        <v>0</v>
      </c>
      <c r="AI172" s="212"/>
      <c r="AJ172" s="212"/>
      <c r="AK172" s="212"/>
      <c r="AL172" s="212"/>
      <c r="AM172" s="212"/>
      <c r="AN172" s="212"/>
      <c r="AO172" s="212"/>
      <c r="AP172" s="212"/>
      <c r="AQ172" s="212"/>
      <c r="AR172" s="212"/>
      <c r="AS172" s="212"/>
      <c r="AT172" s="212"/>
      <c r="AU172" s="212"/>
      <c r="AV172" s="212"/>
      <c r="AW172" s="212"/>
      <c r="AX172" s="212"/>
      <c r="AY172" s="212"/>
      <c r="AZ172" s="212"/>
      <c r="BA172" s="212"/>
      <c r="BB172" s="212"/>
      <c r="BC172" s="212"/>
      <c r="BD172" s="212"/>
      <c r="BE172" s="212"/>
      <c r="BF172" s="212"/>
      <c r="BG172" s="212"/>
      <c r="BH172" s="212"/>
    </row>
    <row r="173" spans="1:60" ht="20.399999999999999" outlineLevel="1" x14ac:dyDescent="0.25">
      <c r="A173" s="231">
        <v>57</v>
      </c>
      <c r="B173" s="232" t="s">
        <v>363</v>
      </c>
      <c r="C173" s="250" t="s">
        <v>364</v>
      </c>
      <c r="D173" s="233" t="s">
        <v>307</v>
      </c>
      <c r="E173" s="234">
        <v>2</v>
      </c>
      <c r="F173" s="235"/>
      <c r="G173" s="236">
        <f>ROUND(E173*F173,2)</f>
        <v>0</v>
      </c>
      <c r="H173" s="235"/>
      <c r="I173" s="236">
        <f>ROUND(E173*H173,2)</f>
        <v>0</v>
      </c>
      <c r="J173" s="235"/>
      <c r="K173" s="236">
        <f>ROUND(E173*J173,2)</f>
        <v>0</v>
      </c>
      <c r="L173" s="236">
        <v>21</v>
      </c>
      <c r="M173" s="236">
        <f>G173*(1+L173/100)</f>
        <v>0</v>
      </c>
      <c r="N173" s="236">
        <v>5.1000000000000004E-3</v>
      </c>
      <c r="O173" s="236">
        <f>ROUND(E173*N173,2)</f>
        <v>0.01</v>
      </c>
      <c r="P173" s="236">
        <v>0</v>
      </c>
      <c r="Q173" s="236">
        <f>ROUND(E173*P173,2)</f>
        <v>0</v>
      </c>
      <c r="R173" s="236" t="s">
        <v>264</v>
      </c>
      <c r="S173" s="236" t="s">
        <v>169</v>
      </c>
      <c r="T173" s="237" t="s">
        <v>170</v>
      </c>
      <c r="U173" s="221">
        <v>0</v>
      </c>
      <c r="V173" s="221">
        <f>ROUND(E173*U173,2)</f>
        <v>0</v>
      </c>
      <c r="W173" s="221"/>
      <c r="X173" s="221" t="s">
        <v>265</v>
      </c>
      <c r="Y173" s="212"/>
      <c r="Z173" s="212"/>
      <c r="AA173" s="212"/>
      <c r="AB173" s="212"/>
      <c r="AC173" s="212"/>
      <c r="AD173" s="212"/>
      <c r="AE173" s="212"/>
      <c r="AF173" s="212"/>
      <c r="AG173" s="212" t="s">
        <v>266</v>
      </c>
      <c r="AH173" s="212"/>
      <c r="AI173" s="212"/>
      <c r="AJ173" s="212"/>
      <c r="AK173" s="212"/>
      <c r="AL173" s="212"/>
      <c r="AM173" s="212"/>
      <c r="AN173" s="212"/>
      <c r="AO173" s="212"/>
      <c r="AP173" s="212"/>
      <c r="AQ173" s="212"/>
      <c r="AR173" s="212"/>
      <c r="AS173" s="212"/>
      <c r="AT173" s="212"/>
      <c r="AU173" s="212"/>
      <c r="AV173" s="212"/>
      <c r="AW173" s="212"/>
      <c r="AX173" s="212"/>
      <c r="AY173" s="212"/>
      <c r="AZ173" s="212"/>
      <c r="BA173" s="212"/>
      <c r="BB173" s="212"/>
      <c r="BC173" s="212"/>
      <c r="BD173" s="212"/>
      <c r="BE173" s="212"/>
      <c r="BF173" s="212"/>
      <c r="BG173" s="212"/>
      <c r="BH173" s="212"/>
    </row>
    <row r="174" spans="1:60" outlineLevel="1" x14ac:dyDescent="0.25">
      <c r="A174" s="219"/>
      <c r="B174" s="220"/>
      <c r="C174" s="252" t="s">
        <v>350</v>
      </c>
      <c r="D174" s="222"/>
      <c r="E174" s="223">
        <v>2</v>
      </c>
      <c r="F174" s="221"/>
      <c r="G174" s="221"/>
      <c r="H174" s="221"/>
      <c r="I174" s="221"/>
      <c r="J174" s="221"/>
      <c r="K174" s="221"/>
      <c r="L174" s="221"/>
      <c r="M174" s="221"/>
      <c r="N174" s="221"/>
      <c r="O174" s="221"/>
      <c r="P174" s="221"/>
      <c r="Q174" s="221"/>
      <c r="R174" s="221"/>
      <c r="S174" s="221"/>
      <c r="T174" s="221"/>
      <c r="U174" s="221"/>
      <c r="V174" s="221"/>
      <c r="W174" s="221"/>
      <c r="X174" s="221"/>
      <c r="Y174" s="212"/>
      <c r="Z174" s="212"/>
      <c r="AA174" s="212"/>
      <c r="AB174" s="212"/>
      <c r="AC174" s="212"/>
      <c r="AD174" s="212"/>
      <c r="AE174" s="212"/>
      <c r="AF174" s="212"/>
      <c r="AG174" s="212" t="s">
        <v>176</v>
      </c>
      <c r="AH174" s="212">
        <v>0</v>
      </c>
      <c r="AI174" s="212"/>
      <c r="AJ174" s="212"/>
      <c r="AK174" s="212"/>
      <c r="AL174" s="212"/>
      <c r="AM174" s="212"/>
      <c r="AN174" s="212"/>
      <c r="AO174" s="212"/>
      <c r="AP174" s="212"/>
      <c r="AQ174" s="212"/>
      <c r="AR174" s="212"/>
      <c r="AS174" s="212"/>
      <c r="AT174" s="212"/>
      <c r="AU174" s="212"/>
      <c r="AV174" s="212"/>
      <c r="AW174" s="212"/>
      <c r="AX174" s="212"/>
      <c r="AY174" s="212"/>
      <c r="AZ174" s="212"/>
      <c r="BA174" s="212"/>
      <c r="BB174" s="212"/>
      <c r="BC174" s="212"/>
      <c r="BD174" s="212"/>
      <c r="BE174" s="212"/>
      <c r="BF174" s="212"/>
      <c r="BG174" s="212"/>
      <c r="BH174" s="212"/>
    </row>
    <row r="175" spans="1:60" ht="20.399999999999999" outlineLevel="1" x14ac:dyDescent="0.25">
      <c r="A175" s="231">
        <v>58</v>
      </c>
      <c r="B175" s="232" t="s">
        <v>365</v>
      </c>
      <c r="C175" s="250" t="s">
        <v>366</v>
      </c>
      <c r="D175" s="233" t="s">
        <v>307</v>
      </c>
      <c r="E175" s="234">
        <v>4</v>
      </c>
      <c r="F175" s="235"/>
      <c r="G175" s="236">
        <f>ROUND(E175*F175,2)</f>
        <v>0</v>
      </c>
      <c r="H175" s="235"/>
      <c r="I175" s="236">
        <f>ROUND(E175*H175,2)</f>
        <v>0</v>
      </c>
      <c r="J175" s="235"/>
      <c r="K175" s="236">
        <f>ROUND(E175*J175,2)</f>
        <v>0</v>
      </c>
      <c r="L175" s="236">
        <v>21</v>
      </c>
      <c r="M175" s="236">
        <f>G175*(1+L175/100)</f>
        <v>0</v>
      </c>
      <c r="N175" s="236">
        <v>5.1000000000000004E-3</v>
      </c>
      <c r="O175" s="236">
        <f>ROUND(E175*N175,2)</f>
        <v>0.02</v>
      </c>
      <c r="P175" s="236">
        <v>0</v>
      </c>
      <c r="Q175" s="236">
        <f>ROUND(E175*P175,2)</f>
        <v>0</v>
      </c>
      <c r="R175" s="236" t="s">
        <v>264</v>
      </c>
      <c r="S175" s="236" t="s">
        <v>169</v>
      </c>
      <c r="T175" s="237" t="s">
        <v>367</v>
      </c>
      <c r="U175" s="221">
        <v>0</v>
      </c>
      <c r="V175" s="221">
        <f>ROUND(E175*U175,2)</f>
        <v>0</v>
      </c>
      <c r="W175" s="221"/>
      <c r="X175" s="221" t="s">
        <v>265</v>
      </c>
      <c r="Y175" s="212"/>
      <c r="Z175" s="212"/>
      <c r="AA175" s="212"/>
      <c r="AB175" s="212"/>
      <c r="AC175" s="212"/>
      <c r="AD175" s="212"/>
      <c r="AE175" s="212"/>
      <c r="AF175" s="212"/>
      <c r="AG175" s="212" t="s">
        <v>266</v>
      </c>
      <c r="AH175" s="212"/>
      <c r="AI175" s="212"/>
      <c r="AJ175" s="212"/>
      <c r="AK175" s="212"/>
      <c r="AL175" s="212"/>
      <c r="AM175" s="212"/>
      <c r="AN175" s="212"/>
      <c r="AO175" s="212"/>
      <c r="AP175" s="212"/>
      <c r="AQ175" s="212"/>
      <c r="AR175" s="212"/>
      <c r="AS175" s="212"/>
      <c r="AT175" s="212"/>
      <c r="AU175" s="212"/>
      <c r="AV175" s="212"/>
      <c r="AW175" s="212"/>
      <c r="AX175" s="212"/>
      <c r="AY175" s="212"/>
      <c r="AZ175" s="212"/>
      <c r="BA175" s="212"/>
      <c r="BB175" s="212"/>
      <c r="BC175" s="212"/>
      <c r="BD175" s="212"/>
      <c r="BE175" s="212"/>
      <c r="BF175" s="212"/>
      <c r="BG175" s="212"/>
      <c r="BH175" s="212"/>
    </row>
    <row r="176" spans="1:60" outlineLevel="1" x14ac:dyDescent="0.25">
      <c r="A176" s="219"/>
      <c r="B176" s="220"/>
      <c r="C176" s="252" t="s">
        <v>358</v>
      </c>
      <c r="D176" s="222"/>
      <c r="E176" s="223">
        <v>4</v>
      </c>
      <c r="F176" s="221"/>
      <c r="G176" s="221"/>
      <c r="H176" s="221"/>
      <c r="I176" s="221"/>
      <c r="J176" s="221"/>
      <c r="K176" s="221"/>
      <c r="L176" s="221"/>
      <c r="M176" s="221"/>
      <c r="N176" s="221"/>
      <c r="O176" s="221"/>
      <c r="P176" s="221"/>
      <c r="Q176" s="221"/>
      <c r="R176" s="221"/>
      <c r="S176" s="221"/>
      <c r="T176" s="221"/>
      <c r="U176" s="221"/>
      <c r="V176" s="221"/>
      <c r="W176" s="221"/>
      <c r="X176" s="221"/>
      <c r="Y176" s="212"/>
      <c r="Z176" s="212"/>
      <c r="AA176" s="212"/>
      <c r="AB176" s="212"/>
      <c r="AC176" s="212"/>
      <c r="AD176" s="212"/>
      <c r="AE176" s="212"/>
      <c r="AF176" s="212"/>
      <c r="AG176" s="212" t="s">
        <v>176</v>
      </c>
      <c r="AH176" s="212">
        <v>0</v>
      </c>
      <c r="AI176" s="212"/>
      <c r="AJ176" s="212"/>
      <c r="AK176" s="212"/>
      <c r="AL176" s="212"/>
      <c r="AM176" s="212"/>
      <c r="AN176" s="212"/>
      <c r="AO176" s="212"/>
      <c r="AP176" s="212"/>
      <c r="AQ176" s="212"/>
      <c r="AR176" s="212"/>
      <c r="AS176" s="212"/>
      <c r="AT176" s="212"/>
      <c r="AU176" s="212"/>
      <c r="AV176" s="212"/>
      <c r="AW176" s="212"/>
      <c r="AX176" s="212"/>
      <c r="AY176" s="212"/>
      <c r="AZ176" s="212"/>
      <c r="BA176" s="212"/>
      <c r="BB176" s="212"/>
      <c r="BC176" s="212"/>
      <c r="BD176" s="212"/>
      <c r="BE176" s="212"/>
      <c r="BF176" s="212"/>
      <c r="BG176" s="212"/>
      <c r="BH176" s="212"/>
    </row>
    <row r="177" spans="1:60" outlineLevel="1" x14ac:dyDescent="0.25">
      <c r="A177" s="231">
        <v>59</v>
      </c>
      <c r="B177" s="232" t="s">
        <v>368</v>
      </c>
      <c r="C177" s="250" t="s">
        <v>369</v>
      </c>
      <c r="D177" s="233" t="s">
        <v>219</v>
      </c>
      <c r="E177" s="234">
        <v>87</v>
      </c>
      <c r="F177" s="235"/>
      <c r="G177" s="236">
        <f>ROUND(E177*F177,2)</f>
        <v>0</v>
      </c>
      <c r="H177" s="235"/>
      <c r="I177" s="236">
        <f>ROUND(E177*H177,2)</f>
        <v>0</v>
      </c>
      <c r="J177" s="235"/>
      <c r="K177" s="236">
        <f>ROUND(E177*J177,2)</f>
        <v>0</v>
      </c>
      <c r="L177" s="236">
        <v>21</v>
      </c>
      <c r="M177" s="236">
        <f>G177*(1+L177/100)</f>
        <v>0</v>
      </c>
      <c r="N177" s="236">
        <v>0</v>
      </c>
      <c r="O177" s="236">
        <f>ROUND(E177*N177,2)</f>
        <v>0</v>
      </c>
      <c r="P177" s="236">
        <v>0</v>
      </c>
      <c r="Q177" s="236">
        <f>ROUND(E177*P177,2)</f>
        <v>0</v>
      </c>
      <c r="R177" s="236" t="s">
        <v>192</v>
      </c>
      <c r="S177" s="236" t="s">
        <v>169</v>
      </c>
      <c r="T177" s="237" t="s">
        <v>170</v>
      </c>
      <c r="U177" s="221">
        <v>1.2E-2</v>
      </c>
      <c r="V177" s="221">
        <f>ROUND(E177*U177,2)</f>
        <v>1.04</v>
      </c>
      <c r="W177" s="221"/>
      <c r="X177" s="221" t="s">
        <v>171</v>
      </c>
      <c r="Y177" s="212"/>
      <c r="Z177" s="212"/>
      <c r="AA177" s="212"/>
      <c r="AB177" s="212"/>
      <c r="AC177" s="212"/>
      <c r="AD177" s="212"/>
      <c r="AE177" s="212"/>
      <c r="AF177" s="212"/>
      <c r="AG177" s="212" t="s">
        <v>172</v>
      </c>
      <c r="AH177" s="212"/>
      <c r="AI177" s="212"/>
      <c r="AJ177" s="212"/>
      <c r="AK177" s="212"/>
      <c r="AL177" s="212"/>
      <c r="AM177" s="212"/>
      <c r="AN177" s="212"/>
      <c r="AO177" s="212"/>
      <c r="AP177" s="212"/>
      <c r="AQ177" s="212"/>
      <c r="AR177" s="212"/>
      <c r="AS177" s="212"/>
      <c r="AT177" s="212"/>
      <c r="AU177" s="212"/>
      <c r="AV177" s="212"/>
      <c r="AW177" s="212"/>
      <c r="AX177" s="212"/>
      <c r="AY177" s="212"/>
      <c r="AZ177" s="212"/>
      <c r="BA177" s="212"/>
      <c r="BB177" s="212"/>
      <c r="BC177" s="212"/>
      <c r="BD177" s="212"/>
      <c r="BE177" s="212"/>
      <c r="BF177" s="212"/>
      <c r="BG177" s="212"/>
      <c r="BH177" s="212"/>
    </row>
    <row r="178" spans="1:60" outlineLevel="1" x14ac:dyDescent="0.25">
      <c r="A178" s="219"/>
      <c r="B178" s="220"/>
      <c r="C178" s="251" t="s">
        <v>370</v>
      </c>
      <c r="D178" s="239"/>
      <c r="E178" s="239"/>
      <c r="F178" s="239"/>
      <c r="G178" s="239"/>
      <c r="H178" s="221"/>
      <c r="I178" s="221"/>
      <c r="J178" s="221"/>
      <c r="K178" s="221"/>
      <c r="L178" s="221"/>
      <c r="M178" s="221"/>
      <c r="N178" s="221"/>
      <c r="O178" s="221"/>
      <c r="P178" s="221"/>
      <c r="Q178" s="221"/>
      <c r="R178" s="221"/>
      <c r="S178" s="221"/>
      <c r="T178" s="221"/>
      <c r="U178" s="221"/>
      <c r="V178" s="221"/>
      <c r="W178" s="221"/>
      <c r="X178" s="221"/>
      <c r="Y178" s="212"/>
      <c r="Z178" s="212"/>
      <c r="AA178" s="212"/>
      <c r="AB178" s="212"/>
      <c r="AC178" s="212"/>
      <c r="AD178" s="212"/>
      <c r="AE178" s="212"/>
      <c r="AF178" s="212"/>
      <c r="AG178" s="212" t="s">
        <v>174</v>
      </c>
      <c r="AH178" s="212"/>
      <c r="AI178" s="212"/>
      <c r="AJ178" s="212"/>
      <c r="AK178" s="212"/>
      <c r="AL178" s="212"/>
      <c r="AM178" s="212"/>
      <c r="AN178" s="212"/>
      <c r="AO178" s="212"/>
      <c r="AP178" s="212"/>
      <c r="AQ178" s="212"/>
      <c r="AR178" s="212"/>
      <c r="AS178" s="212"/>
      <c r="AT178" s="212"/>
      <c r="AU178" s="212"/>
      <c r="AV178" s="212"/>
      <c r="AW178" s="212"/>
      <c r="AX178" s="212"/>
      <c r="AY178" s="212"/>
      <c r="AZ178" s="212"/>
      <c r="BA178" s="212"/>
      <c r="BB178" s="212"/>
      <c r="BC178" s="212"/>
      <c r="BD178" s="212"/>
      <c r="BE178" s="212"/>
      <c r="BF178" s="212"/>
      <c r="BG178" s="212"/>
      <c r="BH178" s="212"/>
    </row>
    <row r="179" spans="1:60" outlineLevel="1" x14ac:dyDescent="0.25">
      <c r="A179" s="219"/>
      <c r="B179" s="220"/>
      <c r="C179" s="252" t="s">
        <v>371</v>
      </c>
      <c r="D179" s="222"/>
      <c r="E179" s="223">
        <v>45</v>
      </c>
      <c r="F179" s="221"/>
      <c r="G179" s="221"/>
      <c r="H179" s="221"/>
      <c r="I179" s="221"/>
      <c r="J179" s="221"/>
      <c r="K179" s="221"/>
      <c r="L179" s="221"/>
      <c r="M179" s="221"/>
      <c r="N179" s="221"/>
      <c r="O179" s="221"/>
      <c r="P179" s="221"/>
      <c r="Q179" s="221"/>
      <c r="R179" s="221"/>
      <c r="S179" s="221"/>
      <c r="T179" s="221"/>
      <c r="U179" s="221"/>
      <c r="V179" s="221"/>
      <c r="W179" s="221"/>
      <c r="X179" s="221"/>
      <c r="Y179" s="212"/>
      <c r="Z179" s="212"/>
      <c r="AA179" s="212"/>
      <c r="AB179" s="212"/>
      <c r="AC179" s="212"/>
      <c r="AD179" s="212"/>
      <c r="AE179" s="212"/>
      <c r="AF179" s="212"/>
      <c r="AG179" s="212" t="s">
        <v>176</v>
      </c>
      <c r="AH179" s="212">
        <v>0</v>
      </c>
      <c r="AI179" s="212"/>
      <c r="AJ179" s="212"/>
      <c r="AK179" s="212"/>
      <c r="AL179" s="212"/>
      <c r="AM179" s="212"/>
      <c r="AN179" s="212"/>
      <c r="AO179" s="212"/>
      <c r="AP179" s="212"/>
      <c r="AQ179" s="212"/>
      <c r="AR179" s="212"/>
      <c r="AS179" s="212"/>
      <c r="AT179" s="212"/>
      <c r="AU179" s="212"/>
      <c r="AV179" s="212"/>
      <c r="AW179" s="212"/>
      <c r="AX179" s="212"/>
      <c r="AY179" s="212"/>
      <c r="AZ179" s="212"/>
      <c r="BA179" s="212"/>
      <c r="BB179" s="212"/>
      <c r="BC179" s="212"/>
      <c r="BD179" s="212"/>
      <c r="BE179" s="212"/>
      <c r="BF179" s="212"/>
      <c r="BG179" s="212"/>
      <c r="BH179" s="212"/>
    </row>
    <row r="180" spans="1:60" outlineLevel="1" x14ac:dyDescent="0.25">
      <c r="A180" s="219"/>
      <c r="B180" s="220"/>
      <c r="C180" s="252" t="s">
        <v>372</v>
      </c>
      <c r="D180" s="222"/>
      <c r="E180" s="223">
        <v>10</v>
      </c>
      <c r="F180" s="221"/>
      <c r="G180" s="221"/>
      <c r="H180" s="221"/>
      <c r="I180" s="221"/>
      <c r="J180" s="221"/>
      <c r="K180" s="221"/>
      <c r="L180" s="221"/>
      <c r="M180" s="221"/>
      <c r="N180" s="221"/>
      <c r="O180" s="221"/>
      <c r="P180" s="221"/>
      <c r="Q180" s="221"/>
      <c r="R180" s="221"/>
      <c r="S180" s="221"/>
      <c r="T180" s="221"/>
      <c r="U180" s="221"/>
      <c r="V180" s="221"/>
      <c r="W180" s="221"/>
      <c r="X180" s="221"/>
      <c r="Y180" s="212"/>
      <c r="Z180" s="212"/>
      <c r="AA180" s="212"/>
      <c r="AB180" s="212"/>
      <c r="AC180" s="212"/>
      <c r="AD180" s="212"/>
      <c r="AE180" s="212"/>
      <c r="AF180" s="212"/>
      <c r="AG180" s="212" t="s">
        <v>176</v>
      </c>
      <c r="AH180" s="212">
        <v>0</v>
      </c>
      <c r="AI180" s="212"/>
      <c r="AJ180" s="212"/>
      <c r="AK180" s="212"/>
      <c r="AL180" s="212"/>
      <c r="AM180" s="212"/>
      <c r="AN180" s="212"/>
      <c r="AO180" s="212"/>
      <c r="AP180" s="212"/>
      <c r="AQ180" s="212"/>
      <c r="AR180" s="212"/>
      <c r="AS180" s="212"/>
      <c r="AT180" s="212"/>
      <c r="AU180" s="212"/>
      <c r="AV180" s="212"/>
      <c r="AW180" s="212"/>
      <c r="AX180" s="212"/>
      <c r="AY180" s="212"/>
      <c r="AZ180" s="212"/>
      <c r="BA180" s="212"/>
      <c r="BB180" s="212"/>
      <c r="BC180" s="212"/>
      <c r="BD180" s="212"/>
      <c r="BE180" s="212"/>
      <c r="BF180" s="212"/>
      <c r="BG180" s="212"/>
      <c r="BH180" s="212"/>
    </row>
    <row r="181" spans="1:60" outlineLevel="1" x14ac:dyDescent="0.25">
      <c r="A181" s="219"/>
      <c r="B181" s="220"/>
      <c r="C181" s="252" t="s">
        <v>373</v>
      </c>
      <c r="D181" s="222"/>
      <c r="E181" s="223">
        <v>32</v>
      </c>
      <c r="F181" s="221"/>
      <c r="G181" s="221"/>
      <c r="H181" s="221"/>
      <c r="I181" s="221"/>
      <c r="J181" s="221"/>
      <c r="K181" s="221"/>
      <c r="L181" s="221"/>
      <c r="M181" s="221"/>
      <c r="N181" s="221"/>
      <c r="O181" s="221"/>
      <c r="P181" s="221"/>
      <c r="Q181" s="221"/>
      <c r="R181" s="221"/>
      <c r="S181" s="221"/>
      <c r="T181" s="221"/>
      <c r="U181" s="221"/>
      <c r="V181" s="221"/>
      <c r="W181" s="221"/>
      <c r="X181" s="221"/>
      <c r="Y181" s="212"/>
      <c r="Z181" s="212"/>
      <c r="AA181" s="212"/>
      <c r="AB181" s="212"/>
      <c r="AC181" s="212"/>
      <c r="AD181" s="212"/>
      <c r="AE181" s="212"/>
      <c r="AF181" s="212"/>
      <c r="AG181" s="212" t="s">
        <v>176</v>
      </c>
      <c r="AH181" s="212">
        <v>0</v>
      </c>
      <c r="AI181" s="212"/>
      <c r="AJ181" s="212"/>
      <c r="AK181" s="212"/>
      <c r="AL181" s="212"/>
      <c r="AM181" s="212"/>
      <c r="AN181" s="212"/>
      <c r="AO181" s="212"/>
      <c r="AP181" s="212"/>
      <c r="AQ181" s="212"/>
      <c r="AR181" s="212"/>
      <c r="AS181" s="212"/>
      <c r="AT181" s="212"/>
      <c r="AU181" s="212"/>
      <c r="AV181" s="212"/>
      <c r="AW181" s="212"/>
      <c r="AX181" s="212"/>
      <c r="AY181" s="212"/>
      <c r="AZ181" s="212"/>
      <c r="BA181" s="212"/>
      <c r="BB181" s="212"/>
      <c r="BC181" s="212"/>
      <c r="BD181" s="212"/>
      <c r="BE181" s="212"/>
      <c r="BF181" s="212"/>
      <c r="BG181" s="212"/>
      <c r="BH181" s="212"/>
    </row>
    <row r="182" spans="1:60" outlineLevel="1" x14ac:dyDescent="0.25">
      <c r="A182" s="231">
        <v>60</v>
      </c>
      <c r="B182" s="232" t="s">
        <v>374</v>
      </c>
      <c r="C182" s="250" t="s">
        <v>375</v>
      </c>
      <c r="D182" s="233" t="s">
        <v>219</v>
      </c>
      <c r="E182" s="234">
        <v>55</v>
      </c>
      <c r="F182" s="235"/>
      <c r="G182" s="236">
        <f>ROUND(E182*F182,2)</f>
        <v>0</v>
      </c>
      <c r="H182" s="235"/>
      <c r="I182" s="236">
        <f>ROUND(E182*H182,2)</f>
        <v>0</v>
      </c>
      <c r="J182" s="235"/>
      <c r="K182" s="236">
        <f>ROUND(E182*J182,2)</f>
        <v>0</v>
      </c>
      <c r="L182" s="236">
        <v>21</v>
      </c>
      <c r="M182" s="236">
        <f>G182*(1+L182/100)</f>
        <v>0</v>
      </c>
      <c r="N182" s="236">
        <v>9.0000000000000006E-5</v>
      </c>
      <c r="O182" s="236">
        <f>ROUND(E182*N182,2)</f>
        <v>0</v>
      </c>
      <c r="P182" s="236">
        <v>0</v>
      </c>
      <c r="Q182" s="236">
        <f>ROUND(E182*P182,2)</f>
        <v>0</v>
      </c>
      <c r="R182" s="236" t="s">
        <v>192</v>
      </c>
      <c r="S182" s="236" t="s">
        <v>169</v>
      </c>
      <c r="T182" s="237" t="s">
        <v>170</v>
      </c>
      <c r="U182" s="221">
        <v>2.1999999999999999E-2</v>
      </c>
      <c r="V182" s="221">
        <f>ROUND(E182*U182,2)</f>
        <v>1.21</v>
      </c>
      <c r="W182" s="221"/>
      <c r="X182" s="221" t="s">
        <v>171</v>
      </c>
      <c r="Y182" s="212"/>
      <c r="Z182" s="212"/>
      <c r="AA182" s="212"/>
      <c r="AB182" s="212"/>
      <c r="AC182" s="212"/>
      <c r="AD182" s="212"/>
      <c r="AE182" s="212"/>
      <c r="AF182" s="212"/>
      <c r="AG182" s="212" t="s">
        <v>172</v>
      </c>
      <c r="AH182" s="212"/>
      <c r="AI182" s="212"/>
      <c r="AJ182" s="212"/>
      <c r="AK182" s="212"/>
      <c r="AL182" s="212"/>
      <c r="AM182" s="212"/>
      <c r="AN182" s="212"/>
      <c r="AO182" s="212"/>
      <c r="AP182" s="212"/>
      <c r="AQ182" s="212"/>
      <c r="AR182" s="212"/>
      <c r="AS182" s="212"/>
      <c r="AT182" s="212"/>
      <c r="AU182" s="212"/>
      <c r="AV182" s="212"/>
      <c r="AW182" s="212"/>
      <c r="AX182" s="212"/>
      <c r="AY182" s="212"/>
      <c r="AZ182" s="212"/>
      <c r="BA182" s="212"/>
      <c r="BB182" s="212"/>
      <c r="BC182" s="212"/>
      <c r="BD182" s="212"/>
      <c r="BE182" s="212"/>
      <c r="BF182" s="212"/>
      <c r="BG182" s="212"/>
      <c r="BH182" s="212"/>
    </row>
    <row r="183" spans="1:60" outlineLevel="1" x14ac:dyDescent="0.25">
      <c r="A183" s="219"/>
      <c r="B183" s="220"/>
      <c r="C183" s="252" t="s">
        <v>371</v>
      </c>
      <c r="D183" s="222"/>
      <c r="E183" s="223">
        <v>45</v>
      </c>
      <c r="F183" s="221"/>
      <c r="G183" s="221"/>
      <c r="H183" s="221"/>
      <c r="I183" s="221"/>
      <c r="J183" s="221"/>
      <c r="K183" s="221"/>
      <c r="L183" s="221"/>
      <c r="M183" s="221"/>
      <c r="N183" s="221"/>
      <c r="O183" s="221"/>
      <c r="P183" s="221"/>
      <c r="Q183" s="221"/>
      <c r="R183" s="221"/>
      <c r="S183" s="221"/>
      <c r="T183" s="221"/>
      <c r="U183" s="221"/>
      <c r="V183" s="221"/>
      <c r="W183" s="221"/>
      <c r="X183" s="221"/>
      <c r="Y183" s="212"/>
      <c r="Z183" s="212"/>
      <c r="AA183" s="212"/>
      <c r="AB183" s="212"/>
      <c r="AC183" s="212"/>
      <c r="AD183" s="212"/>
      <c r="AE183" s="212"/>
      <c r="AF183" s="212"/>
      <c r="AG183" s="212" t="s">
        <v>176</v>
      </c>
      <c r="AH183" s="212">
        <v>0</v>
      </c>
      <c r="AI183" s="212"/>
      <c r="AJ183" s="212"/>
      <c r="AK183" s="212"/>
      <c r="AL183" s="212"/>
      <c r="AM183" s="212"/>
      <c r="AN183" s="212"/>
      <c r="AO183" s="212"/>
      <c r="AP183" s="212"/>
      <c r="AQ183" s="212"/>
      <c r="AR183" s="212"/>
      <c r="AS183" s="212"/>
      <c r="AT183" s="212"/>
      <c r="AU183" s="212"/>
      <c r="AV183" s="212"/>
      <c r="AW183" s="212"/>
      <c r="AX183" s="212"/>
      <c r="AY183" s="212"/>
      <c r="AZ183" s="212"/>
      <c r="BA183" s="212"/>
      <c r="BB183" s="212"/>
      <c r="BC183" s="212"/>
      <c r="BD183" s="212"/>
      <c r="BE183" s="212"/>
      <c r="BF183" s="212"/>
      <c r="BG183" s="212"/>
      <c r="BH183" s="212"/>
    </row>
    <row r="184" spans="1:60" outlineLevel="1" x14ac:dyDescent="0.25">
      <c r="A184" s="219"/>
      <c r="B184" s="220"/>
      <c r="C184" s="252" t="s">
        <v>372</v>
      </c>
      <c r="D184" s="222"/>
      <c r="E184" s="223">
        <v>10</v>
      </c>
      <c r="F184" s="221"/>
      <c r="G184" s="221"/>
      <c r="H184" s="221"/>
      <c r="I184" s="221"/>
      <c r="J184" s="221"/>
      <c r="K184" s="221"/>
      <c r="L184" s="221"/>
      <c r="M184" s="221"/>
      <c r="N184" s="221"/>
      <c r="O184" s="221"/>
      <c r="P184" s="221"/>
      <c r="Q184" s="221"/>
      <c r="R184" s="221"/>
      <c r="S184" s="221"/>
      <c r="T184" s="221"/>
      <c r="U184" s="221"/>
      <c r="V184" s="221"/>
      <c r="W184" s="221"/>
      <c r="X184" s="221"/>
      <c r="Y184" s="212"/>
      <c r="Z184" s="212"/>
      <c r="AA184" s="212"/>
      <c r="AB184" s="212"/>
      <c r="AC184" s="212"/>
      <c r="AD184" s="212"/>
      <c r="AE184" s="212"/>
      <c r="AF184" s="212"/>
      <c r="AG184" s="212" t="s">
        <v>176</v>
      </c>
      <c r="AH184" s="212">
        <v>0</v>
      </c>
      <c r="AI184" s="212"/>
      <c r="AJ184" s="212"/>
      <c r="AK184" s="212"/>
      <c r="AL184" s="212"/>
      <c r="AM184" s="212"/>
      <c r="AN184" s="212"/>
      <c r="AO184" s="212"/>
      <c r="AP184" s="212"/>
      <c r="AQ184" s="212"/>
      <c r="AR184" s="212"/>
      <c r="AS184" s="212"/>
      <c r="AT184" s="212"/>
      <c r="AU184" s="212"/>
      <c r="AV184" s="212"/>
      <c r="AW184" s="212"/>
      <c r="AX184" s="212"/>
      <c r="AY184" s="212"/>
      <c r="AZ184" s="212"/>
      <c r="BA184" s="212"/>
      <c r="BB184" s="212"/>
      <c r="BC184" s="212"/>
      <c r="BD184" s="212"/>
      <c r="BE184" s="212"/>
      <c r="BF184" s="212"/>
      <c r="BG184" s="212"/>
      <c r="BH184" s="212"/>
    </row>
    <row r="185" spans="1:60" outlineLevel="1" x14ac:dyDescent="0.25">
      <c r="A185" s="231">
        <v>61</v>
      </c>
      <c r="B185" s="232" t="s">
        <v>376</v>
      </c>
      <c r="C185" s="250" t="s">
        <v>377</v>
      </c>
      <c r="D185" s="233" t="s">
        <v>219</v>
      </c>
      <c r="E185" s="234">
        <v>32</v>
      </c>
      <c r="F185" s="235"/>
      <c r="G185" s="236">
        <f>ROUND(E185*F185,2)</f>
        <v>0</v>
      </c>
      <c r="H185" s="235"/>
      <c r="I185" s="236">
        <f>ROUND(E185*H185,2)</f>
        <v>0</v>
      </c>
      <c r="J185" s="235"/>
      <c r="K185" s="236">
        <f>ROUND(E185*J185,2)</f>
        <v>0</v>
      </c>
      <c r="L185" s="236">
        <v>21</v>
      </c>
      <c r="M185" s="236">
        <f>G185*(1+L185/100)</f>
        <v>0</v>
      </c>
      <c r="N185" s="236">
        <v>1.2999999999999999E-4</v>
      </c>
      <c r="O185" s="236">
        <f>ROUND(E185*N185,2)</f>
        <v>0</v>
      </c>
      <c r="P185" s="236">
        <v>0</v>
      </c>
      <c r="Q185" s="236">
        <f>ROUND(E185*P185,2)</f>
        <v>0</v>
      </c>
      <c r="R185" s="236" t="s">
        <v>192</v>
      </c>
      <c r="S185" s="236" t="s">
        <v>169</v>
      </c>
      <c r="T185" s="237" t="s">
        <v>170</v>
      </c>
      <c r="U185" s="221">
        <v>2.1999999999999999E-2</v>
      </c>
      <c r="V185" s="221">
        <f>ROUND(E185*U185,2)</f>
        <v>0.7</v>
      </c>
      <c r="W185" s="221"/>
      <c r="X185" s="221" t="s">
        <v>171</v>
      </c>
      <c r="Y185" s="212"/>
      <c r="Z185" s="212"/>
      <c r="AA185" s="212"/>
      <c r="AB185" s="212"/>
      <c r="AC185" s="212"/>
      <c r="AD185" s="212"/>
      <c r="AE185" s="212"/>
      <c r="AF185" s="212"/>
      <c r="AG185" s="212" t="s">
        <v>172</v>
      </c>
      <c r="AH185" s="212"/>
      <c r="AI185" s="212"/>
      <c r="AJ185" s="212"/>
      <c r="AK185" s="212"/>
      <c r="AL185" s="212"/>
      <c r="AM185" s="212"/>
      <c r="AN185" s="212"/>
      <c r="AO185" s="212"/>
      <c r="AP185" s="212"/>
      <c r="AQ185" s="212"/>
      <c r="AR185" s="212"/>
      <c r="AS185" s="212"/>
      <c r="AT185" s="212"/>
      <c r="AU185" s="212"/>
      <c r="AV185" s="212"/>
      <c r="AW185" s="212"/>
      <c r="AX185" s="212"/>
      <c r="AY185" s="212"/>
      <c r="AZ185" s="212"/>
      <c r="BA185" s="212"/>
      <c r="BB185" s="212"/>
      <c r="BC185" s="212"/>
      <c r="BD185" s="212"/>
      <c r="BE185" s="212"/>
      <c r="BF185" s="212"/>
      <c r="BG185" s="212"/>
      <c r="BH185" s="212"/>
    </row>
    <row r="186" spans="1:60" outlineLevel="1" x14ac:dyDescent="0.25">
      <c r="A186" s="219"/>
      <c r="B186" s="220"/>
      <c r="C186" s="252" t="s">
        <v>373</v>
      </c>
      <c r="D186" s="222"/>
      <c r="E186" s="223">
        <v>32</v>
      </c>
      <c r="F186" s="221"/>
      <c r="G186" s="221"/>
      <c r="H186" s="221"/>
      <c r="I186" s="221"/>
      <c r="J186" s="221"/>
      <c r="K186" s="221"/>
      <c r="L186" s="221"/>
      <c r="M186" s="221"/>
      <c r="N186" s="221"/>
      <c r="O186" s="221"/>
      <c r="P186" s="221"/>
      <c r="Q186" s="221"/>
      <c r="R186" s="221"/>
      <c r="S186" s="221"/>
      <c r="T186" s="221"/>
      <c r="U186" s="221"/>
      <c r="V186" s="221"/>
      <c r="W186" s="221"/>
      <c r="X186" s="221"/>
      <c r="Y186" s="212"/>
      <c r="Z186" s="212"/>
      <c r="AA186" s="212"/>
      <c r="AB186" s="212"/>
      <c r="AC186" s="212"/>
      <c r="AD186" s="212"/>
      <c r="AE186" s="212"/>
      <c r="AF186" s="212"/>
      <c r="AG186" s="212" t="s">
        <v>176</v>
      </c>
      <c r="AH186" s="212">
        <v>0</v>
      </c>
      <c r="AI186" s="212"/>
      <c r="AJ186" s="212"/>
      <c r="AK186" s="212"/>
      <c r="AL186" s="212"/>
      <c r="AM186" s="212"/>
      <c r="AN186" s="212"/>
      <c r="AO186" s="212"/>
      <c r="AP186" s="212"/>
      <c r="AQ186" s="212"/>
      <c r="AR186" s="212"/>
      <c r="AS186" s="212"/>
      <c r="AT186" s="212"/>
      <c r="AU186" s="212"/>
      <c r="AV186" s="212"/>
      <c r="AW186" s="212"/>
      <c r="AX186" s="212"/>
      <c r="AY186" s="212"/>
      <c r="AZ186" s="212"/>
      <c r="BA186" s="212"/>
      <c r="BB186" s="212"/>
      <c r="BC186" s="212"/>
      <c r="BD186" s="212"/>
      <c r="BE186" s="212"/>
      <c r="BF186" s="212"/>
      <c r="BG186" s="212"/>
      <c r="BH186" s="212"/>
    </row>
    <row r="187" spans="1:60" outlineLevel="1" x14ac:dyDescent="0.25">
      <c r="A187" s="231">
        <v>62</v>
      </c>
      <c r="B187" s="232" t="s">
        <v>378</v>
      </c>
      <c r="C187" s="250" t="s">
        <v>379</v>
      </c>
      <c r="D187" s="233" t="s">
        <v>187</v>
      </c>
      <c r="E187" s="234">
        <v>8</v>
      </c>
      <c r="F187" s="235"/>
      <c r="G187" s="236">
        <f>ROUND(E187*F187,2)</f>
        <v>0</v>
      </c>
      <c r="H187" s="235"/>
      <c r="I187" s="236">
        <f>ROUND(E187*H187,2)</f>
        <v>0</v>
      </c>
      <c r="J187" s="235"/>
      <c r="K187" s="236">
        <f>ROUND(E187*J187,2)</f>
        <v>0</v>
      </c>
      <c r="L187" s="236">
        <v>21</v>
      </c>
      <c r="M187" s="236">
        <f>G187*(1+L187/100)</f>
        <v>0</v>
      </c>
      <c r="N187" s="236">
        <v>0</v>
      </c>
      <c r="O187" s="236">
        <f>ROUND(E187*N187,2)</f>
        <v>0</v>
      </c>
      <c r="P187" s="236">
        <v>0</v>
      </c>
      <c r="Q187" s="236">
        <f>ROUND(E187*P187,2)</f>
        <v>0</v>
      </c>
      <c r="R187" s="236" t="s">
        <v>192</v>
      </c>
      <c r="S187" s="236" t="s">
        <v>169</v>
      </c>
      <c r="T187" s="237" t="s">
        <v>170</v>
      </c>
      <c r="U187" s="221">
        <v>0.125</v>
      </c>
      <c r="V187" s="221">
        <f>ROUND(E187*U187,2)</f>
        <v>1</v>
      </c>
      <c r="W187" s="221"/>
      <c r="X187" s="221" t="s">
        <v>171</v>
      </c>
      <c r="Y187" s="212"/>
      <c r="Z187" s="212"/>
      <c r="AA187" s="212"/>
      <c r="AB187" s="212"/>
      <c r="AC187" s="212"/>
      <c r="AD187" s="212"/>
      <c r="AE187" s="212"/>
      <c r="AF187" s="212"/>
      <c r="AG187" s="212" t="s">
        <v>172</v>
      </c>
      <c r="AH187" s="212"/>
      <c r="AI187" s="212"/>
      <c r="AJ187" s="212"/>
      <c r="AK187" s="212"/>
      <c r="AL187" s="212"/>
      <c r="AM187" s="212"/>
      <c r="AN187" s="212"/>
      <c r="AO187" s="212"/>
      <c r="AP187" s="212"/>
      <c r="AQ187" s="212"/>
      <c r="AR187" s="212"/>
      <c r="AS187" s="212"/>
      <c r="AT187" s="212"/>
      <c r="AU187" s="212"/>
      <c r="AV187" s="212"/>
      <c r="AW187" s="212"/>
      <c r="AX187" s="212"/>
      <c r="AY187" s="212"/>
      <c r="AZ187" s="212"/>
      <c r="BA187" s="212"/>
      <c r="BB187" s="212"/>
      <c r="BC187" s="212"/>
      <c r="BD187" s="212"/>
      <c r="BE187" s="212"/>
      <c r="BF187" s="212"/>
      <c r="BG187" s="212"/>
      <c r="BH187" s="212"/>
    </row>
    <row r="188" spans="1:60" outlineLevel="1" x14ac:dyDescent="0.25">
      <c r="A188" s="219"/>
      <c r="B188" s="220"/>
      <c r="C188" s="251" t="s">
        <v>370</v>
      </c>
      <c r="D188" s="239"/>
      <c r="E188" s="239"/>
      <c r="F188" s="239"/>
      <c r="G188" s="239"/>
      <c r="H188" s="221"/>
      <c r="I188" s="221"/>
      <c r="J188" s="221"/>
      <c r="K188" s="221"/>
      <c r="L188" s="221"/>
      <c r="M188" s="221"/>
      <c r="N188" s="221"/>
      <c r="O188" s="221"/>
      <c r="P188" s="221"/>
      <c r="Q188" s="221"/>
      <c r="R188" s="221"/>
      <c r="S188" s="221"/>
      <c r="T188" s="221"/>
      <c r="U188" s="221"/>
      <c r="V188" s="221"/>
      <c r="W188" s="221"/>
      <c r="X188" s="221"/>
      <c r="Y188" s="212"/>
      <c r="Z188" s="212"/>
      <c r="AA188" s="212"/>
      <c r="AB188" s="212"/>
      <c r="AC188" s="212"/>
      <c r="AD188" s="212"/>
      <c r="AE188" s="212"/>
      <c r="AF188" s="212"/>
      <c r="AG188" s="212" t="s">
        <v>174</v>
      </c>
      <c r="AH188" s="212"/>
      <c r="AI188" s="212"/>
      <c r="AJ188" s="212"/>
      <c r="AK188" s="212"/>
      <c r="AL188" s="212"/>
      <c r="AM188" s="212"/>
      <c r="AN188" s="212"/>
      <c r="AO188" s="212"/>
      <c r="AP188" s="212"/>
      <c r="AQ188" s="212"/>
      <c r="AR188" s="212"/>
      <c r="AS188" s="212"/>
      <c r="AT188" s="212"/>
      <c r="AU188" s="212"/>
      <c r="AV188" s="212"/>
      <c r="AW188" s="212"/>
      <c r="AX188" s="212"/>
      <c r="AY188" s="212"/>
      <c r="AZ188" s="212"/>
      <c r="BA188" s="212"/>
      <c r="BB188" s="212"/>
      <c r="BC188" s="212"/>
      <c r="BD188" s="212"/>
      <c r="BE188" s="212"/>
      <c r="BF188" s="212"/>
      <c r="BG188" s="212"/>
      <c r="BH188" s="212"/>
    </row>
    <row r="189" spans="1:60" outlineLevel="1" x14ac:dyDescent="0.25">
      <c r="A189" s="219"/>
      <c r="B189" s="220"/>
      <c r="C189" s="252" t="s">
        <v>380</v>
      </c>
      <c r="D189" s="222"/>
      <c r="E189" s="223">
        <v>8</v>
      </c>
      <c r="F189" s="221"/>
      <c r="G189" s="221"/>
      <c r="H189" s="221"/>
      <c r="I189" s="221"/>
      <c r="J189" s="221"/>
      <c r="K189" s="221"/>
      <c r="L189" s="221"/>
      <c r="M189" s="221"/>
      <c r="N189" s="221"/>
      <c r="O189" s="221"/>
      <c r="P189" s="221"/>
      <c r="Q189" s="221"/>
      <c r="R189" s="221"/>
      <c r="S189" s="221"/>
      <c r="T189" s="221"/>
      <c r="U189" s="221"/>
      <c r="V189" s="221"/>
      <c r="W189" s="221"/>
      <c r="X189" s="221"/>
      <c r="Y189" s="212"/>
      <c r="Z189" s="212"/>
      <c r="AA189" s="212"/>
      <c r="AB189" s="212"/>
      <c r="AC189" s="212"/>
      <c r="AD189" s="212"/>
      <c r="AE189" s="212"/>
      <c r="AF189" s="212"/>
      <c r="AG189" s="212" t="s">
        <v>176</v>
      </c>
      <c r="AH189" s="212">
        <v>0</v>
      </c>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row>
    <row r="190" spans="1:60" ht="20.399999999999999" outlineLevel="1" x14ac:dyDescent="0.25">
      <c r="A190" s="231">
        <v>63</v>
      </c>
      <c r="B190" s="232" t="s">
        <v>381</v>
      </c>
      <c r="C190" s="250" t="s">
        <v>382</v>
      </c>
      <c r="D190" s="233" t="s">
        <v>187</v>
      </c>
      <c r="E190" s="234">
        <v>8</v>
      </c>
      <c r="F190" s="235"/>
      <c r="G190" s="236">
        <f>ROUND(E190*F190,2)</f>
        <v>0</v>
      </c>
      <c r="H190" s="235"/>
      <c r="I190" s="236">
        <f>ROUND(E190*H190,2)</f>
        <v>0</v>
      </c>
      <c r="J190" s="235"/>
      <c r="K190" s="236">
        <f>ROUND(E190*J190,2)</f>
        <v>0</v>
      </c>
      <c r="L190" s="236">
        <v>21</v>
      </c>
      <c r="M190" s="236">
        <f>G190*(1+L190/100)</f>
        <v>0</v>
      </c>
      <c r="N190" s="236">
        <v>7.6000000000000004E-4</v>
      </c>
      <c r="O190" s="236">
        <f>ROUND(E190*N190,2)</f>
        <v>0.01</v>
      </c>
      <c r="P190" s="236">
        <v>0</v>
      </c>
      <c r="Q190" s="236">
        <f>ROUND(E190*P190,2)</f>
        <v>0</v>
      </c>
      <c r="R190" s="236" t="s">
        <v>192</v>
      </c>
      <c r="S190" s="236" t="s">
        <v>169</v>
      </c>
      <c r="T190" s="237" t="s">
        <v>170</v>
      </c>
      <c r="U190" s="221">
        <v>0.311</v>
      </c>
      <c r="V190" s="221">
        <f>ROUND(E190*U190,2)</f>
        <v>2.4900000000000002</v>
      </c>
      <c r="W190" s="221"/>
      <c r="X190" s="221" t="s">
        <v>171</v>
      </c>
      <c r="Y190" s="212"/>
      <c r="Z190" s="212"/>
      <c r="AA190" s="212"/>
      <c r="AB190" s="212"/>
      <c r="AC190" s="212"/>
      <c r="AD190" s="212"/>
      <c r="AE190" s="212"/>
      <c r="AF190" s="212"/>
      <c r="AG190" s="212" t="s">
        <v>172</v>
      </c>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row>
    <row r="191" spans="1:60" outlineLevel="1" x14ac:dyDescent="0.25">
      <c r="A191" s="219"/>
      <c r="B191" s="220"/>
      <c r="C191" s="252" t="s">
        <v>383</v>
      </c>
      <c r="D191" s="222"/>
      <c r="E191" s="223">
        <v>8</v>
      </c>
      <c r="F191" s="221"/>
      <c r="G191" s="221"/>
      <c r="H191" s="221"/>
      <c r="I191" s="221"/>
      <c r="J191" s="221"/>
      <c r="K191" s="221"/>
      <c r="L191" s="221"/>
      <c r="M191" s="221"/>
      <c r="N191" s="221"/>
      <c r="O191" s="221"/>
      <c r="P191" s="221"/>
      <c r="Q191" s="221"/>
      <c r="R191" s="221"/>
      <c r="S191" s="221"/>
      <c r="T191" s="221"/>
      <c r="U191" s="221"/>
      <c r="V191" s="221"/>
      <c r="W191" s="221"/>
      <c r="X191" s="221"/>
      <c r="Y191" s="212"/>
      <c r="Z191" s="212"/>
      <c r="AA191" s="212"/>
      <c r="AB191" s="212"/>
      <c r="AC191" s="212"/>
      <c r="AD191" s="212"/>
      <c r="AE191" s="212"/>
      <c r="AF191" s="212"/>
      <c r="AG191" s="212" t="s">
        <v>176</v>
      </c>
      <c r="AH191" s="212">
        <v>5</v>
      </c>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row>
    <row r="192" spans="1:60" ht="20.399999999999999" outlineLevel="1" x14ac:dyDescent="0.25">
      <c r="A192" s="231">
        <v>64</v>
      </c>
      <c r="B192" s="232" t="s">
        <v>384</v>
      </c>
      <c r="C192" s="250" t="s">
        <v>385</v>
      </c>
      <c r="D192" s="233" t="s">
        <v>307</v>
      </c>
      <c r="E192" s="234">
        <v>3</v>
      </c>
      <c r="F192" s="235"/>
      <c r="G192" s="236">
        <f>ROUND(E192*F192,2)</f>
        <v>0</v>
      </c>
      <c r="H192" s="235"/>
      <c r="I192" s="236">
        <f>ROUND(E192*H192,2)</f>
        <v>0</v>
      </c>
      <c r="J192" s="235"/>
      <c r="K192" s="236">
        <f>ROUND(E192*J192,2)</f>
        <v>0</v>
      </c>
      <c r="L192" s="236">
        <v>21</v>
      </c>
      <c r="M192" s="236">
        <f>G192*(1+L192/100)</f>
        <v>0</v>
      </c>
      <c r="N192" s="236">
        <v>0.16250000000000001</v>
      </c>
      <c r="O192" s="236">
        <f>ROUND(E192*N192,2)</f>
        <v>0.49</v>
      </c>
      <c r="P192" s="236">
        <v>0</v>
      </c>
      <c r="Q192" s="236">
        <f>ROUND(E192*P192,2)</f>
        <v>0</v>
      </c>
      <c r="R192" s="236"/>
      <c r="S192" s="236" t="s">
        <v>386</v>
      </c>
      <c r="T192" s="237" t="s">
        <v>387</v>
      </c>
      <c r="U192" s="221">
        <v>0.91800000000000004</v>
      </c>
      <c r="V192" s="221">
        <f>ROUND(E192*U192,2)</f>
        <v>2.75</v>
      </c>
      <c r="W192" s="221"/>
      <c r="X192" s="221" t="s">
        <v>171</v>
      </c>
      <c r="Y192" s="212"/>
      <c r="Z192" s="212"/>
      <c r="AA192" s="212"/>
      <c r="AB192" s="212"/>
      <c r="AC192" s="212"/>
      <c r="AD192" s="212"/>
      <c r="AE192" s="212"/>
      <c r="AF192" s="212"/>
      <c r="AG192" s="212" t="s">
        <v>172</v>
      </c>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row>
    <row r="193" spans="1:60" outlineLevel="1" x14ac:dyDescent="0.25">
      <c r="A193" s="219"/>
      <c r="B193" s="220"/>
      <c r="C193" s="252" t="s">
        <v>388</v>
      </c>
      <c r="D193" s="222"/>
      <c r="E193" s="223">
        <v>3</v>
      </c>
      <c r="F193" s="221"/>
      <c r="G193" s="221"/>
      <c r="H193" s="221"/>
      <c r="I193" s="221"/>
      <c r="J193" s="221"/>
      <c r="K193" s="221"/>
      <c r="L193" s="221"/>
      <c r="M193" s="221"/>
      <c r="N193" s="221"/>
      <c r="O193" s="221"/>
      <c r="P193" s="221"/>
      <c r="Q193" s="221"/>
      <c r="R193" s="221"/>
      <c r="S193" s="221"/>
      <c r="T193" s="221"/>
      <c r="U193" s="221"/>
      <c r="V193" s="221"/>
      <c r="W193" s="221"/>
      <c r="X193" s="221"/>
      <c r="Y193" s="212"/>
      <c r="Z193" s="212"/>
      <c r="AA193" s="212"/>
      <c r="AB193" s="212"/>
      <c r="AC193" s="212"/>
      <c r="AD193" s="212"/>
      <c r="AE193" s="212"/>
      <c r="AF193" s="212"/>
      <c r="AG193" s="212" t="s">
        <v>176</v>
      </c>
      <c r="AH193" s="212">
        <v>0</v>
      </c>
      <c r="AI193" s="212"/>
      <c r="AJ193" s="212"/>
      <c r="AK193" s="212"/>
      <c r="AL193" s="212"/>
      <c r="AM193" s="212"/>
      <c r="AN193" s="212"/>
      <c r="AO193" s="212"/>
      <c r="AP193" s="212"/>
      <c r="AQ193" s="212"/>
      <c r="AR193" s="212"/>
      <c r="AS193" s="212"/>
      <c r="AT193" s="212"/>
      <c r="AU193" s="212"/>
      <c r="AV193" s="212"/>
      <c r="AW193" s="212"/>
      <c r="AX193" s="212"/>
      <c r="AY193" s="212"/>
      <c r="AZ193" s="212"/>
      <c r="BA193" s="212"/>
      <c r="BB193" s="212"/>
      <c r="BC193" s="212"/>
      <c r="BD193" s="212"/>
      <c r="BE193" s="212"/>
      <c r="BF193" s="212"/>
      <c r="BG193" s="212"/>
      <c r="BH193" s="212"/>
    </row>
    <row r="194" spans="1:60" outlineLevel="1" x14ac:dyDescent="0.25">
      <c r="A194" s="231">
        <v>65</v>
      </c>
      <c r="B194" s="232" t="s">
        <v>389</v>
      </c>
      <c r="C194" s="250" t="s">
        <v>390</v>
      </c>
      <c r="D194" s="233" t="s">
        <v>219</v>
      </c>
      <c r="E194" s="234">
        <v>59</v>
      </c>
      <c r="F194" s="235"/>
      <c r="G194" s="236">
        <f>ROUND(E194*F194,2)</f>
        <v>0</v>
      </c>
      <c r="H194" s="235"/>
      <c r="I194" s="236">
        <f>ROUND(E194*H194,2)</f>
        <v>0</v>
      </c>
      <c r="J194" s="235"/>
      <c r="K194" s="236">
        <f>ROUND(E194*J194,2)</f>
        <v>0</v>
      </c>
      <c r="L194" s="236">
        <v>21</v>
      </c>
      <c r="M194" s="236">
        <f>G194*(1+L194/100)</f>
        <v>0</v>
      </c>
      <c r="N194" s="236">
        <v>0</v>
      </c>
      <c r="O194" s="236">
        <f>ROUND(E194*N194,2)</f>
        <v>0</v>
      </c>
      <c r="P194" s="236">
        <v>0</v>
      </c>
      <c r="Q194" s="236">
        <f>ROUND(E194*P194,2)</f>
        <v>0</v>
      </c>
      <c r="R194" s="236"/>
      <c r="S194" s="236" t="s">
        <v>386</v>
      </c>
      <c r="T194" s="237" t="s">
        <v>387</v>
      </c>
      <c r="U194" s="221">
        <v>5.2999999999999999E-2</v>
      </c>
      <c r="V194" s="221">
        <f>ROUND(E194*U194,2)</f>
        <v>3.13</v>
      </c>
      <c r="W194" s="221"/>
      <c r="X194" s="221" t="s">
        <v>171</v>
      </c>
      <c r="Y194" s="212"/>
      <c r="Z194" s="212"/>
      <c r="AA194" s="212"/>
      <c r="AB194" s="212"/>
      <c r="AC194" s="212"/>
      <c r="AD194" s="212"/>
      <c r="AE194" s="212"/>
      <c r="AF194" s="212"/>
      <c r="AG194" s="212" t="s">
        <v>172</v>
      </c>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row>
    <row r="195" spans="1:60" outlineLevel="1" x14ac:dyDescent="0.25">
      <c r="A195" s="219"/>
      <c r="B195" s="220"/>
      <c r="C195" s="252" t="s">
        <v>391</v>
      </c>
      <c r="D195" s="222"/>
      <c r="E195" s="223">
        <v>59</v>
      </c>
      <c r="F195" s="221"/>
      <c r="G195" s="221"/>
      <c r="H195" s="221"/>
      <c r="I195" s="221"/>
      <c r="J195" s="221"/>
      <c r="K195" s="221"/>
      <c r="L195" s="221"/>
      <c r="M195" s="221"/>
      <c r="N195" s="221"/>
      <c r="O195" s="221"/>
      <c r="P195" s="221"/>
      <c r="Q195" s="221"/>
      <c r="R195" s="221"/>
      <c r="S195" s="221"/>
      <c r="T195" s="221"/>
      <c r="U195" s="221"/>
      <c r="V195" s="221"/>
      <c r="W195" s="221"/>
      <c r="X195" s="221"/>
      <c r="Y195" s="212"/>
      <c r="Z195" s="212"/>
      <c r="AA195" s="212"/>
      <c r="AB195" s="212"/>
      <c r="AC195" s="212"/>
      <c r="AD195" s="212"/>
      <c r="AE195" s="212"/>
      <c r="AF195" s="212"/>
      <c r="AG195" s="212" t="s">
        <v>176</v>
      </c>
      <c r="AH195" s="212">
        <v>0</v>
      </c>
      <c r="AI195" s="212"/>
      <c r="AJ195" s="212"/>
      <c r="AK195" s="212"/>
      <c r="AL195" s="212"/>
      <c r="AM195" s="212"/>
      <c r="AN195" s="212"/>
      <c r="AO195" s="212"/>
      <c r="AP195" s="212"/>
      <c r="AQ195" s="212"/>
      <c r="AR195" s="212"/>
      <c r="AS195" s="212"/>
      <c r="AT195" s="212"/>
      <c r="AU195" s="212"/>
      <c r="AV195" s="212"/>
      <c r="AW195" s="212"/>
      <c r="AX195" s="212"/>
      <c r="AY195" s="212"/>
      <c r="AZ195" s="212"/>
      <c r="BA195" s="212"/>
      <c r="BB195" s="212"/>
      <c r="BC195" s="212"/>
      <c r="BD195" s="212"/>
      <c r="BE195" s="212"/>
      <c r="BF195" s="212"/>
      <c r="BG195" s="212"/>
      <c r="BH195" s="212"/>
    </row>
    <row r="196" spans="1:60" outlineLevel="1" x14ac:dyDescent="0.25">
      <c r="A196" s="231">
        <v>66</v>
      </c>
      <c r="B196" s="232" t="s">
        <v>392</v>
      </c>
      <c r="C196" s="250" t="s">
        <v>393</v>
      </c>
      <c r="D196" s="233" t="s">
        <v>219</v>
      </c>
      <c r="E196" s="234">
        <v>6.5</v>
      </c>
      <c r="F196" s="235"/>
      <c r="G196" s="236">
        <f>ROUND(E196*F196,2)</f>
        <v>0</v>
      </c>
      <c r="H196" s="235"/>
      <c r="I196" s="236">
        <f>ROUND(E196*H196,2)</f>
        <v>0</v>
      </c>
      <c r="J196" s="235"/>
      <c r="K196" s="236">
        <f>ROUND(E196*J196,2)</f>
        <v>0</v>
      </c>
      <c r="L196" s="236">
        <v>21</v>
      </c>
      <c r="M196" s="236">
        <f>G196*(1+L196/100)</f>
        <v>0</v>
      </c>
      <c r="N196" s="236">
        <v>0</v>
      </c>
      <c r="O196" s="236">
        <f>ROUND(E196*N196,2)</f>
        <v>0</v>
      </c>
      <c r="P196" s="236">
        <v>0</v>
      </c>
      <c r="Q196" s="236">
        <f>ROUND(E196*P196,2)</f>
        <v>0</v>
      </c>
      <c r="R196" s="236"/>
      <c r="S196" s="236" t="s">
        <v>386</v>
      </c>
      <c r="T196" s="237" t="s">
        <v>387</v>
      </c>
      <c r="U196" s="221">
        <v>0</v>
      </c>
      <c r="V196" s="221">
        <f>ROUND(E196*U196,2)</f>
        <v>0</v>
      </c>
      <c r="W196" s="221"/>
      <c r="X196" s="221" t="s">
        <v>171</v>
      </c>
      <c r="Y196" s="212"/>
      <c r="Z196" s="212"/>
      <c r="AA196" s="212"/>
      <c r="AB196" s="212"/>
      <c r="AC196" s="212"/>
      <c r="AD196" s="212"/>
      <c r="AE196" s="212"/>
      <c r="AF196" s="212"/>
      <c r="AG196" s="212" t="s">
        <v>172</v>
      </c>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row>
    <row r="197" spans="1:60" outlineLevel="1" x14ac:dyDescent="0.25">
      <c r="A197" s="219"/>
      <c r="B197" s="220"/>
      <c r="C197" s="252" t="s">
        <v>394</v>
      </c>
      <c r="D197" s="222"/>
      <c r="E197" s="223">
        <v>6.5</v>
      </c>
      <c r="F197" s="221"/>
      <c r="G197" s="221"/>
      <c r="H197" s="221"/>
      <c r="I197" s="221"/>
      <c r="J197" s="221"/>
      <c r="K197" s="221"/>
      <c r="L197" s="221"/>
      <c r="M197" s="221"/>
      <c r="N197" s="221"/>
      <c r="O197" s="221"/>
      <c r="P197" s="221"/>
      <c r="Q197" s="221"/>
      <c r="R197" s="221"/>
      <c r="S197" s="221"/>
      <c r="T197" s="221"/>
      <c r="U197" s="221"/>
      <c r="V197" s="221"/>
      <c r="W197" s="221"/>
      <c r="X197" s="221"/>
      <c r="Y197" s="212"/>
      <c r="Z197" s="212"/>
      <c r="AA197" s="212"/>
      <c r="AB197" s="212"/>
      <c r="AC197" s="212"/>
      <c r="AD197" s="212"/>
      <c r="AE197" s="212"/>
      <c r="AF197" s="212"/>
      <c r="AG197" s="212" t="s">
        <v>176</v>
      </c>
      <c r="AH197" s="212">
        <v>0</v>
      </c>
      <c r="AI197" s="212"/>
      <c r="AJ197" s="212"/>
      <c r="AK197" s="212"/>
      <c r="AL197" s="212"/>
      <c r="AM197" s="212"/>
      <c r="AN197" s="212"/>
      <c r="AO197" s="212"/>
      <c r="AP197" s="212"/>
      <c r="AQ197" s="212"/>
      <c r="AR197" s="212"/>
      <c r="AS197" s="212"/>
      <c r="AT197" s="212"/>
      <c r="AU197" s="212"/>
      <c r="AV197" s="212"/>
      <c r="AW197" s="212"/>
      <c r="AX197" s="212"/>
      <c r="AY197" s="212"/>
      <c r="AZ197" s="212"/>
      <c r="BA197" s="212"/>
      <c r="BB197" s="212"/>
      <c r="BC197" s="212"/>
      <c r="BD197" s="212"/>
      <c r="BE197" s="212"/>
      <c r="BF197" s="212"/>
      <c r="BG197" s="212"/>
      <c r="BH197" s="212"/>
    </row>
    <row r="198" spans="1:60" x14ac:dyDescent="0.25">
      <c r="A198" s="225" t="s">
        <v>163</v>
      </c>
      <c r="B198" s="226" t="s">
        <v>131</v>
      </c>
      <c r="C198" s="249" t="s">
        <v>132</v>
      </c>
      <c r="D198" s="227"/>
      <c r="E198" s="228"/>
      <c r="F198" s="229"/>
      <c r="G198" s="229">
        <f>SUMIF(AG199:AG203,"&lt;&gt;NOR",G199:G203)</f>
        <v>0</v>
      </c>
      <c r="H198" s="229"/>
      <c r="I198" s="229">
        <f>SUM(I199:I203)</f>
        <v>0</v>
      </c>
      <c r="J198" s="229"/>
      <c r="K198" s="229">
        <f>SUM(K199:K203)</f>
        <v>0</v>
      </c>
      <c r="L198" s="229"/>
      <c r="M198" s="229">
        <f>SUM(M199:M203)</f>
        <v>0</v>
      </c>
      <c r="N198" s="229"/>
      <c r="O198" s="229">
        <f>SUM(O199:O203)</f>
        <v>0</v>
      </c>
      <c r="P198" s="229"/>
      <c r="Q198" s="229">
        <f>SUM(Q199:Q203)</f>
        <v>0</v>
      </c>
      <c r="R198" s="229"/>
      <c r="S198" s="229"/>
      <c r="T198" s="230"/>
      <c r="U198" s="224"/>
      <c r="V198" s="224">
        <f>SUM(V199:V203)</f>
        <v>3.16</v>
      </c>
      <c r="W198" s="224"/>
      <c r="X198" s="224"/>
      <c r="AG198" t="s">
        <v>164</v>
      </c>
    </row>
    <row r="199" spans="1:60" outlineLevel="1" x14ac:dyDescent="0.25">
      <c r="A199" s="231">
        <v>67</v>
      </c>
      <c r="B199" s="232" t="s">
        <v>395</v>
      </c>
      <c r="C199" s="250" t="s">
        <v>396</v>
      </c>
      <c r="D199" s="233" t="s">
        <v>183</v>
      </c>
      <c r="E199" s="234">
        <v>197.2063</v>
      </c>
      <c r="F199" s="235"/>
      <c r="G199" s="236">
        <f>ROUND(E199*F199,2)</f>
        <v>0</v>
      </c>
      <c r="H199" s="235"/>
      <c r="I199" s="236">
        <f>ROUND(E199*H199,2)</f>
        <v>0</v>
      </c>
      <c r="J199" s="235"/>
      <c r="K199" s="236">
        <f>ROUND(E199*J199,2)</f>
        <v>0</v>
      </c>
      <c r="L199" s="236">
        <v>21</v>
      </c>
      <c r="M199" s="236">
        <f>G199*(1+L199/100)</f>
        <v>0</v>
      </c>
      <c r="N199" s="236">
        <v>0</v>
      </c>
      <c r="O199" s="236">
        <f>ROUND(E199*N199,2)</f>
        <v>0</v>
      </c>
      <c r="P199" s="236">
        <v>0</v>
      </c>
      <c r="Q199" s="236">
        <f>ROUND(E199*P199,2)</f>
        <v>0</v>
      </c>
      <c r="R199" s="236" t="s">
        <v>192</v>
      </c>
      <c r="S199" s="236" t="s">
        <v>169</v>
      </c>
      <c r="T199" s="237" t="s">
        <v>170</v>
      </c>
      <c r="U199" s="221">
        <v>1.6E-2</v>
      </c>
      <c r="V199" s="221">
        <f>ROUND(E199*U199,2)</f>
        <v>3.16</v>
      </c>
      <c r="W199" s="221"/>
      <c r="X199" s="221" t="s">
        <v>397</v>
      </c>
      <c r="Y199" s="212"/>
      <c r="Z199" s="212"/>
      <c r="AA199" s="212"/>
      <c r="AB199" s="212"/>
      <c r="AC199" s="212"/>
      <c r="AD199" s="212"/>
      <c r="AE199" s="212"/>
      <c r="AF199" s="212"/>
      <c r="AG199" s="212" t="s">
        <v>398</v>
      </c>
      <c r="AH199" s="212"/>
      <c r="AI199" s="212"/>
      <c r="AJ199" s="212"/>
      <c r="AK199" s="212"/>
      <c r="AL199" s="212"/>
      <c r="AM199" s="212"/>
      <c r="AN199" s="212"/>
      <c r="AO199" s="212"/>
      <c r="AP199" s="212"/>
      <c r="AQ199" s="212"/>
      <c r="AR199" s="212"/>
      <c r="AS199" s="212"/>
      <c r="AT199" s="212"/>
      <c r="AU199" s="212"/>
      <c r="AV199" s="212"/>
      <c r="AW199" s="212"/>
      <c r="AX199" s="212"/>
      <c r="AY199" s="212"/>
      <c r="AZ199" s="212"/>
      <c r="BA199" s="212"/>
      <c r="BB199" s="212"/>
      <c r="BC199" s="212"/>
      <c r="BD199" s="212"/>
      <c r="BE199" s="212"/>
      <c r="BF199" s="212"/>
      <c r="BG199" s="212"/>
      <c r="BH199" s="212"/>
    </row>
    <row r="200" spans="1:60" outlineLevel="1" x14ac:dyDescent="0.25">
      <c r="A200" s="219"/>
      <c r="B200" s="220"/>
      <c r="C200" s="251" t="s">
        <v>399</v>
      </c>
      <c r="D200" s="239"/>
      <c r="E200" s="239"/>
      <c r="F200" s="239"/>
      <c r="G200" s="239"/>
      <c r="H200" s="221"/>
      <c r="I200" s="221"/>
      <c r="J200" s="221"/>
      <c r="K200" s="221"/>
      <c r="L200" s="221"/>
      <c r="M200" s="221"/>
      <c r="N200" s="221"/>
      <c r="O200" s="221"/>
      <c r="P200" s="221"/>
      <c r="Q200" s="221"/>
      <c r="R200" s="221"/>
      <c r="S200" s="221"/>
      <c r="T200" s="221"/>
      <c r="U200" s="221"/>
      <c r="V200" s="221"/>
      <c r="W200" s="221"/>
      <c r="X200" s="221"/>
      <c r="Y200" s="212"/>
      <c r="Z200" s="212"/>
      <c r="AA200" s="212"/>
      <c r="AB200" s="212"/>
      <c r="AC200" s="212"/>
      <c r="AD200" s="212"/>
      <c r="AE200" s="212"/>
      <c r="AF200" s="212"/>
      <c r="AG200" s="212" t="s">
        <v>174</v>
      </c>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row>
    <row r="201" spans="1:60" outlineLevel="1" x14ac:dyDescent="0.25">
      <c r="A201" s="219"/>
      <c r="B201" s="220"/>
      <c r="C201" s="252" t="s">
        <v>400</v>
      </c>
      <c r="D201" s="222"/>
      <c r="E201" s="223"/>
      <c r="F201" s="221"/>
      <c r="G201" s="221"/>
      <c r="H201" s="221"/>
      <c r="I201" s="221"/>
      <c r="J201" s="221"/>
      <c r="K201" s="221"/>
      <c r="L201" s="221"/>
      <c r="M201" s="221"/>
      <c r="N201" s="221"/>
      <c r="O201" s="221"/>
      <c r="P201" s="221"/>
      <c r="Q201" s="221"/>
      <c r="R201" s="221"/>
      <c r="S201" s="221"/>
      <c r="T201" s="221"/>
      <c r="U201" s="221"/>
      <c r="V201" s="221"/>
      <c r="W201" s="221"/>
      <c r="X201" s="221"/>
      <c r="Y201" s="212"/>
      <c r="Z201" s="212"/>
      <c r="AA201" s="212"/>
      <c r="AB201" s="212"/>
      <c r="AC201" s="212"/>
      <c r="AD201" s="212"/>
      <c r="AE201" s="212"/>
      <c r="AF201" s="212"/>
      <c r="AG201" s="212" t="s">
        <v>176</v>
      </c>
      <c r="AH201" s="212">
        <v>0</v>
      </c>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row>
    <row r="202" spans="1:60" ht="20.399999999999999" outlineLevel="1" x14ac:dyDescent="0.25">
      <c r="A202" s="219"/>
      <c r="B202" s="220"/>
      <c r="C202" s="252" t="s">
        <v>401</v>
      </c>
      <c r="D202" s="222"/>
      <c r="E202" s="223"/>
      <c r="F202" s="221"/>
      <c r="G202" s="221"/>
      <c r="H202" s="221"/>
      <c r="I202" s="221"/>
      <c r="J202" s="221"/>
      <c r="K202" s="221"/>
      <c r="L202" s="221"/>
      <c r="M202" s="221"/>
      <c r="N202" s="221"/>
      <c r="O202" s="221"/>
      <c r="P202" s="221"/>
      <c r="Q202" s="221"/>
      <c r="R202" s="221"/>
      <c r="S202" s="221"/>
      <c r="T202" s="221"/>
      <c r="U202" s="221"/>
      <c r="V202" s="221"/>
      <c r="W202" s="221"/>
      <c r="X202" s="221"/>
      <c r="Y202" s="212"/>
      <c r="Z202" s="212"/>
      <c r="AA202" s="212"/>
      <c r="AB202" s="212"/>
      <c r="AC202" s="212"/>
      <c r="AD202" s="212"/>
      <c r="AE202" s="212"/>
      <c r="AF202" s="212"/>
      <c r="AG202" s="212" t="s">
        <v>176</v>
      </c>
      <c r="AH202" s="212">
        <v>0</v>
      </c>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row>
    <row r="203" spans="1:60" outlineLevel="1" x14ac:dyDescent="0.25">
      <c r="A203" s="219"/>
      <c r="B203" s="220"/>
      <c r="C203" s="252" t="s">
        <v>402</v>
      </c>
      <c r="D203" s="222"/>
      <c r="E203" s="223">
        <v>197.2063</v>
      </c>
      <c r="F203" s="221"/>
      <c r="G203" s="221"/>
      <c r="H203" s="221"/>
      <c r="I203" s="221"/>
      <c r="J203" s="221"/>
      <c r="K203" s="221"/>
      <c r="L203" s="221"/>
      <c r="M203" s="221"/>
      <c r="N203" s="221"/>
      <c r="O203" s="221"/>
      <c r="P203" s="221"/>
      <c r="Q203" s="221"/>
      <c r="R203" s="221"/>
      <c r="S203" s="221"/>
      <c r="T203" s="221"/>
      <c r="U203" s="221"/>
      <c r="V203" s="221"/>
      <c r="W203" s="221"/>
      <c r="X203" s="221"/>
      <c r="Y203" s="212"/>
      <c r="Z203" s="212"/>
      <c r="AA203" s="212"/>
      <c r="AB203" s="212"/>
      <c r="AC203" s="212"/>
      <c r="AD203" s="212"/>
      <c r="AE203" s="212"/>
      <c r="AF203" s="212"/>
      <c r="AG203" s="212" t="s">
        <v>176</v>
      </c>
      <c r="AH203" s="212">
        <v>0</v>
      </c>
      <c r="AI203" s="212"/>
      <c r="AJ203" s="212"/>
      <c r="AK203" s="212"/>
      <c r="AL203" s="212"/>
      <c r="AM203" s="212"/>
      <c r="AN203" s="212"/>
      <c r="AO203" s="212"/>
      <c r="AP203" s="212"/>
      <c r="AQ203" s="212"/>
      <c r="AR203" s="212"/>
      <c r="AS203" s="212"/>
      <c r="AT203" s="212"/>
      <c r="AU203" s="212"/>
      <c r="AV203" s="212"/>
      <c r="AW203" s="212"/>
      <c r="AX203" s="212"/>
      <c r="AY203" s="212"/>
      <c r="AZ203" s="212"/>
      <c r="BA203" s="212"/>
      <c r="BB203" s="212"/>
      <c r="BC203" s="212"/>
      <c r="BD203" s="212"/>
      <c r="BE203" s="212"/>
      <c r="BF203" s="212"/>
      <c r="BG203" s="212"/>
      <c r="BH203" s="212"/>
    </row>
    <row r="204" spans="1:60" x14ac:dyDescent="0.25">
      <c r="A204" s="225" t="s">
        <v>163</v>
      </c>
      <c r="B204" s="226" t="s">
        <v>135</v>
      </c>
      <c r="C204" s="249" t="s">
        <v>27</v>
      </c>
      <c r="D204" s="227"/>
      <c r="E204" s="228"/>
      <c r="F204" s="229"/>
      <c r="G204" s="229">
        <f>SUMIF(AG205:AG210,"&lt;&gt;NOR",G205:G210)</f>
        <v>0</v>
      </c>
      <c r="H204" s="229"/>
      <c r="I204" s="229">
        <f>SUM(I205:I210)</f>
        <v>0</v>
      </c>
      <c r="J204" s="229"/>
      <c r="K204" s="229">
        <f>SUM(K205:K210)</f>
        <v>0</v>
      </c>
      <c r="L204" s="229"/>
      <c r="M204" s="229">
        <f>SUM(M205:M210)</f>
        <v>0</v>
      </c>
      <c r="N204" s="229"/>
      <c r="O204" s="229">
        <f>SUM(O205:O210)</f>
        <v>0</v>
      </c>
      <c r="P204" s="229"/>
      <c r="Q204" s="229">
        <f>SUM(Q205:Q210)</f>
        <v>0</v>
      </c>
      <c r="R204" s="229"/>
      <c r="S204" s="229"/>
      <c r="T204" s="230"/>
      <c r="U204" s="224"/>
      <c r="V204" s="224">
        <f>SUM(V205:V210)</f>
        <v>0</v>
      </c>
      <c r="W204" s="224"/>
      <c r="X204" s="224"/>
      <c r="AG204" t="s">
        <v>164</v>
      </c>
    </row>
    <row r="205" spans="1:60" outlineLevel="1" x14ac:dyDescent="0.25">
      <c r="A205" s="231">
        <v>68</v>
      </c>
      <c r="B205" s="232" t="s">
        <v>403</v>
      </c>
      <c r="C205" s="250" t="s">
        <v>404</v>
      </c>
      <c r="D205" s="233" t="s">
        <v>405</v>
      </c>
      <c r="E205" s="234">
        <v>1</v>
      </c>
      <c r="F205" s="235"/>
      <c r="G205" s="236">
        <f>ROUND(E205*F205,2)</f>
        <v>0</v>
      </c>
      <c r="H205" s="235"/>
      <c r="I205" s="236">
        <f>ROUND(E205*H205,2)</f>
        <v>0</v>
      </c>
      <c r="J205" s="235"/>
      <c r="K205" s="236">
        <f>ROUND(E205*J205,2)</f>
        <v>0</v>
      </c>
      <c r="L205" s="236">
        <v>21</v>
      </c>
      <c r="M205" s="236">
        <f>G205*(1+L205/100)</f>
        <v>0</v>
      </c>
      <c r="N205" s="236">
        <v>0</v>
      </c>
      <c r="O205" s="236">
        <f>ROUND(E205*N205,2)</f>
        <v>0</v>
      </c>
      <c r="P205" s="236">
        <v>0</v>
      </c>
      <c r="Q205" s="236">
        <f>ROUND(E205*P205,2)</f>
        <v>0</v>
      </c>
      <c r="R205" s="236"/>
      <c r="S205" s="236" t="s">
        <v>169</v>
      </c>
      <c r="T205" s="237" t="s">
        <v>387</v>
      </c>
      <c r="U205" s="221">
        <v>0</v>
      </c>
      <c r="V205" s="221">
        <f>ROUND(E205*U205,2)</f>
        <v>0</v>
      </c>
      <c r="W205" s="221"/>
      <c r="X205" s="221" t="s">
        <v>406</v>
      </c>
      <c r="Y205" s="212"/>
      <c r="Z205" s="212"/>
      <c r="AA205" s="212"/>
      <c r="AB205" s="212"/>
      <c r="AC205" s="212"/>
      <c r="AD205" s="212"/>
      <c r="AE205" s="212"/>
      <c r="AF205" s="212"/>
      <c r="AG205" s="212" t="s">
        <v>407</v>
      </c>
      <c r="AH205" s="212"/>
      <c r="AI205" s="212"/>
      <c r="AJ205" s="212"/>
      <c r="AK205" s="212"/>
      <c r="AL205" s="212"/>
      <c r="AM205" s="212"/>
      <c r="AN205" s="212"/>
      <c r="AO205" s="212"/>
      <c r="AP205" s="212"/>
      <c r="AQ205" s="212"/>
      <c r="AR205" s="212"/>
      <c r="AS205" s="212"/>
      <c r="AT205" s="212"/>
      <c r="AU205" s="212"/>
      <c r="AV205" s="212"/>
      <c r="AW205" s="212"/>
      <c r="AX205" s="212"/>
      <c r="AY205" s="212"/>
      <c r="AZ205" s="212"/>
      <c r="BA205" s="212"/>
      <c r="BB205" s="212"/>
      <c r="BC205" s="212"/>
      <c r="BD205" s="212"/>
      <c r="BE205" s="212"/>
      <c r="BF205" s="212"/>
      <c r="BG205" s="212"/>
      <c r="BH205" s="212"/>
    </row>
    <row r="206" spans="1:60" outlineLevel="1" x14ac:dyDescent="0.25">
      <c r="A206" s="219"/>
      <c r="B206" s="220"/>
      <c r="C206" s="254" t="s">
        <v>408</v>
      </c>
      <c r="D206" s="247"/>
      <c r="E206" s="247"/>
      <c r="F206" s="247"/>
      <c r="G206" s="247"/>
      <c r="H206" s="221"/>
      <c r="I206" s="221"/>
      <c r="J206" s="221"/>
      <c r="K206" s="221"/>
      <c r="L206" s="221"/>
      <c r="M206" s="221"/>
      <c r="N206" s="221"/>
      <c r="O206" s="221"/>
      <c r="P206" s="221"/>
      <c r="Q206" s="221"/>
      <c r="R206" s="221"/>
      <c r="S206" s="221"/>
      <c r="T206" s="221"/>
      <c r="U206" s="221"/>
      <c r="V206" s="221"/>
      <c r="W206" s="221"/>
      <c r="X206" s="221"/>
      <c r="Y206" s="212"/>
      <c r="Z206" s="212"/>
      <c r="AA206" s="212"/>
      <c r="AB206" s="212"/>
      <c r="AC206" s="212"/>
      <c r="AD206" s="212"/>
      <c r="AE206" s="212"/>
      <c r="AF206" s="212"/>
      <c r="AG206" s="212" t="s">
        <v>409</v>
      </c>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row>
    <row r="207" spans="1:60" outlineLevel="1" x14ac:dyDescent="0.25">
      <c r="A207" s="231">
        <v>69</v>
      </c>
      <c r="B207" s="232" t="s">
        <v>410</v>
      </c>
      <c r="C207" s="250" t="s">
        <v>411</v>
      </c>
      <c r="D207" s="233" t="s">
        <v>405</v>
      </c>
      <c r="E207" s="234">
        <v>1</v>
      </c>
      <c r="F207" s="235"/>
      <c r="G207" s="236">
        <f>ROUND(E207*F207,2)</f>
        <v>0</v>
      </c>
      <c r="H207" s="235"/>
      <c r="I207" s="236">
        <f>ROUND(E207*H207,2)</f>
        <v>0</v>
      </c>
      <c r="J207" s="235"/>
      <c r="K207" s="236">
        <f>ROUND(E207*J207,2)</f>
        <v>0</v>
      </c>
      <c r="L207" s="236">
        <v>21</v>
      </c>
      <c r="M207" s="236">
        <f>G207*(1+L207/100)</f>
        <v>0</v>
      </c>
      <c r="N207" s="236">
        <v>0</v>
      </c>
      <c r="O207" s="236">
        <f>ROUND(E207*N207,2)</f>
        <v>0</v>
      </c>
      <c r="P207" s="236">
        <v>0</v>
      </c>
      <c r="Q207" s="236">
        <f>ROUND(E207*P207,2)</f>
        <v>0</v>
      </c>
      <c r="R207" s="236"/>
      <c r="S207" s="236" t="s">
        <v>169</v>
      </c>
      <c r="T207" s="237" t="s">
        <v>387</v>
      </c>
      <c r="U207" s="221">
        <v>0</v>
      </c>
      <c r="V207" s="221">
        <f>ROUND(E207*U207,2)</f>
        <v>0</v>
      </c>
      <c r="W207" s="221"/>
      <c r="X207" s="221" t="s">
        <v>406</v>
      </c>
      <c r="Y207" s="212"/>
      <c r="Z207" s="212"/>
      <c r="AA207" s="212"/>
      <c r="AB207" s="212"/>
      <c r="AC207" s="212"/>
      <c r="AD207" s="212"/>
      <c r="AE207" s="212"/>
      <c r="AF207" s="212"/>
      <c r="AG207" s="212" t="s">
        <v>407</v>
      </c>
      <c r="AH207" s="212"/>
      <c r="AI207" s="212"/>
      <c r="AJ207" s="212"/>
      <c r="AK207" s="212"/>
      <c r="AL207" s="212"/>
      <c r="AM207" s="212"/>
      <c r="AN207" s="212"/>
      <c r="AO207" s="212"/>
      <c r="AP207" s="212"/>
      <c r="AQ207" s="212"/>
      <c r="AR207" s="212"/>
      <c r="AS207" s="212"/>
      <c r="AT207" s="212"/>
      <c r="AU207" s="212"/>
      <c r="AV207" s="212"/>
      <c r="AW207" s="212"/>
      <c r="AX207" s="212"/>
      <c r="AY207" s="212"/>
      <c r="AZ207" s="212"/>
      <c r="BA207" s="212"/>
      <c r="BB207" s="212"/>
      <c r="BC207" s="212"/>
      <c r="BD207" s="212"/>
      <c r="BE207" s="212"/>
      <c r="BF207" s="212"/>
      <c r="BG207" s="212"/>
      <c r="BH207" s="212"/>
    </row>
    <row r="208" spans="1:60" outlineLevel="1" x14ac:dyDescent="0.25">
      <c r="A208" s="219"/>
      <c r="B208" s="220"/>
      <c r="C208" s="254" t="s">
        <v>412</v>
      </c>
      <c r="D208" s="247"/>
      <c r="E208" s="247"/>
      <c r="F208" s="247"/>
      <c r="G208" s="247"/>
      <c r="H208" s="221"/>
      <c r="I208" s="221"/>
      <c r="J208" s="221"/>
      <c r="K208" s="221"/>
      <c r="L208" s="221"/>
      <c r="M208" s="221"/>
      <c r="N208" s="221"/>
      <c r="O208" s="221"/>
      <c r="P208" s="221"/>
      <c r="Q208" s="221"/>
      <c r="R208" s="221"/>
      <c r="S208" s="221"/>
      <c r="T208" s="221"/>
      <c r="U208" s="221"/>
      <c r="V208" s="221"/>
      <c r="W208" s="221"/>
      <c r="X208" s="221"/>
      <c r="Y208" s="212"/>
      <c r="Z208" s="212"/>
      <c r="AA208" s="212"/>
      <c r="AB208" s="212"/>
      <c r="AC208" s="212"/>
      <c r="AD208" s="212"/>
      <c r="AE208" s="212"/>
      <c r="AF208" s="212"/>
      <c r="AG208" s="212" t="s">
        <v>409</v>
      </c>
      <c r="AH208" s="212"/>
      <c r="AI208" s="212"/>
      <c r="AJ208" s="212"/>
      <c r="AK208" s="212"/>
      <c r="AL208" s="212"/>
      <c r="AM208" s="212"/>
      <c r="AN208" s="212"/>
      <c r="AO208" s="212"/>
      <c r="AP208" s="212"/>
      <c r="AQ208" s="212"/>
      <c r="AR208" s="212"/>
      <c r="AS208" s="212"/>
      <c r="AT208" s="212"/>
      <c r="AU208" s="212"/>
      <c r="AV208" s="212"/>
      <c r="AW208" s="212"/>
      <c r="AX208" s="212"/>
      <c r="AY208" s="212"/>
      <c r="AZ208" s="212"/>
      <c r="BA208" s="238" t="str">
        <f>C208</f>
        <v>Náklady na ztížené provádění stavebních prací v důsledku nepřerušeného dopravního provozu na staveništi nebo v jeho bezprostředním okolí.</v>
      </c>
      <c r="BB208" s="212"/>
      <c r="BC208" s="212"/>
      <c r="BD208" s="212"/>
      <c r="BE208" s="212"/>
      <c r="BF208" s="212"/>
      <c r="BG208" s="212"/>
      <c r="BH208" s="212"/>
    </row>
    <row r="209" spans="1:60" outlineLevel="1" x14ac:dyDescent="0.25">
      <c r="A209" s="231">
        <v>70</v>
      </c>
      <c r="B209" s="232" t="s">
        <v>413</v>
      </c>
      <c r="C209" s="250" t="s">
        <v>414</v>
      </c>
      <c r="D209" s="233" t="s">
        <v>405</v>
      </c>
      <c r="E209" s="234">
        <v>1</v>
      </c>
      <c r="F209" s="235"/>
      <c r="G209" s="236">
        <f>ROUND(E209*F209,2)</f>
        <v>0</v>
      </c>
      <c r="H209" s="235"/>
      <c r="I209" s="236">
        <f>ROUND(E209*H209,2)</f>
        <v>0</v>
      </c>
      <c r="J209" s="235"/>
      <c r="K209" s="236">
        <f>ROUND(E209*J209,2)</f>
        <v>0</v>
      </c>
      <c r="L209" s="236">
        <v>21</v>
      </c>
      <c r="M209" s="236">
        <f>G209*(1+L209/100)</f>
        <v>0</v>
      </c>
      <c r="N209" s="236">
        <v>0</v>
      </c>
      <c r="O209" s="236">
        <f>ROUND(E209*N209,2)</f>
        <v>0</v>
      </c>
      <c r="P209" s="236">
        <v>0</v>
      </c>
      <c r="Q209" s="236">
        <f>ROUND(E209*P209,2)</f>
        <v>0</v>
      </c>
      <c r="R209" s="236"/>
      <c r="S209" s="236" t="s">
        <v>169</v>
      </c>
      <c r="T209" s="237" t="s">
        <v>387</v>
      </c>
      <c r="U209" s="221">
        <v>0</v>
      </c>
      <c r="V209" s="221">
        <f>ROUND(E209*U209,2)</f>
        <v>0</v>
      </c>
      <c r="W209" s="221"/>
      <c r="X209" s="221" t="s">
        <v>406</v>
      </c>
      <c r="Y209" s="212"/>
      <c r="Z209" s="212"/>
      <c r="AA209" s="212"/>
      <c r="AB209" s="212"/>
      <c r="AC209" s="212"/>
      <c r="AD209" s="212"/>
      <c r="AE209" s="212"/>
      <c r="AF209" s="212"/>
      <c r="AG209" s="212" t="s">
        <v>407</v>
      </c>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row>
    <row r="210" spans="1:60" outlineLevel="1" x14ac:dyDescent="0.25">
      <c r="A210" s="219"/>
      <c r="B210" s="220"/>
      <c r="C210" s="254" t="s">
        <v>415</v>
      </c>
      <c r="D210" s="247"/>
      <c r="E210" s="247"/>
      <c r="F210" s="247"/>
      <c r="G210" s="247"/>
      <c r="H210" s="221"/>
      <c r="I210" s="221"/>
      <c r="J210" s="221"/>
      <c r="K210" s="221"/>
      <c r="L210" s="221"/>
      <c r="M210" s="221"/>
      <c r="N210" s="221"/>
      <c r="O210" s="221"/>
      <c r="P210" s="221"/>
      <c r="Q210" s="221"/>
      <c r="R210" s="221"/>
      <c r="S210" s="221"/>
      <c r="T210" s="221"/>
      <c r="U210" s="221"/>
      <c r="V210" s="221"/>
      <c r="W210" s="221"/>
      <c r="X210" s="221"/>
      <c r="Y210" s="212"/>
      <c r="Z210" s="212"/>
      <c r="AA210" s="212"/>
      <c r="AB210" s="212"/>
      <c r="AC210" s="212"/>
      <c r="AD210" s="212"/>
      <c r="AE210" s="212"/>
      <c r="AF210" s="212"/>
      <c r="AG210" s="212" t="s">
        <v>409</v>
      </c>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row>
    <row r="211" spans="1:60" x14ac:dyDescent="0.25">
      <c r="A211" s="3"/>
      <c r="B211" s="4"/>
      <c r="C211" s="255"/>
      <c r="D211" s="6"/>
      <c r="E211" s="3"/>
      <c r="F211" s="3"/>
      <c r="G211" s="3"/>
      <c r="H211" s="3"/>
      <c r="I211" s="3"/>
      <c r="J211" s="3"/>
      <c r="K211" s="3"/>
      <c r="L211" s="3"/>
      <c r="M211" s="3"/>
      <c r="N211" s="3"/>
      <c r="O211" s="3"/>
      <c r="P211" s="3"/>
      <c r="Q211" s="3"/>
      <c r="R211" s="3"/>
      <c r="S211" s="3"/>
      <c r="T211" s="3"/>
      <c r="U211" s="3"/>
      <c r="V211" s="3"/>
      <c r="W211" s="3"/>
      <c r="X211" s="3"/>
      <c r="AE211">
        <v>15</v>
      </c>
      <c r="AF211">
        <v>21</v>
      </c>
      <c r="AG211" t="s">
        <v>150</v>
      </c>
    </row>
    <row r="212" spans="1:60" x14ac:dyDescent="0.25">
      <c r="A212" s="215"/>
      <c r="B212" s="216" t="s">
        <v>29</v>
      </c>
      <c r="C212" s="256"/>
      <c r="D212" s="217"/>
      <c r="E212" s="218"/>
      <c r="F212" s="218"/>
      <c r="G212" s="248">
        <f>G8+G20+G43+G59+G74+G98+G106+G117+G128+G137+G198+G204</f>
        <v>0</v>
      </c>
      <c r="H212" s="3"/>
      <c r="I212" s="3"/>
      <c r="J212" s="3"/>
      <c r="K212" s="3"/>
      <c r="L212" s="3"/>
      <c r="M212" s="3"/>
      <c r="N212" s="3"/>
      <c r="O212" s="3"/>
      <c r="P212" s="3"/>
      <c r="Q212" s="3"/>
      <c r="R212" s="3"/>
      <c r="S212" s="3"/>
      <c r="T212" s="3"/>
      <c r="U212" s="3"/>
      <c r="V212" s="3"/>
      <c r="W212" s="3"/>
      <c r="X212" s="3"/>
      <c r="AE212">
        <f>SUMIF(L7:L210,AE211,G7:G210)</f>
        <v>0</v>
      </c>
      <c r="AF212">
        <f>SUMIF(L7:L210,AF211,G7:G210)</f>
        <v>0</v>
      </c>
      <c r="AG212" t="s">
        <v>416</v>
      </c>
    </row>
    <row r="213" spans="1:60" x14ac:dyDescent="0.25">
      <c r="C213" s="257"/>
      <c r="D213" s="10"/>
      <c r="AG213" t="s">
        <v>417</v>
      </c>
    </row>
    <row r="214" spans="1:60" x14ac:dyDescent="0.25">
      <c r="D214" s="10"/>
    </row>
    <row r="215" spans="1:60" x14ac:dyDescent="0.25">
      <c r="D215" s="10"/>
    </row>
    <row r="216" spans="1:60" x14ac:dyDescent="0.25">
      <c r="D216" s="10"/>
    </row>
    <row r="217" spans="1:60" x14ac:dyDescent="0.25">
      <c r="D217" s="10"/>
    </row>
    <row r="218" spans="1:60" x14ac:dyDescent="0.25">
      <c r="D218" s="10"/>
    </row>
    <row r="219" spans="1:60" x14ac:dyDescent="0.25">
      <c r="D219" s="10"/>
    </row>
    <row r="220" spans="1:60" x14ac:dyDescent="0.25">
      <c r="D220" s="10"/>
    </row>
    <row r="221" spans="1:60" x14ac:dyDescent="0.25">
      <c r="D221" s="10"/>
    </row>
    <row r="222" spans="1:60" x14ac:dyDescent="0.25">
      <c r="D222" s="10"/>
    </row>
    <row r="223" spans="1:60" x14ac:dyDescent="0.25">
      <c r="D223" s="10"/>
    </row>
    <row r="224" spans="1:60"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4dy4wPtbpOXPhwKr/BPWHSTeEWRRW9t2dGl0SkmvG0VMVRfJhznCNDdU8sDBM8cdSmpHsE4sJYtJary1XH+wEw==" saltValue="BbCcVDCjoOwYsrZyMc6tBw==" spinCount="100000" sheet="1"/>
  <mergeCells count="31">
    <mergeCell ref="C210:G210"/>
    <mergeCell ref="C156:G156"/>
    <mergeCell ref="C178:G178"/>
    <mergeCell ref="C188:G188"/>
    <mergeCell ref="C200:G200"/>
    <mergeCell ref="C206:G206"/>
    <mergeCell ref="C208:G208"/>
    <mergeCell ref="C130:G130"/>
    <mergeCell ref="C133:G133"/>
    <mergeCell ref="C139:G139"/>
    <mergeCell ref="C144:G144"/>
    <mergeCell ref="C147:G147"/>
    <mergeCell ref="C152:G152"/>
    <mergeCell ref="C86:G86"/>
    <mergeCell ref="C89:G89"/>
    <mergeCell ref="C92:G92"/>
    <mergeCell ref="C104:G104"/>
    <mergeCell ref="C108:G108"/>
    <mergeCell ref="C119:G119"/>
    <mergeCell ref="C18:G18"/>
    <mergeCell ref="C26:G26"/>
    <mergeCell ref="C29:G29"/>
    <mergeCell ref="C45:G45"/>
    <mergeCell ref="C76:G76"/>
    <mergeCell ref="C83:G83"/>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D6A21-B238-4B0B-ADC4-FF55409570C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6640625" style="177" customWidth="1"/>
    <col min="3" max="3" width="63.33203125" style="177"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197" t="s">
        <v>137</v>
      </c>
      <c r="B1" s="197"/>
      <c r="C1" s="197"/>
      <c r="D1" s="197"/>
      <c r="E1" s="197"/>
      <c r="F1" s="197"/>
      <c r="G1" s="197"/>
      <c r="AG1" t="s">
        <v>138</v>
      </c>
    </row>
    <row r="2" spans="1:60" ht="25.05" customHeight="1" x14ac:dyDescent="0.25">
      <c r="A2" s="198" t="s">
        <v>7</v>
      </c>
      <c r="B2" s="48" t="s">
        <v>43</v>
      </c>
      <c r="C2" s="201" t="s">
        <v>44</v>
      </c>
      <c r="D2" s="199"/>
      <c r="E2" s="199"/>
      <c r="F2" s="199"/>
      <c r="G2" s="200"/>
      <c r="AG2" t="s">
        <v>139</v>
      </c>
    </row>
    <row r="3" spans="1:60" ht="25.05" customHeight="1" x14ac:dyDescent="0.25">
      <c r="A3" s="198" t="s">
        <v>8</v>
      </c>
      <c r="B3" s="48" t="s">
        <v>59</v>
      </c>
      <c r="C3" s="201" t="s">
        <v>60</v>
      </c>
      <c r="D3" s="199"/>
      <c r="E3" s="199"/>
      <c r="F3" s="199"/>
      <c r="G3" s="200"/>
      <c r="AC3" s="177" t="s">
        <v>139</v>
      </c>
      <c r="AG3" t="s">
        <v>140</v>
      </c>
    </row>
    <row r="4" spans="1:60" ht="25.05" customHeight="1" x14ac:dyDescent="0.25">
      <c r="A4" s="202" t="s">
        <v>9</v>
      </c>
      <c r="B4" s="203" t="s">
        <v>62</v>
      </c>
      <c r="C4" s="204" t="s">
        <v>63</v>
      </c>
      <c r="D4" s="205"/>
      <c r="E4" s="205"/>
      <c r="F4" s="205"/>
      <c r="G4" s="206"/>
      <c r="AG4" t="s">
        <v>141</v>
      </c>
    </row>
    <row r="5" spans="1:60" x14ac:dyDescent="0.25">
      <c r="D5" s="10"/>
    </row>
    <row r="6" spans="1:60" ht="39.6" x14ac:dyDescent="0.25">
      <c r="A6" s="208" t="s">
        <v>142</v>
      </c>
      <c r="B6" s="210" t="s">
        <v>143</v>
      </c>
      <c r="C6" s="210" t="s">
        <v>144</v>
      </c>
      <c r="D6" s="209" t="s">
        <v>145</v>
      </c>
      <c r="E6" s="208" t="s">
        <v>146</v>
      </c>
      <c r="F6" s="207" t="s">
        <v>147</v>
      </c>
      <c r="G6" s="208" t="s">
        <v>29</v>
      </c>
      <c r="H6" s="211" t="s">
        <v>30</v>
      </c>
      <c r="I6" s="211" t="s">
        <v>148</v>
      </c>
      <c r="J6" s="211" t="s">
        <v>31</v>
      </c>
      <c r="K6" s="211" t="s">
        <v>149</v>
      </c>
      <c r="L6" s="211" t="s">
        <v>150</v>
      </c>
      <c r="M6" s="211" t="s">
        <v>151</v>
      </c>
      <c r="N6" s="211" t="s">
        <v>152</v>
      </c>
      <c r="O6" s="211" t="s">
        <v>153</v>
      </c>
      <c r="P6" s="211" t="s">
        <v>154</v>
      </c>
      <c r="Q6" s="211" t="s">
        <v>155</v>
      </c>
      <c r="R6" s="211" t="s">
        <v>156</v>
      </c>
      <c r="S6" s="211" t="s">
        <v>157</v>
      </c>
      <c r="T6" s="211" t="s">
        <v>158</v>
      </c>
      <c r="U6" s="211" t="s">
        <v>159</v>
      </c>
      <c r="V6" s="211" t="s">
        <v>160</v>
      </c>
      <c r="W6" s="211" t="s">
        <v>161</v>
      </c>
      <c r="X6" s="211" t="s">
        <v>162</v>
      </c>
    </row>
    <row r="7" spans="1:60" hidden="1" x14ac:dyDescent="0.25">
      <c r="A7" s="3"/>
      <c r="B7" s="4"/>
      <c r="C7" s="4"/>
      <c r="D7" s="6"/>
      <c r="E7" s="213"/>
      <c r="F7" s="214"/>
      <c r="G7" s="214"/>
      <c r="H7" s="214"/>
      <c r="I7" s="214"/>
      <c r="J7" s="214"/>
      <c r="K7" s="214"/>
      <c r="L7" s="214"/>
      <c r="M7" s="214"/>
      <c r="N7" s="214"/>
      <c r="O7" s="214"/>
      <c r="P7" s="214"/>
      <c r="Q7" s="214"/>
      <c r="R7" s="214"/>
      <c r="S7" s="214"/>
      <c r="T7" s="214"/>
      <c r="U7" s="214"/>
      <c r="V7" s="214"/>
      <c r="W7" s="214"/>
      <c r="X7" s="214"/>
    </row>
    <row r="8" spans="1:60" x14ac:dyDescent="0.25">
      <c r="A8" s="225" t="s">
        <v>163</v>
      </c>
      <c r="B8" s="226" t="s">
        <v>133</v>
      </c>
      <c r="C8" s="249" t="s">
        <v>134</v>
      </c>
      <c r="D8" s="227"/>
      <c r="E8" s="228"/>
      <c r="F8" s="229"/>
      <c r="G8" s="229">
        <f>SUMIF(AG9:AG9,"&lt;&gt;NOR",G9:G9)</f>
        <v>0</v>
      </c>
      <c r="H8" s="229"/>
      <c r="I8" s="229">
        <f>SUM(I9:I9)</f>
        <v>0</v>
      </c>
      <c r="J8" s="229"/>
      <c r="K8" s="229">
        <f>SUM(K9:K9)</f>
        <v>0</v>
      </c>
      <c r="L8" s="229"/>
      <c r="M8" s="229">
        <f>SUM(M9:M9)</f>
        <v>0</v>
      </c>
      <c r="N8" s="229"/>
      <c r="O8" s="229">
        <f>SUM(O9:O9)</f>
        <v>0</v>
      </c>
      <c r="P8" s="229"/>
      <c r="Q8" s="229">
        <f>SUM(Q9:Q9)</f>
        <v>0</v>
      </c>
      <c r="R8" s="229"/>
      <c r="S8" s="229"/>
      <c r="T8" s="230"/>
      <c r="U8" s="224"/>
      <c r="V8" s="224">
        <f>SUM(V9:V9)</f>
        <v>0</v>
      </c>
      <c r="W8" s="224"/>
      <c r="X8" s="224"/>
      <c r="AG8" t="s">
        <v>164</v>
      </c>
    </row>
    <row r="9" spans="1:60" outlineLevel="1" x14ac:dyDescent="0.25">
      <c r="A9" s="231">
        <v>1</v>
      </c>
      <c r="B9" s="232" t="s">
        <v>418</v>
      </c>
      <c r="C9" s="250" t="s">
        <v>419</v>
      </c>
      <c r="D9" s="233" t="s">
        <v>420</v>
      </c>
      <c r="E9" s="234">
        <v>1</v>
      </c>
      <c r="F9" s="235"/>
      <c r="G9" s="236">
        <f>ROUND(E9*F9,2)</f>
        <v>0</v>
      </c>
      <c r="H9" s="235"/>
      <c r="I9" s="236">
        <f>ROUND(E9*H9,2)</f>
        <v>0</v>
      </c>
      <c r="J9" s="235"/>
      <c r="K9" s="236">
        <f>ROUND(E9*J9,2)</f>
        <v>0</v>
      </c>
      <c r="L9" s="236">
        <v>21</v>
      </c>
      <c r="M9" s="236">
        <f>G9*(1+L9/100)</f>
        <v>0</v>
      </c>
      <c r="N9" s="236">
        <v>0</v>
      </c>
      <c r="O9" s="236">
        <f>ROUND(E9*N9,2)</f>
        <v>0</v>
      </c>
      <c r="P9" s="236">
        <v>0</v>
      </c>
      <c r="Q9" s="236">
        <f>ROUND(E9*P9,2)</f>
        <v>0</v>
      </c>
      <c r="R9" s="236"/>
      <c r="S9" s="236" t="s">
        <v>386</v>
      </c>
      <c r="T9" s="237" t="s">
        <v>387</v>
      </c>
      <c r="U9" s="221">
        <v>0</v>
      </c>
      <c r="V9" s="221">
        <f>ROUND(E9*U9,2)</f>
        <v>0</v>
      </c>
      <c r="W9" s="221"/>
      <c r="X9" s="221" t="s">
        <v>171</v>
      </c>
      <c r="Y9" s="212"/>
      <c r="Z9" s="212"/>
      <c r="AA9" s="212"/>
      <c r="AB9" s="212"/>
      <c r="AC9" s="212"/>
      <c r="AD9" s="212"/>
      <c r="AE9" s="212"/>
      <c r="AF9" s="212"/>
      <c r="AG9" s="212" t="s">
        <v>172</v>
      </c>
      <c r="AH9" s="212"/>
      <c r="AI9" s="212"/>
      <c r="AJ9" s="212"/>
      <c r="AK9" s="212"/>
      <c r="AL9" s="212"/>
      <c r="AM9" s="212"/>
      <c r="AN9" s="212"/>
      <c r="AO9" s="212"/>
      <c r="AP9" s="212"/>
      <c r="AQ9" s="212"/>
      <c r="AR9" s="212"/>
      <c r="AS9" s="212"/>
      <c r="AT9" s="212"/>
      <c r="AU9" s="212"/>
      <c r="AV9" s="212"/>
      <c r="AW9" s="212"/>
      <c r="AX9" s="212"/>
      <c r="AY9" s="212"/>
      <c r="AZ9" s="212"/>
      <c r="BA9" s="212"/>
      <c r="BB9" s="212"/>
      <c r="BC9" s="212"/>
      <c r="BD9" s="212"/>
      <c r="BE9" s="212"/>
      <c r="BF9" s="212"/>
      <c r="BG9" s="212"/>
      <c r="BH9" s="212"/>
    </row>
    <row r="10" spans="1:60" x14ac:dyDescent="0.25">
      <c r="A10" s="3"/>
      <c r="B10" s="4"/>
      <c r="C10" s="255"/>
      <c r="D10" s="6"/>
      <c r="E10" s="3"/>
      <c r="F10" s="3"/>
      <c r="G10" s="3"/>
      <c r="H10" s="3"/>
      <c r="I10" s="3"/>
      <c r="J10" s="3"/>
      <c r="K10" s="3"/>
      <c r="L10" s="3"/>
      <c r="M10" s="3"/>
      <c r="N10" s="3"/>
      <c r="O10" s="3"/>
      <c r="P10" s="3"/>
      <c r="Q10" s="3"/>
      <c r="R10" s="3"/>
      <c r="S10" s="3"/>
      <c r="T10" s="3"/>
      <c r="U10" s="3"/>
      <c r="V10" s="3"/>
      <c r="W10" s="3"/>
      <c r="X10" s="3"/>
      <c r="AE10">
        <v>15</v>
      </c>
      <c r="AF10">
        <v>21</v>
      </c>
      <c r="AG10" t="s">
        <v>150</v>
      </c>
    </row>
    <row r="11" spans="1:60" x14ac:dyDescent="0.25">
      <c r="A11" s="215"/>
      <c r="B11" s="216" t="s">
        <v>29</v>
      </c>
      <c r="C11" s="256"/>
      <c r="D11" s="217"/>
      <c r="E11" s="218"/>
      <c r="F11" s="218"/>
      <c r="G11" s="248">
        <f>G8</f>
        <v>0</v>
      </c>
      <c r="H11" s="3"/>
      <c r="I11" s="3"/>
      <c r="J11" s="3"/>
      <c r="K11" s="3"/>
      <c r="L11" s="3"/>
      <c r="M11" s="3"/>
      <c r="N11" s="3"/>
      <c r="O11" s="3"/>
      <c r="P11" s="3"/>
      <c r="Q11" s="3"/>
      <c r="R11" s="3"/>
      <c r="S11" s="3"/>
      <c r="T11" s="3"/>
      <c r="U11" s="3"/>
      <c r="V11" s="3"/>
      <c r="W11" s="3"/>
      <c r="X11" s="3"/>
      <c r="AE11">
        <f>SUMIF(L7:L9,AE10,G7:G9)</f>
        <v>0</v>
      </c>
      <c r="AF11">
        <f>SUMIF(L7:L9,AF10,G7:G9)</f>
        <v>0</v>
      </c>
      <c r="AG11" t="s">
        <v>416</v>
      </c>
    </row>
    <row r="12" spans="1:60" x14ac:dyDescent="0.25">
      <c r="C12" s="257"/>
      <c r="D12" s="10"/>
      <c r="AG12" t="s">
        <v>417</v>
      </c>
    </row>
    <row r="13" spans="1:60" x14ac:dyDescent="0.25">
      <c r="D13" s="10"/>
    </row>
    <row r="14" spans="1:60" x14ac:dyDescent="0.25">
      <c r="D14" s="10"/>
    </row>
    <row r="15" spans="1:60" x14ac:dyDescent="0.25">
      <c r="D15" s="10"/>
    </row>
    <row r="16" spans="1:60" x14ac:dyDescent="0.25">
      <c r="D16" s="10"/>
    </row>
    <row r="17" spans="4:4" x14ac:dyDescent="0.25">
      <c r="D17" s="10"/>
    </row>
    <row r="18" spans="4:4" x14ac:dyDescent="0.25">
      <c r="D18" s="10"/>
    </row>
    <row r="19" spans="4:4" x14ac:dyDescent="0.25">
      <c r="D19" s="10"/>
    </row>
    <row r="20" spans="4:4" x14ac:dyDescent="0.25">
      <c r="D20" s="10"/>
    </row>
    <row r="21" spans="4:4" x14ac:dyDescent="0.25">
      <c r="D21" s="10"/>
    </row>
    <row r="22" spans="4:4" x14ac:dyDescent="0.25">
      <c r="D22" s="10"/>
    </row>
    <row r="23" spans="4:4" x14ac:dyDescent="0.25">
      <c r="D23" s="10"/>
    </row>
    <row r="24" spans="4:4" x14ac:dyDescent="0.25">
      <c r="D24" s="10"/>
    </row>
    <row r="25" spans="4:4" x14ac:dyDescent="0.25">
      <c r="D25" s="10"/>
    </row>
    <row r="26" spans="4:4" x14ac:dyDescent="0.25">
      <c r="D26" s="10"/>
    </row>
    <row r="27" spans="4:4" x14ac:dyDescent="0.25">
      <c r="D27" s="10"/>
    </row>
    <row r="28" spans="4:4" x14ac:dyDescent="0.25">
      <c r="D28" s="10"/>
    </row>
    <row r="29" spans="4:4" x14ac:dyDescent="0.25">
      <c r="D29" s="10"/>
    </row>
    <row r="30" spans="4:4" x14ac:dyDescent="0.25">
      <c r="D30" s="10"/>
    </row>
    <row r="31" spans="4:4" x14ac:dyDescent="0.25">
      <c r="D31" s="10"/>
    </row>
    <row r="32" spans="4:4"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u9iVpdHrwnqTmnoZEJHZC88SNob2eGTTVh13gOrhAPX2o/0OlFZjNdDzXP3UkUCPaf48Tev6CMEmkAff799dwQ==" saltValue="+3YIEfS8BBMs+Yh1TbOTK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101 611904101A Pol</vt:lpstr>
      <vt:lpstr>101 611904101B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'101 611904101A Pol'!Názvy_tisku</vt:lpstr>
      <vt:lpstr>'101 611904101B Pol'!Názvy_tisku</vt:lpstr>
      <vt:lpstr>oadresa</vt:lpstr>
      <vt:lpstr>Stavba!Objednatel</vt:lpstr>
      <vt:lpstr>Stavba!Objekt</vt:lpstr>
      <vt:lpstr>'101 611904101A Pol'!Oblast_tisku</vt:lpstr>
      <vt:lpstr>'101 611904101B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dc:creator>
  <cp:lastModifiedBy>Petr</cp:lastModifiedBy>
  <cp:lastPrinted>2019-03-19T12:27:02Z</cp:lastPrinted>
  <dcterms:created xsi:type="dcterms:W3CDTF">2009-04-08T07:15:50Z</dcterms:created>
  <dcterms:modified xsi:type="dcterms:W3CDTF">2019-12-09T13:27:10Z</dcterms:modified>
</cp:coreProperties>
</file>