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1840" windowHeight="13140" activeTab="0"/>
  </bookViews>
  <sheets>
    <sheet name="Rekapitulace stavby" sheetId="1" r:id="rId1"/>
    <sheet name="01 - Oprava komunikace na..." sheetId="2" r:id="rId2"/>
  </sheets>
  <definedNames>
    <definedName name="_xlnm._FilterDatabase" localSheetId="1" hidden="1">'01 - Oprava komunikace na...'!$C$88:$K$135</definedName>
    <definedName name="_xlnm.Print_Area" localSheetId="1">'01 - Oprava komunikace na...'!$C$4:$J$39,'01 - Oprava komunikace na...'!$C$45:$J$70,'01 - Oprava komunikace na...'!$C$76:$K$135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Oprava komunikace na...'!$88:$88</definedName>
  </definedNames>
  <calcPr calcId="191029"/>
  <extLst/>
</workbook>
</file>

<file path=xl/sharedStrings.xml><?xml version="1.0" encoding="utf-8"?>
<sst xmlns="http://schemas.openxmlformats.org/spreadsheetml/2006/main" count="736" uniqueCount="227">
  <si>
    <t>Export Komplet</t>
  </si>
  <si>
    <t/>
  </si>
  <si>
    <t>2.0</t>
  </si>
  <si>
    <t>ZAMOK</t>
  </si>
  <si>
    <t>False</t>
  </si>
  <si>
    <t>{66c0eeca-fc65-4935-993c-6fc6863ef8de}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</si>
  <si>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</si>
  <si>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</si>
  <si>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</si>
  <si>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</si>
  <si>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</si>
  <si>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</si>
  <si>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</si>
  <si>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</si>
  <si>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</si>
  <si>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</si>
  <si>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</si>
  <si>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komunikace na parc.č. 4341/6 v k.ú. Frenštát p.R.</t>
  </si>
  <si>
    <t>KSO:</t>
  </si>
  <si>
    <t>CC-CZ:</t>
  </si>
  <si>
    <t>Místo:</t>
  </si>
  <si>
    <t>Frenštát p.R.</t>
  </si>
  <si>
    <t>Datum:</t>
  </si>
  <si>
    <t>29. 7. 2019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</si>
  <si>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</si>
  <si>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</si>
  <si>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</si>
  <si>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</si>
  <si>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</si>
  <si>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</si>
  <si>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</si>
  <si>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</si>
  <si>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</si>
  <si>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</si>
  <si>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</si>
  <si>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</si>
  <si>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</si>
  <si>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</si>
  <si>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</si>
  <si>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</si>
  <si>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</si>
  <si>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</si>
  <si>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</si>
  <si>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</si>
  <si>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</si>
  <si>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</si>
  <si>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</si>
  <si>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</si>
  <si>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</si>
  <si>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</si>
  <si>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</si>
  <si>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</si>
  <si>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</si>
  <si>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</si>
  <si>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</si>
  <si>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</si>
  <si>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</si>
  <si>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</si>
  <si>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</si>
  <si>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</si>
  <si>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</si>
  <si>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</si>
  <si>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</si>
  <si>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</si>
  <si>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</si>
  <si>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</si>
  <si>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</si>
  <si>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</si>
  <si>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</si>
  <si>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</si>
  <si>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</si>
  <si>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</si>
  <si>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</si>
  <si>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</si>
  <si>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</si>
  <si>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</si>
  <si>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{73e3f7a5-d783-4b02-b121-457e4fc97658}</t>
  </si>
  <si>
    <t>2</t>
  </si>
  <si>
    <t>KRYCÍ LIST SOUPISU PRACÍ</t>
  </si>
  <si>
    <t>Objekt:</t>
  </si>
  <si>
    <t>01 - Oprava komunikace na parc.č. 4341/6 v k.ú. Frenštát p.R.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</si>
  <si>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</si>
  <si>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</si>
  <si>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</si>
  <si>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</si>
  <si>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</si>
  <si>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</si>
  <si>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</si>
  <si>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</si>
  <si>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</si>
  <si>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</si>
  <si>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</si>
  <si>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</si>
  <si>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</si>
  <si>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</si>
  <si>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</si>
  <si>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</si>
  <si>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</si>
  <si>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</si>
  <si>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</si>
  <si>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</si>
  <si>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</si>
  <si>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</si>
  <si>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</si>
  <si>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</si>
  <si>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</si>
  <si>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</si>
  <si>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</si>
  <si>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</si>
  <si>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</si>
  <si>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</si>
  <si>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</si>
  <si>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</si>
  <si>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</si>
  <si>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113154333</t>
  </si>
  <si>
    <t>Frézování živičného podkladu nebo krytu  s naložením na dopravní prostředek plochy přes 1 000 do 10 000 m2 bez překážek v trase pruhu šířky přes 1 m do 2 m, tloušťky vrstvy 50 mm</t>
  </si>
  <si>
    <t>m2</t>
  </si>
  <si>
    <t>CS ÚRS 2019 01</t>
  </si>
  <si>
    <t>4</t>
  </si>
  <si>
    <t>817613915</t>
  </si>
  <si>
    <t>VV</t>
  </si>
  <si>
    <t>"1.úsek"    6,0*30,0+5,0*22,5</t>
  </si>
  <si>
    <t>"2.-vjezd na parc.č. 4339/1"   5,7*6,7</t>
  </si>
  <si>
    <t>"3.úsek"   4,5*50,0</t>
  </si>
  <si>
    <t>"4.úsek"   5,0*48,0</t>
  </si>
  <si>
    <t>"5.-vjezd na parc.č.4340/2"   7,5*7,3</t>
  </si>
  <si>
    <t>"6.úsek"   7,0*28,5</t>
  </si>
  <si>
    <t>"7.úsek"   5,3*61,0</t>
  </si>
  <si>
    <t>"8.úsek"   290,0</t>
  </si>
  <si>
    <t>"vjezdy a rozšíření kom"   4,0*1,0+5,0*1,0+5,0*1,0+5,0+0,76</t>
  </si>
  <si>
    <t>Součet</t>
  </si>
  <si>
    <t>5</t>
  </si>
  <si>
    <t>Komunikace pozemní</t>
  </si>
  <si>
    <t>569931132</t>
  </si>
  <si>
    <t>Zpevnění krajnic nebo komunikací pro pěší  s rozprostřením a zhutněním, po zhutnění asfaltovým recyklátem tl. 100 mm</t>
  </si>
  <si>
    <t>1431929858</t>
  </si>
  <si>
    <t>0,3*21,0+0,5*87,0+0,3*69,0+0,3*76,0</t>
  </si>
  <si>
    <t>3</t>
  </si>
  <si>
    <t>572241122</t>
  </si>
  <si>
    <t>Vyspravení výtluků materiálem na bázi asfaltu s řezáním, vysekáním, očištěním, zaplněním směsí a zhutněním asfaltovým betonem ACO (AB) při vyspravované ploše na 1 km komunikace přes 10 % tl. přes 40 do 60 mm</t>
  </si>
  <si>
    <t>-1392883926</t>
  </si>
  <si>
    <t>"výtluky"   1683*0,15+2,55</t>
  </si>
  <si>
    <t>573231112</t>
  </si>
  <si>
    <t>Postřik spojovací PS bez posypu kamenivem ze silniční emulze, v množství 0,80 kg/m2</t>
  </si>
  <si>
    <t>290078872</t>
  </si>
  <si>
    <t>577144131</t>
  </si>
  <si>
    <t>Asfaltový beton vrstva obrusná ACO 11 (ABS)  s rozprostřením a se zhutněním z modifikovaného asfaltu v pruhu šířky do 3 m, po zhutnění tl. 50 mm</t>
  </si>
  <si>
    <t>434198760</t>
  </si>
  <si>
    <t>8</t>
  </si>
  <si>
    <t>Trubní vedení</t>
  </si>
  <si>
    <t>6</t>
  </si>
  <si>
    <t>899331111</t>
  </si>
  <si>
    <t>Výšková úprava uličního vstupu nebo vpusti do 200 mm  zvýšením poklopu</t>
  </si>
  <si>
    <t>kus</t>
  </si>
  <si>
    <t>-480343171</t>
  </si>
  <si>
    <t>7</t>
  </si>
  <si>
    <t>899431111</t>
  </si>
  <si>
    <t>Výšková úprava uličního vstupu nebo vpusti do 200 mm  zvýšením krycího hrnce, šoupěte nebo hydrantu bez úpravy armatur</t>
  </si>
  <si>
    <t>1218940815</t>
  </si>
  <si>
    <t>9</t>
  </si>
  <si>
    <t>Ostatní konstrukce a práce, bourání</t>
  </si>
  <si>
    <t>915131111</t>
  </si>
  <si>
    <t>Vodorovné dopravní značení stříkané barvou  přechody pro chodce, šipky, symboly bílé základní</t>
  </si>
  <si>
    <t>-1753198883</t>
  </si>
  <si>
    <t>"přechod pro chodce"   3,0*6,0</t>
  </si>
  <si>
    <t>915621111</t>
  </si>
  <si>
    <t>Předznačení pro vodorovné značení  stříkané barvou nebo prováděné z nátěrových hmot plošné šipky, symboly, nápisy</t>
  </si>
  <si>
    <t>-1463905210</t>
  </si>
  <si>
    <t>10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</si>
  <si>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</si>
  <si>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</si>
  <si>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m</t>
  </si>
  <si>
    <t>656471516</t>
  </si>
  <si>
    <t>11</t>
  </si>
  <si>
    <t>919735111</t>
  </si>
  <si>
    <t>Řezání stávajícího živičného krytu nebo podkladu  hloubky do 50 mm</t>
  </si>
  <si>
    <t>1695045265</t>
  </si>
  <si>
    <t>6,7+5,7+7,3+1,5+7,0+3,6</t>
  </si>
  <si>
    <t>12</t>
  </si>
  <si>
    <t>938908411</t>
  </si>
  <si>
    <t>Čištění vozovek splachováním vodou povrchu podkladu nebo krytu živičného, betonového nebo dlážděného</t>
  </si>
  <si>
    <t>136033733</t>
  </si>
  <si>
    <t>13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</si>
  <si>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</si>
  <si>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</si>
  <si>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1678893045</t>
  </si>
  <si>
    <t>997</t>
  </si>
  <si>
    <t>Přesun sutě</t>
  </si>
  <si>
    <t>14</t>
  </si>
  <si>
    <t>997221551</t>
  </si>
  <si>
    <t>Vodorovná doprava suti  bez naložení, ale se složením a s hrubým urovnáním ze sypkých materiálů, na vzdálenost do 1 km</t>
  </si>
  <si>
    <t>t</t>
  </si>
  <si>
    <t>1758244388</t>
  </si>
  <si>
    <t>997221559</t>
  </si>
  <si>
    <t>Vodorovná doprava suti  bez naložení, ale se složením a s hrubým urovnáním Příplatek k ceně za každý další i započatý 1 km přes 1 km</t>
  </si>
  <si>
    <t>-531215107</t>
  </si>
  <si>
    <t>272,596*35 'Přepočtené koeficientem množství</t>
  </si>
  <si>
    <t>16</t>
  </si>
  <si>
    <t>997221845</t>
  </si>
  <si>
    <t>Poplatek za uložení stavebního odpadu na skládce (skládkovné) asfaltového bez obsahu dehtu zatříděného do Katalogu odpadů pod kódem 170 302</t>
  </si>
  <si>
    <t>1827358057</t>
  </si>
  <si>
    <t>998</t>
  </si>
  <si>
    <t>Přesun hmot</t>
  </si>
  <si>
    <t>17</t>
  </si>
  <si>
    <t>998225111</t>
  </si>
  <si>
    <t>Přesun hmot pro komunikace s krytem z kameniva, monolitickým betonovým nebo živičným  dopravní vzdálenost do 200 m jakékoliv délky objektu</t>
  </si>
  <si>
    <t>-485549284</t>
  </si>
  <si>
    <t>VRN</t>
  </si>
  <si>
    <t>Vedlejší rozpočtové náklady</t>
  </si>
  <si>
    <t>VRN3</t>
  </si>
  <si>
    <t>Zařízení staveniště</t>
  </si>
  <si>
    <t>18</t>
  </si>
  <si>
    <t>031002001.R</t>
  </si>
  <si>
    <t>Zařízení staveniště - zřízení a zrušení</t>
  </si>
  <si>
    <t>soubor</t>
  </si>
  <si>
    <t>1024</t>
  </si>
  <si>
    <t>-1957075053</t>
  </si>
  <si>
    <t>VRN9</t>
  </si>
  <si>
    <t>Ostatní náklady</t>
  </si>
  <si>
    <t>20</t>
  </si>
  <si>
    <t>091002002.R</t>
  </si>
  <si>
    <t>Ostatní náklady - dočasné dopravní značení</t>
  </si>
  <si>
    <t>688759148</t>
  </si>
  <si>
    <t>092002000</t>
  </si>
  <si>
    <t>Ostatní náklady související s provozem</t>
  </si>
  <si>
    <t>Kč</t>
  </si>
  <si>
    <t>-656621566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</si>
</sst>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9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19"/>
      <c r="AQ5" s="19"/>
      <c r="AR5" s="17"/>
      <c r="BE5" s="209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1" t="s">
        <v>17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19"/>
      <c r="AQ6" s="19"/>
      <c r="AR6" s="17"/>
      <c r="BE6" s="210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0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0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0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0"/>
      <c r="BS10" s="14" t="s">
        <v>6</v>
      </c>
    </row>
    <row r="11" spans="2:7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0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0"/>
      <c r="BS12" s="14" t="s">
        <v>6</v>
      </c>
    </row>
    <row r="13" spans="2:7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0"/>
      <c r="BS13" s="14" t="s">
        <v>6</v>
      </c>
    </row>
    <row r="14" spans="2:71" ht="11.25">
      <c r="B14" s="18"/>
      <c r="C14" s="19"/>
      <c r="D14" s="19"/>
      <c r="E14" s="242" t="s">
        <v>29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0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0"/>
      <c r="BS15" s="14" t="s">
        <v>4</v>
      </c>
    </row>
    <row r="16" spans="2:7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0"/>
      <c r="BS16" s="14" t="s">
        <v>4</v>
      </c>
    </row>
    <row r="17" spans="2:71" ht="18.4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0"/>
      <c r="BS17" s="14" t="s">
        <v>31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0"/>
      <c r="BS18" s="14" t="s">
        <v>6</v>
      </c>
    </row>
    <row r="19" spans="2:7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0"/>
      <c r="BS19" s="14" t="s">
        <v>6</v>
      </c>
    </row>
    <row r="20" spans="2:71" ht="18.4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0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0"/>
    </row>
    <row r="22" spans="2:57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0"/>
    </row>
    <row r="23" spans="2:57" ht="16.5" customHeight="1">
      <c r="B23" s="18"/>
      <c r="C23" s="19"/>
      <c r="D23" s="19"/>
      <c r="E23" s="244" t="s">
        <v>1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19"/>
      <c r="AP23" s="19"/>
      <c r="AQ23" s="19"/>
      <c r="AR23" s="17"/>
      <c r="BE23" s="210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0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0"/>
    </row>
    <row r="26" spans="2:57" s="1" customFormat="1" ht="25.9" customHeight="1">
      <c r="B26" s="31"/>
      <c r="C26" s="32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1">
        <f>ROUND(AG54,2)</f>
        <v>0</v>
      </c>
      <c r="AL26" s="212"/>
      <c r="AM26" s="212"/>
      <c r="AN26" s="212"/>
      <c r="AO26" s="212"/>
      <c r="AP26" s="32"/>
      <c r="AQ26" s="32"/>
      <c r="AR26" s="35"/>
      <c r="BE26" s="210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10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45" t="s">
        <v>35</v>
      </c>
      <c r="M28" s="245"/>
      <c r="N28" s="245"/>
      <c r="O28" s="245"/>
      <c r="P28" s="245"/>
      <c r="Q28" s="32"/>
      <c r="R28" s="32"/>
      <c r="S28" s="32"/>
      <c r="T28" s="32"/>
      <c r="U28" s="32"/>
      <c r="V28" s="32"/>
      <c r="W28" s="245" t="s">
        <v>36</v>
      </c>
      <c r="X28" s="245"/>
      <c r="Y28" s="245"/>
      <c r="Z28" s="245"/>
      <c r="AA28" s="245"/>
      <c r="AB28" s="245"/>
      <c r="AC28" s="245"/>
      <c r="AD28" s="245"/>
      <c r="AE28" s="245"/>
      <c r="AF28" s="32"/>
      <c r="AG28" s="32"/>
      <c r="AH28" s="32"/>
      <c r="AI28" s="32"/>
      <c r="AJ28" s="32"/>
      <c r="AK28" s="245" t="s">
        <v>37</v>
      </c>
      <c r="AL28" s="245"/>
      <c r="AM28" s="245"/>
      <c r="AN28" s="245"/>
      <c r="AO28" s="245"/>
      <c r="AP28" s="32"/>
      <c r="AQ28" s="32"/>
      <c r="AR28" s="35"/>
      <c r="BE28" s="210"/>
    </row>
    <row r="29" spans="2:57" s="2" customFormat="1" ht="14.45" customHeight="1">
      <c r="B29" s="36"/>
      <c r="C29" s="37"/>
      <c r="D29" s="26" t="s">
        <v>38</v>
      </c>
      <c r="E29" s="37"/>
      <c r="F29" s="26" t="s">
        <v>39</v>
      </c>
      <c r="G29" s="37"/>
      <c r="H29" s="37"/>
      <c r="I29" s="37"/>
      <c r="J29" s="37"/>
      <c r="K29" s="37"/>
      <c r="L29" s="246">
        <v>0.21</v>
      </c>
      <c r="M29" s="208"/>
      <c r="N29" s="208"/>
      <c r="O29" s="208"/>
      <c r="P29" s="208"/>
      <c r="Q29" s="37"/>
      <c r="R29" s="37"/>
      <c r="S29" s="37"/>
      <c r="T29" s="37"/>
      <c r="U29" s="37"/>
      <c r="V29" s="37"/>
      <c r="W29" s="207">
        <f>ROUND(AZ54,2)</f>
        <v>0</v>
      </c>
      <c r="X29" s="208"/>
      <c r="Y29" s="208"/>
      <c r="Z29" s="208"/>
      <c r="AA29" s="208"/>
      <c r="AB29" s="208"/>
      <c r="AC29" s="208"/>
      <c r="AD29" s="208"/>
      <c r="AE29" s="208"/>
      <c r="AF29" s="37"/>
      <c r="AG29" s="37"/>
      <c r="AH29" s="37"/>
      <c r="AI29" s="37"/>
      <c r="AJ29" s="37"/>
      <c r="AK29" s="207">
        <f>ROUND(AV54,2)</f>
        <v>0</v>
      </c>
      <c r="AL29" s="208"/>
      <c r="AM29" s="208"/>
      <c r="AN29" s="208"/>
      <c r="AO29" s="208"/>
      <c r="AP29" s="37"/>
      <c r="AQ29" s="37"/>
      <c r="AR29" s="38"/>
      <c r="BE29" s="210"/>
    </row>
    <row r="30" spans="2:57" s="2" customFormat="1" ht="14.45" customHeight="1">
      <c r="B30" s="36"/>
      <c r="C30" s="37"/>
      <c r="D30" s="37"/>
      <c r="E30" s="37"/>
      <c r="F30" s="26" t="s">
        <v>40</v>
      </c>
      <c r="G30" s="37"/>
      <c r="H30" s="37"/>
      <c r="I30" s="37"/>
      <c r="J30" s="37"/>
      <c r="K30" s="37"/>
      <c r="L30" s="246">
        <v>0.15</v>
      </c>
      <c r="M30" s="208"/>
      <c r="N30" s="208"/>
      <c r="O30" s="208"/>
      <c r="P30" s="208"/>
      <c r="Q30" s="37"/>
      <c r="R30" s="37"/>
      <c r="S30" s="37"/>
      <c r="T30" s="37"/>
      <c r="U30" s="37"/>
      <c r="V30" s="37"/>
      <c r="W30" s="207">
        <f>ROUND(BA54,2)</f>
        <v>0</v>
      </c>
      <c r="X30" s="208"/>
      <c r="Y30" s="208"/>
      <c r="Z30" s="208"/>
      <c r="AA30" s="208"/>
      <c r="AB30" s="208"/>
      <c r="AC30" s="208"/>
      <c r="AD30" s="208"/>
      <c r="AE30" s="208"/>
      <c r="AF30" s="37"/>
      <c r="AG30" s="37"/>
      <c r="AH30" s="37"/>
      <c r="AI30" s="37"/>
      <c r="AJ30" s="37"/>
      <c r="AK30" s="207">
        <f>ROUND(AW54,2)</f>
        <v>0</v>
      </c>
      <c r="AL30" s="208"/>
      <c r="AM30" s="208"/>
      <c r="AN30" s="208"/>
      <c r="AO30" s="208"/>
      <c r="AP30" s="37"/>
      <c r="AQ30" s="37"/>
      <c r="AR30" s="38"/>
      <c r="BE30" s="210"/>
    </row>
    <row r="31" spans="2:57" s="2" customFormat="1" ht="14.45" customHeight="1" hidden="1">
      <c r="B31" s="36"/>
      <c r="C31" s="37"/>
      <c r="D31" s="37"/>
      <c r="E31" s="37"/>
      <c r="F31" s="26" t="s">
        <v>41</v>
      </c>
      <c r="G31" s="37"/>
      <c r="H31" s="37"/>
      <c r="I31" s="37"/>
      <c r="J31" s="37"/>
      <c r="K31" s="37"/>
      <c r="L31" s="246">
        <v>0.21</v>
      </c>
      <c r="M31" s="208"/>
      <c r="N31" s="208"/>
      <c r="O31" s="208"/>
      <c r="P31" s="208"/>
      <c r="Q31" s="37"/>
      <c r="R31" s="37"/>
      <c r="S31" s="37"/>
      <c r="T31" s="37"/>
      <c r="U31" s="37"/>
      <c r="V31" s="37"/>
      <c r="W31" s="207">
        <f>ROUND(BB54,2)</f>
        <v>0</v>
      </c>
      <c r="X31" s="208"/>
      <c r="Y31" s="208"/>
      <c r="Z31" s="208"/>
      <c r="AA31" s="208"/>
      <c r="AB31" s="208"/>
      <c r="AC31" s="208"/>
      <c r="AD31" s="208"/>
      <c r="AE31" s="208"/>
      <c r="AF31" s="37"/>
      <c r="AG31" s="37"/>
      <c r="AH31" s="37"/>
      <c r="AI31" s="37"/>
      <c r="AJ31" s="37"/>
      <c r="AK31" s="207">
        <v>0</v>
      </c>
      <c r="AL31" s="208"/>
      <c r="AM31" s="208"/>
      <c r="AN31" s="208"/>
      <c r="AO31" s="208"/>
      <c r="AP31" s="37"/>
      <c r="AQ31" s="37"/>
      <c r="AR31" s="38"/>
      <c r="BE31" s="210"/>
    </row>
    <row r="32" spans="2:57" s="2" customFormat="1" ht="14.45" customHeight="1" hidden="1">
      <c r="B32" s="36"/>
      <c r="C32" s="37"/>
      <c r="D32" s="37"/>
      <c r="E32" s="37"/>
      <c r="F32" s="26" t="s">
        <v>42</v>
      </c>
      <c r="G32" s="37"/>
      <c r="H32" s="37"/>
      <c r="I32" s="37"/>
      <c r="J32" s="37"/>
      <c r="K32" s="37"/>
      <c r="L32" s="246">
        <v>0.15</v>
      </c>
      <c r="M32" s="208"/>
      <c r="N32" s="208"/>
      <c r="O32" s="208"/>
      <c r="P32" s="208"/>
      <c r="Q32" s="37"/>
      <c r="R32" s="37"/>
      <c r="S32" s="37"/>
      <c r="T32" s="37"/>
      <c r="U32" s="37"/>
      <c r="V32" s="37"/>
      <c r="W32" s="207">
        <f>ROUND(BC54,2)</f>
        <v>0</v>
      </c>
      <c r="X32" s="208"/>
      <c r="Y32" s="208"/>
      <c r="Z32" s="208"/>
      <c r="AA32" s="208"/>
      <c r="AB32" s="208"/>
      <c r="AC32" s="208"/>
      <c r="AD32" s="208"/>
      <c r="AE32" s="208"/>
      <c r="AF32" s="37"/>
      <c r="AG32" s="37"/>
      <c r="AH32" s="37"/>
      <c r="AI32" s="37"/>
      <c r="AJ32" s="37"/>
      <c r="AK32" s="207">
        <v>0</v>
      </c>
      <c r="AL32" s="208"/>
      <c r="AM32" s="208"/>
      <c r="AN32" s="208"/>
      <c r="AO32" s="208"/>
      <c r="AP32" s="37"/>
      <c r="AQ32" s="37"/>
      <c r="AR32" s="38"/>
      <c r="BE32" s="210"/>
    </row>
    <row r="33" spans="2:57" s="2" customFormat="1" ht="14.45" customHeight="1" hidden="1">
      <c r="B33" s="36"/>
      <c r="C33" s="37"/>
      <c r="D33" s="37"/>
      <c r="E33" s="37"/>
      <c r="F33" s="26" t="s">
        <v>43</v>
      </c>
      <c r="G33" s="37"/>
      <c r="H33" s="37"/>
      <c r="I33" s="37"/>
      <c r="J33" s="37"/>
      <c r="K33" s="37"/>
      <c r="L33" s="246">
        <v>0</v>
      </c>
      <c r="M33" s="208"/>
      <c r="N33" s="208"/>
      <c r="O33" s="208"/>
      <c r="P33" s="208"/>
      <c r="Q33" s="37"/>
      <c r="R33" s="37"/>
      <c r="S33" s="37"/>
      <c r="T33" s="37"/>
      <c r="U33" s="37"/>
      <c r="V33" s="37"/>
      <c r="W33" s="207">
        <f>ROUND(BD54,2)</f>
        <v>0</v>
      </c>
      <c r="X33" s="208"/>
      <c r="Y33" s="208"/>
      <c r="Z33" s="208"/>
      <c r="AA33" s="208"/>
      <c r="AB33" s="208"/>
      <c r="AC33" s="208"/>
      <c r="AD33" s="208"/>
      <c r="AE33" s="208"/>
      <c r="AF33" s="37"/>
      <c r="AG33" s="37"/>
      <c r="AH33" s="37"/>
      <c r="AI33" s="37"/>
      <c r="AJ33" s="37"/>
      <c r="AK33" s="207">
        <v>0</v>
      </c>
      <c r="AL33" s="208"/>
      <c r="AM33" s="208"/>
      <c r="AN33" s="208"/>
      <c r="AO33" s="208"/>
      <c r="AP33" s="37"/>
      <c r="AQ33" s="37"/>
      <c r="AR33" s="38"/>
      <c r="BE33" s="210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10"/>
    </row>
    <row r="35" spans="2:44" s="1" customFormat="1" ht="25.9" customHeight="1">
      <c r="B35" s="31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13" t="s">
        <v>46</v>
      </c>
      <c r="Y35" s="214"/>
      <c r="Z35" s="214"/>
      <c r="AA35" s="214"/>
      <c r="AB35" s="214"/>
      <c r="AC35" s="41"/>
      <c r="AD35" s="41"/>
      <c r="AE35" s="41"/>
      <c r="AF35" s="41"/>
      <c r="AG35" s="41"/>
      <c r="AH35" s="41"/>
      <c r="AI35" s="41"/>
      <c r="AJ35" s="41"/>
      <c r="AK35" s="215">
        <f>SUM(AK26:AK33)</f>
        <v>0</v>
      </c>
      <c r="AL35" s="214"/>
      <c r="AM35" s="214"/>
      <c r="AN35" s="214"/>
      <c r="AO35" s="216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03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20" t="str">
        <f>K6</f>
        <v>Oprava komunikace na parc.č. 4341/6 v k.ú. Frenštát p.R.</v>
      </c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Frenštát p.R.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22" t="str">
        <f>IF(AN8="","",AN8)</f>
        <v>29. 7. 2019</v>
      </c>
      <c r="AN47" s="222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 xml:space="preserve"> 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18" t="str">
        <f>IF(E17="","",E17)</f>
        <v xml:space="preserve"> </v>
      </c>
      <c r="AN49" s="219"/>
      <c r="AO49" s="219"/>
      <c r="AP49" s="219"/>
      <c r="AQ49" s="32"/>
      <c r="AR49" s="35"/>
      <c r="AS49" s="223" t="s">
        <v>48</v>
      </c>
      <c r="AT49" s="224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32</v>
      </c>
      <c r="AJ50" s="32"/>
      <c r="AK50" s="32"/>
      <c r="AL50" s="32"/>
      <c r="AM50" s="218" t="str">
        <f>IF(E20="","",E20)</f>
        <v xml:space="preserve"> </v>
      </c>
      <c r="AN50" s="219"/>
      <c r="AO50" s="219"/>
      <c r="AP50" s="219"/>
      <c r="AQ50" s="32"/>
      <c r="AR50" s="35"/>
      <c r="AS50" s="225"/>
      <c r="AT50" s="226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27"/>
      <c r="AT51" s="228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29" t="s">
        <v>49</v>
      </c>
      <c r="D52" s="230"/>
      <c r="E52" s="230"/>
      <c r="F52" s="230"/>
      <c r="G52" s="230"/>
      <c r="H52" s="59"/>
      <c r="I52" s="231" t="s">
        <v>50</v>
      </c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2" t="s">
        <v>51</v>
      </c>
      <c r="AH52" s="230"/>
      <c r="AI52" s="230"/>
      <c r="AJ52" s="230"/>
      <c r="AK52" s="230"/>
      <c r="AL52" s="230"/>
      <c r="AM52" s="230"/>
      <c r="AN52" s="231" t="s">
        <v>52</v>
      </c>
      <c r="AO52" s="230"/>
      <c r="AP52" s="233"/>
      <c r="AQ52" s="60" t="s">
        <v>53</v>
      </c>
      <c r="AR52" s="35"/>
      <c r="AS52" s="61" t="s">
        <v>54</v>
      </c>
      <c r="AT52" s="62" t="s">
        <v>55</v>
      </c>
      <c r="AU52" s="62" t="s">
        <v>56</v>
      </c>
      <c r="AV52" s="62" t="s">
        <v>57</v>
      </c>
      <c r="AW52" s="62" t="s">
        <v>58</v>
      </c>
      <c r="AX52" s="62" t="s">
        <v>59</v>
      </c>
      <c r="AY52" s="62" t="s">
        <v>60</v>
      </c>
      <c r="AZ52" s="62" t="s">
        <v>61</v>
      </c>
      <c r="BA52" s="62" t="s">
        <v>62</v>
      </c>
      <c r="BB52" s="62" t="s">
        <v>63</v>
      </c>
      <c r="BC52" s="62" t="s">
        <v>64</v>
      </c>
      <c r="BD52" s="63" t="s">
        <v>65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66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37">
        <f>ROUND(AG55,2)</f>
        <v>0</v>
      </c>
      <c r="AH54" s="237"/>
      <c r="AI54" s="237"/>
      <c r="AJ54" s="237"/>
      <c r="AK54" s="237"/>
      <c r="AL54" s="237"/>
      <c r="AM54" s="237"/>
      <c r="AN54" s="238">
        <f>SUM(AG54,AT54)</f>
        <v>0</v>
      </c>
      <c r="AO54" s="238"/>
      <c r="AP54" s="238"/>
      <c r="AQ54" s="71" t="s">
        <v>1</v>
      </c>
      <c r="AR54" s="72"/>
      <c r="AS54" s="73">
        <f>ROUND(AS55,2)</f>
        <v>0</v>
      </c>
      <c r="AT54" s="74">
        <f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67</v>
      </c>
      <c r="BT54" s="77" t="s">
        <v>68</v>
      </c>
      <c r="BU54" s="78" t="s">
        <v>69</v>
      </c>
      <c r="BV54" s="77" t="s">
        <v>70</v>
      </c>
      <c r="BW54" s="77" t="s">
        <v>5</v>
      </c>
      <c r="BX54" s="77" t="s">
        <v>71</v>
      </c>
      <c r="CL54" s="77" t="s">
        <v>1</v>
      </c>
    </row>
    <row r="55" spans="1:91" s="5" customFormat="1" ht="27" customHeight="1">
      <c r="A55" s="79" t="s">
        <v>72</v>
      </c>
      <c r="B55" s="80"/>
      <c r="C55" s="81"/>
      <c r="D55" s="236" t="s">
        <v>73</v>
      </c>
      <c r="E55" s="236"/>
      <c r="F55" s="236"/>
      <c r="G55" s="236"/>
      <c r="H55" s="236"/>
      <c r="I55" s="82"/>
      <c r="J55" s="236" t="s">
        <v>17</v>
      </c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4">
        <f>'01 - Oprava komunikace na...'!J30</f>
        <v>0</v>
      </c>
      <c r="AH55" s="235"/>
      <c r="AI55" s="235"/>
      <c r="AJ55" s="235"/>
      <c r="AK55" s="235"/>
      <c r="AL55" s="235"/>
      <c r="AM55" s="235"/>
      <c r="AN55" s="234">
        <f>SUM(AG55,AT55)</f>
        <v>0</v>
      </c>
      <c r="AO55" s="235"/>
      <c r="AP55" s="235"/>
      <c r="AQ55" s="83" t="s">
        <v>74</v>
      </c>
      <c r="AR55" s="84"/>
      <c r="AS55" s="85">
        <v>0</v>
      </c>
      <c r="AT55" s="86">
        <f>ROUND(SUM(AV55:AW55),2)</f>
        <v>0</v>
      </c>
      <c r="AU55" s="87">
        <f>'01 - Oprava komunikace na...'!P89</f>
        <v>0</v>
      </c>
      <c r="AV55" s="86">
        <f>'01 - Oprava komunikace na...'!J33</f>
        <v>0</v>
      </c>
      <c r="AW55" s="86">
        <f>'01 - Oprava komunikace na...'!J34</f>
        <v>0</v>
      </c>
      <c r="AX55" s="86">
        <f>'01 - Oprava komunikace na...'!J35</f>
        <v>0</v>
      </c>
      <c r="AY55" s="86">
        <f>'01 - Oprava komunikace na...'!J36</f>
        <v>0</v>
      </c>
      <c r="AZ55" s="86">
        <f>'01 - Oprava komunikace na...'!F33</f>
        <v>0</v>
      </c>
      <c r="BA55" s="86">
        <f>'01 - Oprava komunikace na...'!F34</f>
        <v>0</v>
      </c>
      <c r="BB55" s="86">
        <f>'01 - Oprava komunikace na...'!F35</f>
        <v>0</v>
      </c>
      <c r="BC55" s="86">
        <f>'01 - Oprava komunikace na...'!F36</f>
        <v>0</v>
      </c>
      <c r="BD55" s="88">
        <f>'01 - Oprava komunikace na...'!F37</f>
        <v>0</v>
      </c>
      <c r="BT55" s="89" t="s">
        <v>75</v>
      </c>
      <c r="BV55" s="89" t="s">
        <v>70</v>
      </c>
      <c r="BW55" s="89" t="s">
        <v>76</v>
      </c>
      <c r="BX55" s="89" t="s">
        <v>5</v>
      </c>
      <c r="CL55" s="89" t="s">
        <v>1</v>
      </c>
      <c r="CM55" s="89" t="s">
        <v>77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2:44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algorithmName="SHA-512" hashValue="Uk/dH8bWMoI7+ABCst5NtJZLyB+0yDm3OyYpsKPhNx9Um2Z9UiNy1iQoiKMgRc3VizE5J/3Knx4tu42lLXL8Uw==" saltValue="3ScOf0IVPo9qQ4WY92BGI7sIGXVRKFKigrA+YuktSmz/QLKG8fF3daTC66zJ74C4kbmJO4L9po9ng4kYVCUBvQ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1 - Oprava komunikace n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76</v>
      </c>
    </row>
    <row r="3" spans="2:46" ht="6.95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7"/>
      <c r="AT3" s="14" t="s">
        <v>77</v>
      </c>
    </row>
    <row r="4" spans="2:46" ht="24.95" customHeight="1">
      <c r="B4" s="17"/>
      <c r="D4" s="94" t="s">
        <v>78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5" t="s">
        <v>16</v>
      </c>
      <c r="L6" s="17"/>
    </row>
    <row r="7" spans="2:12" ht="16.5" customHeight="1">
      <c r="B7" s="17"/>
      <c r="E7" s="247" t="str">
        <f>'Rekapitulace stavby'!K6</f>
        <v>Oprava komunikace na parc.č. 4341/6 v k.ú. Frenštát p.R.</v>
      </c>
      <c r="F7" s="248"/>
      <c r="G7" s="248"/>
      <c r="H7" s="248"/>
      <c r="L7" s="17"/>
    </row>
    <row r="8" spans="2:12" s="1" customFormat="1" ht="12" customHeight="1">
      <c r="B8" s="35"/>
      <c r="D8" s="95" t="s">
        <v>79</v>
      </c>
      <c r="I8" s="96"/>
      <c r="L8" s="35"/>
    </row>
    <row r="9" spans="2:12" s="1" customFormat="1" ht="36.95" customHeight="1">
      <c r="B9" s="35"/>
      <c r="E9" s="249" t="s">
        <v>80</v>
      </c>
      <c r="F9" s="250"/>
      <c r="G9" s="250"/>
      <c r="H9" s="250"/>
      <c r="I9" s="96"/>
      <c r="L9" s="35"/>
    </row>
    <row r="10" spans="2:12" s="1" customFormat="1" ht="11.25">
      <c r="B10" s="35"/>
      <c r="I10" s="96"/>
      <c r="L10" s="35"/>
    </row>
    <row r="11" spans="2:12" s="1" customFormat="1" ht="12" customHeight="1">
      <c r="B11" s="35"/>
      <c r="D11" s="95" t="s">
        <v>18</v>
      </c>
      <c r="F11" s="14" t="s">
        <v>1</v>
      </c>
      <c r="I11" s="97" t="s">
        <v>19</v>
      </c>
      <c r="J11" s="14" t="s">
        <v>1</v>
      </c>
      <c r="L11" s="35"/>
    </row>
    <row r="12" spans="2:12" s="1" customFormat="1" ht="12" customHeight="1">
      <c r="B12" s="35"/>
      <c r="D12" s="95" t="s">
        <v>20</v>
      </c>
      <c r="F12" s="14" t="s">
        <v>21</v>
      </c>
      <c r="I12" s="97" t="s">
        <v>22</v>
      </c>
      <c r="J12" s="98" t="str">
        <f>'Rekapitulace stavby'!AN8</f>
        <v>29. 7. 2019</v>
      </c>
      <c r="L12" s="35"/>
    </row>
    <row r="13" spans="2:12" s="1" customFormat="1" ht="10.9" customHeight="1">
      <c r="B13" s="35"/>
      <c r="I13" s="96"/>
      <c r="L13" s="35"/>
    </row>
    <row r="14" spans="2:12" s="1" customFormat="1" ht="12" customHeight="1">
      <c r="B14" s="35"/>
      <c r="D14" s="95" t="s">
        <v>24</v>
      </c>
      <c r="I14" s="97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 xml:space="preserve"> </v>
      </c>
      <c r="I15" s="97" t="s">
        <v>27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96"/>
      <c r="L16" s="35"/>
    </row>
    <row r="17" spans="2:12" s="1" customFormat="1" ht="12" customHeight="1">
      <c r="B17" s="35"/>
      <c r="D17" s="95" t="s">
        <v>28</v>
      </c>
      <c r="I17" s="97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51" t="str">
        <f>'Rekapitulace stavby'!E14</f>
        <v>Vyplň údaj</v>
      </c>
      <c r="F18" s="252"/>
      <c r="G18" s="252"/>
      <c r="H18" s="252"/>
      <c r="I18" s="97" t="s">
        <v>27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6"/>
      <c r="L19" s="35"/>
    </row>
    <row r="20" spans="2:12" s="1" customFormat="1" ht="12" customHeight="1">
      <c r="B20" s="35"/>
      <c r="D20" s="95" t="s">
        <v>30</v>
      </c>
      <c r="I20" s="97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97" t="s">
        <v>27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96"/>
      <c r="L22" s="35"/>
    </row>
    <row r="23" spans="2:12" s="1" customFormat="1" ht="12" customHeight="1">
      <c r="B23" s="35"/>
      <c r="D23" s="95" t="s">
        <v>32</v>
      </c>
      <c r="I23" s="97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 xml:space="preserve"> </v>
      </c>
      <c r="I24" s="97" t="s">
        <v>27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96"/>
      <c r="L25" s="35"/>
    </row>
    <row r="26" spans="2:12" s="1" customFormat="1" ht="12" customHeight="1">
      <c r="B26" s="35"/>
      <c r="D26" s="95" t="s">
        <v>33</v>
      </c>
      <c r="I26" s="96"/>
      <c r="L26" s="35"/>
    </row>
    <row r="27" spans="2:12" s="6" customFormat="1" ht="16.5" customHeight="1">
      <c r="B27" s="99"/>
      <c r="E27" s="253" t="s">
        <v>1</v>
      </c>
      <c r="F27" s="253"/>
      <c r="G27" s="253"/>
      <c r="H27" s="253"/>
      <c r="I27" s="100"/>
      <c r="L27" s="99"/>
    </row>
    <row r="28" spans="2:12" s="1" customFormat="1" ht="6.95" customHeight="1">
      <c r="B28" s="35"/>
      <c r="I28" s="96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1"/>
      <c r="J29" s="53"/>
      <c r="K29" s="53"/>
      <c r="L29" s="35"/>
    </row>
    <row r="30" spans="2:12" s="1" customFormat="1" ht="25.35" customHeight="1">
      <c r="B30" s="35"/>
      <c r="D30" s="102" t="s">
        <v>34</v>
      </c>
      <c r="I30" s="96"/>
      <c r="J30" s="103">
        <f>ROUND(J89,2)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1"/>
      <c r="J31" s="53"/>
      <c r="K31" s="53"/>
      <c r="L31" s="35"/>
    </row>
    <row r="32" spans="2:12" s="1" customFormat="1" ht="14.45" customHeight="1">
      <c r="B32" s="35"/>
      <c r="F32" s="104" t="s">
        <v>36</v>
      </c>
      <c r="I32" s="105" t="s">
        <v>35</v>
      </c>
      <c r="J32" s="104" t="s">
        <v>37</v>
      </c>
      <c r="L32" s="35"/>
    </row>
    <row r="33" spans="2:12" s="1" customFormat="1" ht="14.45" customHeight="1">
      <c r="B33" s="35"/>
      <c r="D33" s="95" t="s">
        <v>38</v>
      </c>
      <c r="E33" s="95" t="s">
        <v>39</v>
      </c>
      <c r="F33" s="106">
        <f>ROUND((SUM(BE89:BE135)),2)</f>
        <v>0</v>
      </c>
      <c r="I33" s="107">
        <v>0.21</v>
      </c>
      <c r="J33" s="106">
        <f>ROUND(((SUM(BE89:BE135))*I33),2)</f>
        <v>0</v>
      </c>
      <c r="L33" s="35"/>
    </row>
    <row r="34" spans="2:12" s="1" customFormat="1" ht="14.45" customHeight="1">
      <c r="B34" s="35"/>
      <c r="E34" s="95" t="s">
        <v>40</v>
      </c>
      <c r="F34" s="106">
        <f>ROUND((SUM(BF89:BF135)),2)</f>
        <v>0</v>
      </c>
      <c r="I34" s="107">
        <v>0.15</v>
      </c>
      <c r="J34" s="106">
        <f>ROUND(((SUM(BF89:BF135))*I34),2)</f>
        <v>0</v>
      </c>
      <c r="L34" s="35"/>
    </row>
    <row r="35" spans="2:12" s="1" customFormat="1" ht="14.45" customHeight="1" hidden="1">
      <c r="B35" s="35"/>
      <c r="E35" s="95" t="s">
        <v>41</v>
      </c>
      <c r="F35" s="106">
        <f>ROUND((SUM(BG89:BG135)),2)</f>
        <v>0</v>
      </c>
      <c r="I35" s="107">
        <v>0.21</v>
      </c>
      <c r="J35" s="106">
        <f>0</f>
        <v>0</v>
      </c>
      <c r="L35" s="35"/>
    </row>
    <row r="36" spans="2:12" s="1" customFormat="1" ht="14.45" customHeight="1" hidden="1">
      <c r="B36" s="35"/>
      <c r="E36" s="95" t="s">
        <v>42</v>
      </c>
      <c r="F36" s="106">
        <f>ROUND((SUM(BH89:BH135)),2)</f>
        <v>0</v>
      </c>
      <c r="I36" s="107">
        <v>0.15</v>
      </c>
      <c r="J36" s="106">
        <f>0</f>
        <v>0</v>
      </c>
      <c r="L36" s="35"/>
    </row>
    <row r="37" spans="2:12" s="1" customFormat="1" ht="14.45" customHeight="1" hidden="1">
      <c r="B37" s="35"/>
      <c r="E37" s="95" t="s">
        <v>43</v>
      </c>
      <c r="F37" s="106">
        <f>ROUND((SUM(BI89:BI135)),2)</f>
        <v>0</v>
      </c>
      <c r="I37" s="107">
        <v>0</v>
      </c>
      <c r="J37" s="106">
        <f>0</f>
        <v>0</v>
      </c>
      <c r="L37" s="35"/>
    </row>
    <row r="38" spans="2:12" s="1" customFormat="1" ht="6.95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44</v>
      </c>
      <c r="E39" s="110"/>
      <c r="F39" s="110"/>
      <c r="G39" s="111" t="s">
        <v>45</v>
      </c>
      <c r="H39" s="112" t="s">
        <v>46</v>
      </c>
      <c r="I39" s="113"/>
      <c r="J39" s="114">
        <f>SUM(J30:J37)</f>
        <v>0</v>
      </c>
      <c r="K39" s="115"/>
      <c r="L39" s="35"/>
    </row>
    <row r="40" spans="2:12" s="1" customFormat="1" ht="14.45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5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5" customHeight="1">
      <c r="B45" s="31"/>
      <c r="C45" s="20" t="s">
        <v>81</v>
      </c>
      <c r="D45" s="32"/>
      <c r="E45" s="32"/>
      <c r="F45" s="32"/>
      <c r="G45" s="32"/>
      <c r="H45" s="32"/>
      <c r="I45" s="96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96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96"/>
      <c r="J47" s="32"/>
      <c r="K47" s="32"/>
      <c r="L47" s="35"/>
    </row>
    <row r="48" spans="2:12" s="1" customFormat="1" ht="16.5" customHeight="1">
      <c r="B48" s="31"/>
      <c r="C48" s="32"/>
      <c r="D48" s="32"/>
      <c r="E48" s="254" t="str">
        <f>E7</f>
        <v>Oprava komunikace na parc.č. 4341/6 v k.ú. Frenštát p.R.</v>
      </c>
      <c r="F48" s="255"/>
      <c r="G48" s="255"/>
      <c r="H48" s="255"/>
      <c r="I48" s="96"/>
      <c r="J48" s="32"/>
      <c r="K48" s="32"/>
      <c r="L48" s="35"/>
    </row>
    <row r="49" spans="2:12" s="1" customFormat="1" ht="12" customHeight="1">
      <c r="B49" s="31"/>
      <c r="C49" s="26" t="s">
        <v>79</v>
      </c>
      <c r="D49" s="32"/>
      <c r="E49" s="32"/>
      <c r="F49" s="32"/>
      <c r="G49" s="32"/>
      <c r="H49" s="32"/>
      <c r="I49" s="96"/>
      <c r="J49" s="32"/>
      <c r="K49" s="32"/>
      <c r="L49" s="35"/>
    </row>
    <row r="50" spans="2:12" s="1" customFormat="1" ht="16.5" customHeight="1">
      <c r="B50" s="31"/>
      <c r="C50" s="32"/>
      <c r="D50" s="32"/>
      <c r="E50" s="220" t="str">
        <f>E9</f>
        <v>01 - Oprava komunikace na parc.č. 4341/6 v k.ú. Frenštát p.R.</v>
      </c>
      <c r="F50" s="219"/>
      <c r="G50" s="219"/>
      <c r="H50" s="219"/>
      <c r="I50" s="96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96"/>
      <c r="J51" s="32"/>
      <c r="K51" s="32"/>
      <c r="L51" s="35"/>
    </row>
    <row r="52" spans="2:12" s="1" customFormat="1" ht="12" customHeight="1">
      <c r="B52" s="31"/>
      <c r="C52" s="26" t="s">
        <v>20</v>
      </c>
      <c r="D52" s="32"/>
      <c r="E52" s="32"/>
      <c r="F52" s="24" t="str">
        <f>F12</f>
        <v>Frenštát p.R.</v>
      </c>
      <c r="G52" s="32"/>
      <c r="H52" s="32"/>
      <c r="I52" s="97" t="s">
        <v>22</v>
      </c>
      <c r="J52" s="52" t="str">
        <f>IF(J12="","",J12)</f>
        <v>29. 7. 2019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96"/>
      <c r="J53" s="32"/>
      <c r="K53" s="32"/>
      <c r="L53" s="35"/>
    </row>
    <row r="54" spans="2:12" s="1" customFormat="1" ht="13.7" customHeight="1">
      <c r="B54" s="31"/>
      <c r="C54" s="26" t="s">
        <v>24</v>
      </c>
      <c r="D54" s="32"/>
      <c r="E54" s="32"/>
      <c r="F54" s="24" t="str">
        <f>E15</f>
        <v xml:space="preserve"> </v>
      </c>
      <c r="G54" s="32"/>
      <c r="H54" s="32"/>
      <c r="I54" s="97" t="s">
        <v>30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28</v>
      </c>
      <c r="D55" s="32"/>
      <c r="E55" s="32"/>
      <c r="F55" s="24" t="str">
        <f>IF(E18="","",E18)</f>
        <v>Vyplň údaj</v>
      </c>
      <c r="G55" s="32"/>
      <c r="H55" s="32"/>
      <c r="I55" s="97" t="s">
        <v>32</v>
      </c>
      <c r="J55" s="29" t="str">
        <f>E24</f>
        <v xml:space="preserve"> 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96"/>
      <c r="J56" s="32"/>
      <c r="K56" s="32"/>
      <c r="L56" s="35"/>
    </row>
    <row r="57" spans="2:12" s="1" customFormat="1" ht="29.25" customHeight="1">
      <c r="B57" s="31"/>
      <c r="C57" s="122" t="s">
        <v>82</v>
      </c>
      <c r="D57" s="123"/>
      <c r="E57" s="123"/>
      <c r="F57" s="123"/>
      <c r="G57" s="123"/>
      <c r="H57" s="123"/>
      <c r="I57" s="124"/>
      <c r="J57" s="125" t="s">
        <v>83</v>
      </c>
      <c r="K57" s="123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96"/>
      <c r="J58" s="32"/>
      <c r="K58" s="32"/>
      <c r="L58" s="35"/>
    </row>
    <row r="59" spans="2:47" s="1" customFormat="1" ht="22.9" customHeight="1">
      <c r="B59" s="31"/>
      <c r="C59" s="126" t="s">
        <v>84</v>
      </c>
      <c r="D59" s="32"/>
      <c r="E59" s="32"/>
      <c r="F59" s="32"/>
      <c r="G59" s="32"/>
      <c r="H59" s="32"/>
      <c r="I59" s="96"/>
      <c r="J59" s="70">
        <f>J89</f>
        <v>0</v>
      </c>
      <c r="K59" s="32"/>
      <c r="L59" s="35"/>
      <c r="AU59" s="14" t="s">
        <v>85</v>
      </c>
    </row>
    <row r="60" spans="2:12" s="7" customFormat="1" ht="24.95" customHeight="1">
      <c r="B60" s="127"/>
      <c r="C60" s="128"/>
      <c r="D60" s="129" t="s">
        <v>86</v>
      </c>
      <c r="E60" s="130"/>
      <c r="F60" s="130"/>
      <c r="G60" s="130"/>
      <c r="H60" s="130"/>
      <c r="I60" s="131"/>
      <c r="J60" s="132">
        <f>J90</f>
        <v>0</v>
      </c>
      <c r="K60" s="128"/>
      <c r="L60" s="133"/>
    </row>
    <row r="61" spans="2:12" s="8" customFormat="1" ht="19.9" customHeight="1">
      <c r="B61" s="134"/>
      <c r="C61" s="135"/>
      <c r="D61" s="136" t="s">
        <v>87</v>
      </c>
      <c r="E61" s="137"/>
      <c r="F61" s="137"/>
      <c r="G61" s="137"/>
      <c r="H61" s="137"/>
      <c r="I61" s="138"/>
      <c r="J61" s="139">
        <f>J91</f>
        <v>0</v>
      </c>
      <c r="K61" s="135"/>
      <c r="L61" s="140"/>
    </row>
    <row r="62" spans="2:12" s="8" customFormat="1" ht="19.9" customHeight="1">
      <c r="B62" s="134"/>
      <c r="C62" s="135"/>
      <c r="D62" s="136" t="s">
        <v>88</v>
      </c>
      <c r="E62" s="137"/>
      <c r="F62" s="137"/>
      <c r="G62" s="137"/>
      <c r="H62" s="137"/>
      <c r="I62" s="138"/>
      <c r="J62" s="139">
        <f>J103</f>
        <v>0</v>
      </c>
      <c r="K62" s="135"/>
      <c r="L62" s="140"/>
    </row>
    <row r="63" spans="2:12" s="8" customFormat="1" ht="19.9" customHeight="1">
      <c r="B63" s="134"/>
      <c r="C63" s="135"/>
      <c r="D63" s="136" t="s">
        <v>89</v>
      </c>
      <c r="E63" s="137"/>
      <c r="F63" s="137"/>
      <c r="G63" s="137"/>
      <c r="H63" s="137"/>
      <c r="I63" s="138"/>
      <c r="J63" s="139">
        <f>J110</f>
        <v>0</v>
      </c>
      <c r="K63" s="135"/>
      <c r="L63" s="140"/>
    </row>
    <row r="64" spans="2:12" s="8" customFormat="1" ht="19.9" customHeight="1">
      <c r="B64" s="134"/>
      <c r="C64" s="135"/>
      <c r="D64" s="136" t="s">
        <v>90</v>
      </c>
      <c r="E64" s="137"/>
      <c r="F64" s="137"/>
      <c r="G64" s="137"/>
      <c r="H64" s="137"/>
      <c r="I64" s="138"/>
      <c r="J64" s="139">
        <f>J113</f>
        <v>0</v>
      </c>
      <c r="K64" s="135"/>
      <c r="L64" s="140"/>
    </row>
    <row r="65" spans="2:12" s="8" customFormat="1" ht="19.9" customHeight="1">
      <c r="B65" s="134"/>
      <c r="C65" s="135"/>
      <c r="D65" s="136" t="s">
        <v>91</v>
      </c>
      <c r="E65" s="137"/>
      <c r="F65" s="137"/>
      <c r="G65" s="137"/>
      <c r="H65" s="137"/>
      <c r="I65" s="138"/>
      <c r="J65" s="139">
        <f>J123</f>
        <v>0</v>
      </c>
      <c r="K65" s="135"/>
      <c r="L65" s="140"/>
    </row>
    <row r="66" spans="2:12" s="8" customFormat="1" ht="19.9" customHeight="1">
      <c r="B66" s="134"/>
      <c r="C66" s="135"/>
      <c r="D66" s="136" t="s">
        <v>92</v>
      </c>
      <c r="E66" s="137"/>
      <c r="F66" s="137"/>
      <c r="G66" s="137"/>
      <c r="H66" s="137"/>
      <c r="I66" s="138"/>
      <c r="J66" s="139">
        <f>J128</f>
        <v>0</v>
      </c>
      <c r="K66" s="135"/>
      <c r="L66" s="140"/>
    </row>
    <row r="67" spans="2:12" s="7" customFormat="1" ht="24.95" customHeight="1">
      <c r="B67" s="127"/>
      <c r="C67" s="128"/>
      <c r="D67" s="129" t="s">
        <v>93</v>
      </c>
      <c r="E67" s="130"/>
      <c r="F67" s="130"/>
      <c r="G67" s="130"/>
      <c r="H67" s="130"/>
      <c r="I67" s="131"/>
      <c r="J67" s="132">
        <f>J130</f>
        <v>0</v>
      </c>
      <c r="K67" s="128"/>
      <c r="L67" s="133"/>
    </row>
    <row r="68" spans="2:12" s="8" customFormat="1" ht="19.9" customHeight="1">
      <c r="B68" s="134"/>
      <c r="C68" s="135"/>
      <c r="D68" s="136" t="s">
        <v>94</v>
      </c>
      <c r="E68" s="137"/>
      <c r="F68" s="137"/>
      <c r="G68" s="137"/>
      <c r="H68" s="137"/>
      <c r="I68" s="138"/>
      <c r="J68" s="139">
        <f>J131</f>
        <v>0</v>
      </c>
      <c r="K68" s="135"/>
      <c r="L68" s="140"/>
    </row>
    <row r="69" spans="2:12" s="8" customFormat="1" ht="19.9" customHeight="1">
      <c r="B69" s="134"/>
      <c r="C69" s="135"/>
      <c r="D69" s="136" t="s">
        <v>95</v>
      </c>
      <c r="E69" s="137"/>
      <c r="F69" s="137"/>
      <c r="G69" s="137"/>
      <c r="H69" s="137"/>
      <c r="I69" s="138"/>
      <c r="J69" s="139">
        <f>J133</f>
        <v>0</v>
      </c>
      <c r="K69" s="135"/>
      <c r="L69" s="140"/>
    </row>
    <row r="70" spans="2:12" s="1" customFormat="1" ht="21.75" customHeight="1">
      <c r="B70" s="31"/>
      <c r="C70" s="32"/>
      <c r="D70" s="32"/>
      <c r="E70" s="32"/>
      <c r="F70" s="32"/>
      <c r="G70" s="32"/>
      <c r="H70" s="32"/>
      <c r="I70" s="96"/>
      <c r="J70" s="32"/>
      <c r="K70" s="32"/>
      <c r="L70" s="35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118"/>
      <c r="J71" s="44"/>
      <c r="K71" s="44"/>
      <c r="L71" s="35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121"/>
      <c r="J75" s="46"/>
      <c r="K75" s="46"/>
      <c r="L75" s="35"/>
    </row>
    <row r="76" spans="2:12" s="1" customFormat="1" ht="24.95" customHeight="1">
      <c r="B76" s="31"/>
      <c r="C76" s="20" t="s">
        <v>96</v>
      </c>
      <c r="D76" s="32"/>
      <c r="E76" s="32"/>
      <c r="F76" s="32"/>
      <c r="G76" s="32"/>
      <c r="H76" s="32"/>
      <c r="I76" s="96"/>
      <c r="J76" s="32"/>
      <c r="K76" s="32"/>
      <c r="L76" s="35"/>
    </row>
    <row r="77" spans="2:12" s="1" customFormat="1" ht="6.95" customHeight="1">
      <c r="B77" s="31"/>
      <c r="C77" s="32"/>
      <c r="D77" s="32"/>
      <c r="E77" s="32"/>
      <c r="F77" s="32"/>
      <c r="G77" s="32"/>
      <c r="H77" s="32"/>
      <c r="I77" s="96"/>
      <c r="J77" s="32"/>
      <c r="K77" s="32"/>
      <c r="L77" s="35"/>
    </row>
    <row r="78" spans="2:12" s="1" customFormat="1" ht="12" customHeight="1">
      <c r="B78" s="31"/>
      <c r="C78" s="26" t="s">
        <v>16</v>
      </c>
      <c r="D78" s="32"/>
      <c r="E78" s="32"/>
      <c r="F78" s="32"/>
      <c r="G78" s="32"/>
      <c r="H78" s="32"/>
      <c r="I78" s="96"/>
      <c r="J78" s="32"/>
      <c r="K78" s="32"/>
      <c r="L78" s="35"/>
    </row>
    <row r="79" spans="2:12" s="1" customFormat="1" ht="16.5" customHeight="1">
      <c r="B79" s="31"/>
      <c r="C79" s="32"/>
      <c r="D79" s="32"/>
      <c r="E79" s="254" t="str">
        <f>E7</f>
        <v>Oprava komunikace na parc.č. 4341/6 v k.ú. Frenštát p.R.</v>
      </c>
      <c r="F79" s="255"/>
      <c r="G79" s="255"/>
      <c r="H79" s="255"/>
      <c r="I79" s="96"/>
      <c r="J79" s="32"/>
      <c r="K79" s="32"/>
      <c r="L79" s="35"/>
    </row>
    <row r="80" spans="2:12" s="1" customFormat="1" ht="12" customHeight="1">
      <c r="B80" s="31"/>
      <c r="C80" s="26" t="s">
        <v>79</v>
      </c>
      <c r="D80" s="32"/>
      <c r="E80" s="32"/>
      <c r="F80" s="32"/>
      <c r="G80" s="32"/>
      <c r="H80" s="32"/>
      <c r="I80" s="96"/>
      <c r="J80" s="32"/>
      <c r="K80" s="32"/>
      <c r="L80" s="35"/>
    </row>
    <row r="81" spans="2:12" s="1" customFormat="1" ht="16.5" customHeight="1">
      <c r="B81" s="31"/>
      <c r="C81" s="32"/>
      <c r="D81" s="32"/>
      <c r="E81" s="220" t="str">
        <f>E9</f>
        <v>01 - Oprava komunikace na parc.č. 4341/6 v k.ú. Frenštát p.R.</v>
      </c>
      <c r="F81" s="219"/>
      <c r="G81" s="219"/>
      <c r="H81" s="219"/>
      <c r="I81" s="96"/>
      <c r="J81" s="32"/>
      <c r="K81" s="32"/>
      <c r="L81" s="35"/>
    </row>
    <row r="82" spans="2:12" s="1" customFormat="1" ht="6.95" customHeight="1">
      <c r="B82" s="31"/>
      <c r="C82" s="32"/>
      <c r="D82" s="32"/>
      <c r="E82" s="32"/>
      <c r="F82" s="32"/>
      <c r="G82" s="32"/>
      <c r="H82" s="32"/>
      <c r="I82" s="96"/>
      <c r="J82" s="32"/>
      <c r="K82" s="32"/>
      <c r="L82" s="35"/>
    </row>
    <row r="83" spans="2:12" s="1" customFormat="1" ht="12" customHeight="1">
      <c r="B83" s="31"/>
      <c r="C83" s="26" t="s">
        <v>20</v>
      </c>
      <c r="D83" s="32"/>
      <c r="E83" s="32"/>
      <c r="F83" s="24" t="str">
        <f>F12</f>
        <v>Frenštát p.R.</v>
      </c>
      <c r="G83" s="32"/>
      <c r="H83" s="32"/>
      <c r="I83" s="97" t="s">
        <v>22</v>
      </c>
      <c r="J83" s="52" t="str">
        <f>IF(J12="","",J12)</f>
        <v>29. 7. 2019</v>
      </c>
      <c r="K83" s="32"/>
      <c r="L83" s="35"/>
    </row>
    <row r="84" spans="2:12" s="1" customFormat="1" ht="6.95" customHeight="1">
      <c r="B84" s="31"/>
      <c r="C84" s="32"/>
      <c r="D84" s="32"/>
      <c r="E84" s="32"/>
      <c r="F84" s="32"/>
      <c r="G84" s="32"/>
      <c r="H84" s="32"/>
      <c r="I84" s="96"/>
      <c r="J84" s="32"/>
      <c r="K84" s="32"/>
      <c r="L84" s="35"/>
    </row>
    <row r="85" spans="2:12" s="1" customFormat="1" ht="13.7" customHeight="1">
      <c r="B85" s="31"/>
      <c r="C85" s="26" t="s">
        <v>24</v>
      </c>
      <c r="D85" s="32"/>
      <c r="E85" s="32"/>
      <c r="F85" s="24" t="str">
        <f>E15</f>
        <v xml:space="preserve"> </v>
      </c>
      <c r="G85" s="32"/>
      <c r="H85" s="32"/>
      <c r="I85" s="97" t="s">
        <v>30</v>
      </c>
      <c r="J85" s="29" t="str">
        <f>E21</f>
        <v xml:space="preserve"> </v>
      </c>
      <c r="K85" s="32"/>
      <c r="L85" s="35"/>
    </row>
    <row r="86" spans="2:12" s="1" customFormat="1" ht="13.7" customHeight="1">
      <c r="B86" s="31"/>
      <c r="C86" s="26" t="s">
        <v>28</v>
      </c>
      <c r="D86" s="32"/>
      <c r="E86" s="32"/>
      <c r="F86" s="24" t="str">
        <f>IF(E18="","",E18)</f>
        <v>Vyplň údaj</v>
      </c>
      <c r="G86" s="32"/>
      <c r="H86" s="32"/>
      <c r="I86" s="97" t="s">
        <v>32</v>
      </c>
      <c r="J86" s="29" t="str">
        <f>E24</f>
        <v xml:space="preserve"> </v>
      </c>
      <c r="K86" s="32"/>
      <c r="L86" s="35"/>
    </row>
    <row r="87" spans="2:12" s="1" customFormat="1" ht="10.35" customHeight="1">
      <c r="B87" s="31"/>
      <c r="C87" s="32"/>
      <c r="D87" s="32"/>
      <c r="E87" s="32"/>
      <c r="F87" s="32"/>
      <c r="G87" s="32"/>
      <c r="H87" s="32"/>
      <c r="I87" s="96"/>
      <c r="J87" s="32"/>
      <c r="K87" s="32"/>
      <c r="L87" s="35"/>
    </row>
    <row r="88" spans="2:20" s="9" customFormat="1" ht="29.25" customHeight="1">
      <c r="B88" s="141"/>
      <c r="C88" s="142" t="s">
        <v>97</v>
      </c>
      <c r="D88" s="143" t="s">
        <v>53</v>
      </c>
      <c r="E88" s="143" t="s">
        <v>49</v>
      </c>
      <c r="F88" s="143" t="s">
        <v>50</v>
      </c>
      <c r="G88" s="143" t="s">
        <v>98</v>
      </c>
      <c r="H88" s="143" t="s">
        <v>99</v>
      </c>
      <c r="I88" s="144" t="s">
        <v>100</v>
      </c>
      <c r="J88" s="143" t="s">
        <v>83</v>
      </c>
      <c r="K88" s="145" t="s">
        <v>101</v>
      </c>
      <c r="L88" s="146"/>
      <c r="M88" s="61" t="s">
        <v>1</v>
      </c>
      <c r="N88" s="62" t="s">
        <v>38</v>
      </c>
      <c r="O88" s="62" t="s">
        <v>102</v>
      </c>
      <c r="P88" s="62" t="s">
        <v>103</v>
      </c>
      <c r="Q88" s="62" t="s">
        <v>104</v>
      </c>
      <c r="R88" s="62" t="s">
        <v>105</v>
      </c>
      <c r="S88" s="62" t="s">
        <v>106</v>
      </c>
      <c r="T88" s="63" t="s">
        <v>107</v>
      </c>
    </row>
    <row r="89" spans="2:63" s="1" customFormat="1" ht="22.9" customHeight="1">
      <c r="B89" s="31"/>
      <c r="C89" s="68" t="s">
        <v>108</v>
      </c>
      <c r="D89" s="32"/>
      <c r="E89" s="32"/>
      <c r="F89" s="32"/>
      <c r="G89" s="32"/>
      <c r="H89" s="32"/>
      <c r="I89" s="96"/>
      <c r="J89" s="147">
        <f>BK89</f>
        <v>0</v>
      </c>
      <c r="K89" s="32"/>
      <c r="L89" s="35"/>
      <c r="M89" s="64"/>
      <c r="N89" s="65"/>
      <c r="O89" s="65"/>
      <c r="P89" s="148">
        <f>P90+P130</f>
        <v>0</v>
      </c>
      <c r="Q89" s="65"/>
      <c r="R89" s="148">
        <f>R90+R130</f>
        <v>67.07983999999999</v>
      </c>
      <c r="S89" s="65"/>
      <c r="T89" s="149">
        <f>T90+T130</f>
        <v>272.5956</v>
      </c>
      <c r="AT89" s="14" t="s">
        <v>67</v>
      </c>
      <c r="AU89" s="14" t="s">
        <v>85</v>
      </c>
      <c r="BK89" s="150">
        <f>BK90+BK130</f>
        <v>0</v>
      </c>
    </row>
    <row r="90" spans="2:63" s="10" customFormat="1" ht="25.9" customHeight="1">
      <c r="B90" s="151"/>
      <c r="C90" s="152"/>
      <c r="D90" s="153" t="s">
        <v>67</v>
      </c>
      <c r="E90" s="154" t="s">
        <v>109</v>
      </c>
      <c r="F90" s="154" t="s">
        <v>110</v>
      </c>
      <c r="G90" s="152"/>
      <c r="H90" s="152"/>
      <c r="I90" s="155"/>
      <c r="J90" s="156">
        <f>BK90</f>
        <v>0</v>
      </c>
      <c r="K90" s="152"/>
      <c r="L90" s="157"/>
      <c r="M90" s="158"/>
      <c r="N90" s="159"/>
      <c r="O90" s="159"/>
      <c r="P90" s="160">
        <f>P91+P103+P110+P113+P123+P128</f>
        <v>0</v>
      </c>
      <c r="Q90" s="159"/>
      <c r="R90" s="160">
        <f>R91+R103+R110+R113+R123+R128</f>
        <v>67.07983999999999</v>
      </c>
      <c r="S90" s="159"/>
      <c r="T90" s="161">
        <f>T91+T103+T110+T113+T123+T128</f>
        <v>272.5956</v>
      </c>
      <c r="AR90" s="162" t="s">
        <v>75</v>
      </c>
      <c r="AT90" s="163" t="s">
        <v>67</v>
      </c>
      <c r="AU90" s="163" t="s">
        <v>68</v>
      </c>
      <c r="AY90" s="162" t="s">
        <v>111</v>
      </c>
      <c r="BK90" s="164">
        <f>BK91+BK103+BK110+BK113+BK123+BK128</f>
        <v>0</v>
      </c>
    </row>
    <row r="91" spans="2:63" s="10" customFormat="1" ht="22.9" customHeight="1">
      <c r="B91" s="151"/>
      <c r="C91" s="152"/>
      <c r="D91" s="153" t="s">
        <v>67</v>
      </c>
      <c r="E91" s="165" t="s">
        <v>75</v>
      </c>
      <c r="F91" s="165" t="s">
        <v>112</v>
      </c>
      <c r="G91" s="152"/>
      <c r="H91" s="152"/>
      <c r="I91" s="155"/>
      <c r="J91" s="166">
        <f>BK91</f>
        <v>0</v>
      </c>
      <c r="K91" s="152"/>
      <c r="L91" s="157"/>
      <c r="M91" s="158"/>
      <c r="N91" s="159"/>
      <c r="O91" s="159"/>
      <c r="P91" s="160">
        <f>SUM(P92:P102)</f>
        <v>0</v>
      </c>
      <c r="Q91" s="159"/>
      <c r="R91" s="160">
        <f>SUM(R92:R102)</f>
        <v>0.11780999999999998</v>
      </c>
      <c r="S91" s="159"/>
      <c r="T91" s="161">
        <f>SUM(T92:T102)</f>
        <v>215.424</v>
      </c>
      <c r="AR91" s="162" t="s">
        <v>75</v>
      </c>
      <c r="AT91" s="163" t="s">
        <v>67</v>
      </c>
      <c r="AU91" s="163" t="s">
        <v>75</v>
      </c>
      <c r="AY91" s="162" t="s">
        <v>111</v>
      </c>
      <c r="BK91" s="164">
        <f>SUM(BK92:BK102)</f>
        <v>0</v>
      </c>
    </row>
    <row r="92" spans="2:65" s="1" customFormat="1" ht="22.5" customHeight="1">
      <c r="B92" s="31"/>
      <c r="C92" s="167" t="s">
        <v>75</v>
      </c>
      <c r="D92" s="167" t="s">
        <v>113</v>
      </c>
      <c r="E92" s="168" t="s">
        <v>114</v>
      </c>
      <c r="F92" s="169" t="s">
        <v>115</v>
      </c>
      <c r="G92" s="170" t="s">
        <v>116</v>
      </c>
      <c r="H92" s="171">
        <v>1683</v>
      </c>
      <c r="I92" s="172"/>
      <c r="J92" s="173">
        <f>ROUND(I92*H92,2)</f>
        <v>0</v>
      </c>
      <c r="K92" s="169" t="s">
        <v>117</v>
      </c>
      <c r="L92" s="35"/>
      <c r="M92" s="174" t="s">
        <v>1</v>
      </c>
      <c r="N92" s="175" t="s">
        <v>39</v>
      </c>
      <c r="O92" s="57"/>
      <c r="P92" s="176">
        <f>O92*H92</f>
        <v>0</v>
      </c>
      <c r="Q92" s="176">
        <v>7E-05</v>
      </c>
      <c r="R92" s="176">
        <f>Q92*H92</f>
        <v>0.11780999999999998</v>
      </c>
      <c r="S92" s="176">
        <v>0.128</v>
      </c>
      <c r="T92" s="177">
        <f>S92*H92</f>
        <v>215.424</v>
      </c>
      <c r="AR92" s="14" t="s">
        <v>118</v>
      </c>
      <c r="AT92" s="14" t="s">
        <v>113</v>
      </c>
      <c r="AU92" s="14" t="s">
        <v>77</v>
      </c>
      <c r="AY92" s="14" t="s">
        <v>111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14" t="s">
        <v>75</v>
      </c>
      <c r="BK92" s="178">
        <f>ROUND(I92*H92,2)</f>
        <v>0</v>
      </c>
      <c r="BL92" s="14" t="s">
        <v>118</v>
      </c>
      <c r="BM92" s="14" t="s">
        <v>119</v>
      </c>
    </row>
    <row r="93" spans="2:51" s="11" customFormat="1" ht="11.25">
      <c r="B93" s="179"/>
      <c r="C93" s="180"/>
      <c r="D93" s="181" t="s">
        <v>120</v>
      </c>
      <c r="E93" s="182" t="s">
        <v>1</v>
      </c>
      <c r="F93" s="183" t="s">
        <v>121</v>
      </c>
      <c r="G93" s="180"/>
      <c r="H93" s="184">
        <v>292.5</v>
      </c>
      <c r="I93" s="185"/>
      <c r="J93" s="180"/>
      <c r="K93" s="180"/>
      <c r="L93" s="186"/>
      <c r="M93" s="187"/>
      <c r="N93" s="188"/>
      <c r="O93" s="188"/>
      <c r="P93" s="188"/>
      <c r="Q93" s="188"/>
      <c r="R93" s="188"/>
      <c r="S93" s="188"/>
      <c r="T93" s="189"/>
      <c r="AT93" s="190" t="s">
        <v>120</v>
      </c>
      <c r="AU93" s="190" t="s">
        <v>77</v>
      </c>
      <c r="AV93" s="11" t="s">
        <v>77</v>
      </c>
      <c r="AW93" s="11" t="s">
        <v>31</v>
      </c>
      <c r="AX93" s="11" t="s">
        <v>68</v>
      </c>
      <c r="AY93" s="190" t="s">
        <v>111</v>
      </c>
    </row>
    <row r="94" spans="2:51" s="11" customFormat="1" ht="11.25">
      <c r="B94" s="179"/>
      <c r="C94" s="180"/>
      <c r="D94" s="181" t="s">
        <v>120</v>
      </c>
      <c r="E94" s="182" t="s">
        <v>1</v>
      </c>
      <c r="F94" s="183" t="s">
        <v>122</v>
      </c>
      <c r="G94" s="180"/>
      <c r="H94" s="184">
        <v>38.19</v>
      </c>
      <c r="I94" s="185"/>
      <c r="J94" s="180"/>
      <c r="K94" s="180"/>
      <c r="L94" s="186"/>
      <c r="M94" s="187"/>
      <c r="N94" s="188"/>
      <c r="O94" s="188"/>
      <c r="P94" s="188"/>
      <c r="Q94" s="188"/>
      <c r="R94" s="188"/>
      <c r="S94" s="188"/>
      <c r="T94" s="189"/>
      <c r="AT94" s="190" t="s">
        <v>120</v>
      </c>
      <c r="AU94" s="190" t="s">
        <v>77</v>
      </c>
      <c r="AV94" s="11" t="s">
        <v>77</v>
      </c>
      <c r="AW94" s="11" t="s">
        <v>31</v>
      </c>
      <c r="AX94" s="11" t="s">
        <v>68</v>
      </c>
      <c r="AY94" s="190" t="s">
        <v>111</v>
      </c>
    </row>
    <row r="95" spans="2:51" s="11" customFormat="1" ht="11.25">
      <c r="B95" s="179"/>
      <c r="C95" s="180"/>
      <c r="D95" s="181" t="s">
        <v>120</v>
      </c>
      <c r="E95" s="182" t="s">
        <v>1</v>
      </c>
      <c r="F95" s="183" t="s">
        <v>123</v>
      </c>
      <c r="G95" s="180"/>
      <c r="H95" s="184">
        <v>225</v>
      </c>
      <c r="I95" s="185"/>
      <c r="J95" s="180"/>
      <c r="K95" s="180"/>
      <c r="L95" s="186"/>
      <c r="M95" s="187"/>
      <c r="N95" s="188"/>
      <c r="O95" s="188"/>
      <c r="P95" s="188"/>
      <c r="Q95" s="188"/>
      <c r="R95" s="188"/>
      <c r="S95" s="188"/>
      <c r="T95" s="189"/>
      <c r="AT95" s="190" t="s">
        <v>120</v>
      </c>
      <c r="AU95" s="190" t="s">
        <v>77</v>
      </c>
      <c r="AV95" s="11" t="s">
        <v>77</v>
      </c>
      <c r="AW95" s="11" t="s">
        <v>31</v>
      </c>
      <c r="AX95" s="11" t="s">
        <v>68</v>
      </c>
      <c r="AY95" s="190" t="s">
        <v>111</v>
      </c>
    </row>
    <row r="96" spans="2:51" s="11" customFormat="1" ht="11.25">
      <c r="B96" s="179"/>
      <c r="C96" s="180"/>
      <c r="D96" s="181" t="s">
        <v>120</v>
      </c>
      <c r="E96" s="182" t="s">
        <v>1</v>
      </c>
      <c r="F96" s="183" t="s">
        <v>124</v>
      </c>
      <c r="G96" s="180"/>
      <c r="H96" s="184">
        <v>240</v>
      </c>
      <c r="I96" s="185"/>
      <c r="J96" s="180"/>
      <c r="K96" s="180"/>
      <c r="L96" s="186"/>
      <c r="M96" s="187"/>
      <c r="N96" s="188"/>
      <c r="O96" s="188"/>
      <c r="P96" s="188"/>
      <c r="Q96" s="188"/>
      <c r="R96" s="188"/>
      <c r="S96" s="188"/>
      <c r="T96" s="189"/>
      <c r="AT96" s="190" t="s">
        <v>120</v>
      </c>
      <c r="AU96" s="190" t="s">
        <v>77</v>
      </c>
      <c r="AV96" s="11" t="s">
        <v>77</v>
      </c>
      <c r="AW96" s="11" t="s">
        <v>31</v>
      </c>
      <c r="AX96" s="11" t="s">
        <v>68</v>
      </c>
      <c r="AY96" s="190" t="s">
        <v>111</v>
      </c>
    </row>
    <row r="97" spans="2:51" s="11" customFormat="1" ht="11.25">
      <c r="B97" s="179"/>
      <c r="C97" s="180"/>
      <c r="D97" s="181" t="s">
        <v>120</v>
      </c>
      <c r="E97" s="182" t="s">
        <v>1</v>
      </c>
      <c r="F97" s="183" t="s">
        <v>125</v>
      </c>
      <c r="G97" s="180"/>
      <c r="H97" s="184">
        <v>54.75</v>
      </c>
      <c r="I97" s="185"/>
      <c r="J97" s="180"/>
      <c r="K97" s="180"/>
      <c r="L97" s="186"/>
      <c r="M97" s="187"/>
      <c r="N97" s="188"/>
      <c r="O97" s="188"/>
      <c r="P97" s="188"/>
      <c r="Q97" s="188"/>
      <c r="R97" s="188"/>
      <c r="S97" s="188"/>
      <c r="T97" s="189"/>
      <c r="AT97" s="190" t="s">
        <v>120</v>
      </c>
      <c r="AU97" s="190" t="s">
        <v>77</v>
      </c>
      <c r="AV97" s="11" t="s">
        <v>77</v>
      </c>
      <c r="AW97" s="11" t="s">
        <v>31</v>
      </c>
      <c r="AX97" s="11" t="s">
        <v>68</v>
      </c>
      <c r="AY97" s="190" t="s">
        <v>111</v>
      </c>
    </row>
    <row r="98" spans="2:51" s="11" customFormat="1" ht="11.25">
      <c r="B98" s="179"/>
      <c r="C98" s="180"/>
      <c r="D98" s="181" t="s">
        <v>120</v>
      </c>
      <c r="E98" s="182" t="s">
        <v>1</v>
      </c>
      <c r="F98" s="183" t="s">
        <v>126</v>
      </c>
      <c r="G98" s="180"/>
      <c r="H98" s="184">
        <v>199.5</v>
      </c>
      <c r="I98" s="185"/>
      <c r="J98" s="180"/>
      <c r="K98" s="180"/>
      <c r="L98" s="186"/>
      <c r="M98" s="187"/>
      <c r="N98" s="188"/>
      <c r="O98" s="188"/>
      <c r="P98" s="188"/>
      <c r="Q98" s="188"/>
      <c r="R98" s="188"/>
      <c r="S98" s="188"/>
      <c r="T98" s="189"/>
      <c r="AT98" s="190" t="s">
        <v>120</v>
      </c>
      <c r="AU98" s="190" t="s">
        <v>77</v>
      </c>
      <c r="AV98" s="11" t="s">
        <v>77</v>
      </c>
      <c r="AW98" s="11" t="s">
        <v>31</v>
      </c>
      <c r="AX98" s="11" t="s">
        <v>68</v>
      </c>
      <c r="AY98" s="190" t="s">
        <v>111</v>
      </c>
    </row>
    <row r="99" spans="2:51" s="11" customFormat="1" ht="11.25">
      <c r="B99" s="179"/>
      <c r="C99" s="180"/>
      <c r="D99" s="181" t="s">
        <v>120</v>
      </c>
      <c r="E99" s="182" t="s">
        <v>1</v>
      </c>
      <c r="F99" s="183" t="s">
        <v>127</v>
      </c>
      <c r="G99" s="180"/>
      <c r="H99" s="184">
        <v>323.3</v>
      </c>
      <c r="I99" s="185"/>
      <c r="J99" s="180"/>
      <c r="K99" s="180"/>
      <c r="L99" s="186"/>
      <c r="M99" s="187"/>
      <c r="N99" s="188"/>
      <c r="O99" s="188"/>
      <c r="P99" s="188"/>
      <c r="Q99" s="188"/>
      <c r="R99" s="188"/>
      <c r="S99" s="188"/>
      <c r="T99" s="189"/>
      <c r="AT99" s="190" t="s">
        <v>120</v>
      </c>
      <c r="AU99" s="190" t="s">
        <v>77</v>
      </c>
      <c r="AV99" s="11" t="s">
        <v>77</v>
      </c>
      <c r="AW99" s="11" t="s">
        <v>31</v>
      </c>
      <c r="AX99" s="11" t="s">
        <v>68</v>
      </c>
      <c r="AY99" s="190" t="s">
        <v>111</v>
      </c>
    </row>
    <row r="100" spans="2:51" s="11" customFormat="1" ht="11.25">
      <c r="B100" s="179"/>
      <c r="C100" s="180"/>
      <c r="D100" s="181" t="s">
        <v>120</v>
      </c>
      <c r="E100" s="182" t="s">
        <v>1</v>
      </c>
      <c r="F100" s="183" t="s">
        <v>128</v>
      </c>
      <c r="G100" s="180"/>
      <c r="H100" s="184">
        <v>290</v>
      </c>
      <c r="I100" s="185"/>
      <c r="J100" s="180"/>
      <c r="K100" s="180"/>
      <c r="L100" s="186"/>
      <c r="M100" s="187"/>
      <c r="N100" s="188"/>
      <c r="O100" s="188"/>
      <c r="P100" s="188"/>
      <c r="Q100" s="188"/>
      <c r="R100" s="188"/>
      <c r="S100" s="188"/>
      <c r="T100" s="189"/>
      <c r="AT100" s="190" t="s">
        <v>120</v>
      </c>
      <c r="AU100" s="190" t="s">
        <v>77</v>
      </c>
      <c r="AV100" s="11" t="s">
        <v>77</v>
      </c>
      <c r="AW100" s="11" t="s">
        <v>31</v>
      </c>
      <c r="AX100" s="11" t="s">
        <v>68</v>
      </c>
      <c r="AY100" s="190" t="s">
        <v>111</v>
      </c>
    </row>
    <row r="101" spans="2:51" s="11" customFormat="1" ht="11.25">
      <c r="B101" s="179"/>
      <c r="C101" s="180"/>
      <c r="D101" s="181" t="s">
        <v>120</v>
      </c>
      <c r="E101" s="182" t="s">
        <v>1</v>
      </c>
      <c r="F101" s="183" t="s">
        <v>129</v>
      </c>
      <c r="G101" s="180"/>
      <c r="H101" s="184">
        <v>19.76</v>
      </c>
      <c r="I101" s="185"/>
      <c r="J101" s="180"/>
      <c r="K101" s="180"/>
      <c r="L101" s="186"/>
      <c r="M101" s="187"/>
      <c r="N101" s="188"/>
      <c r="O101" s="188"/>
      <c r="P101" s="188"/>
      <c r="Q101" s="188"/>
      <c r="R101" s="188"/>
      <c r="S101" s="188"/>
      <c r="T101" s="189"/>
      <c r="AT101" s="190" t="s">
        <v>120</v>
      </c>
      <c r="AU101" s="190" t="s">
        <v>77</v>
      </c>
      <c r="AV101" s="11" t="s">
        <v>77</v>
      </c>
      <c r="AW101" s="11" t="s">
        <v>31</v>
      </c>
      <c r="AX101" s="11" t="s">
        <v>68</v>
      </c>
      <c r="AY101" s="190" t="s">
        <v>111</v>
      </c>
    </row>
    <row r="102" spans="2:51" s="12" customFormat="1" ht="11.25">
      <c r="B102" s="191"/>
      <c r="C102" s="192"/>
      <c r="D102" s="181" t="s">
        <v>120</v>
      </c>
      <c r="E102" s="193" t="s">
        <v>1</v>
      </c>
      <c r="F102" s="194" t="s">
        <v>130</v>
      </c>
      <c r="G102" s="192"/>
      <c r="H102" s="195">
        <v>1683</v>
      </c>
      <c r="I102" s="196"/>
      <c r="J102" s="192"/>
      <c r="K102" s="192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120</v>
      </c>
      <c r="AU102" s="201" t="s">
        <v>77</v>
      </c>
      <c r="AV102" s="12" t="s">
        <v>118</v>
      </c>
      <c r="AW102" s="12" t="s">
        <v>31</v>
      </c>
      <c r="AX102" s="12" t="s">
        <v>75</v>
      </c>
      <c r="AY102" s="201" t="s">
        <v>111</v>
      </c>
    </row>
    <row r="103" spans="2:63" s="10" customFormat="1" ht="22.9" customHeight="1">
      <c r="B103" s="151"/>
      <c r="C103" s="152"/>
      <c r="D103" s="153" t="s">
        <v>67</v>
      </c>
      <c r="E103" s="165" t="s">
        <v>131</v>
      </c>
      <c r="F103" s="165" t="s">
        <v>132</v>
      </c>
      <c r="G103" s="152"/>
      <c r="H103" s="152"/>
      <c r="I103" s="155"/>
      <c r="J103" s="166">
        <f>BK103</f>
        <v>0</v>
      </c>
      <c r="K103" s="152"/>
      <c r="L103" s="157"/>
      <c r="M103" s="158"/>
      <c r="N103" s="159"/>
      <c r="O103" s="159"/>
      <c r="P103" s="160">
        <f>SUM(P104:P109)</f>
        <v>0</v>
      </c>
      <c r="Q103" s="159"/>
      <c r="R103" s="160">
        <f>SUM(R104:R109)</f>
        <v>62.98005</v>
      </c>
      <c r="S103" s="159"/>
      <c r="T103" s="161">
        <f>SUM(T104:T109)</f>
        <v>0</v>
      </c>
      <c r="AR103" s="162" t="s">
        <v>75</v>
      </c>
      <c r="AT103" s="163" t="s">
        <v>67</v>
      </c>
      <c r="AU103" s="163" t="s">
        <v>75</v>
      </c>
      <c r="AY103" s="162" t="s">
        <v>111</v>
      </c>
      <c r="BK103" s="164">
        <f>SUM(BK104:BK109)</f>
        <v>0</v>
      </c>
    </row>
    <row r="104" spans="2:65" s="1" customFormat="1" ht="16.5" customHeight="1">
      <c r="B104" s="31"/>
      <c r="C104" s="167" t="s">
        <v>77</v>
      </c>
      <c r="D104" s="167" t="s">
        <v>113</v>
      </c>
      <c r="E104" s="168" t="s">
        <v>133</v>
      </c>
      <c r="F104" s="169" t="s">
        <v>134</v>
      </c>
      <c r="G104" s="170" t="s">
        <v>116</v>
      </c>
      <c r="H104" s="171">
        <v>93.3</v>
      </c>
      <c r="I104" s="172"/>
      <c r="J104" s="173">
        <f>ROUND(I104*H104,2)</f>
        <v>0</v>
      </c>
      <c r="K104" s="169" t="s">
        <v>117</v>
      </c>
      <c r="L104" s="35"/>
      <c r="M104" s="174" t="s">
        <v>1</v>
      </c>
      <c r="N104" s="175" t="s">
        <v>39</v>
      </c>
      <c r="O104" s="57"/>
      <c r="P104" s="176">
        <f>O104*H104</f>
        <v>0</v>
      </c>
      <c r="Q104" s="176">
        <v>0.216</v>
      </c>
      <c r="R104" s="176">
        <f>Q104*H104</f>
        <v>20.1528</v>
      </c>
      <c r="S104" s="176">
        <v>0</v>
      </c>
      <c r="T104" s="177">
        <f>S104*H104</f>
        <v>0</v>
      </c>
      <c r="AR104" s="14" t="s">
        <v>118</v>
      </c>
      <c r="AT104" s="14" t="s">
        <v>113</v>
      </c>
      <c r="AU104" s="14" t="s">
        <v>77</v>
      </c>
      <c r="AY104" s="14" t="s">
        <v>111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4" t="s">
        <v>75</v>
      </c>
      <c r="BK104" s="178">
        <f>ROUND(I104*H104,2)</f>
        <v>0</v>
      </c>
      <c r="BL104" s="14" t="s">
        <v>118</v>
      </c>
      <c r="BM104" s="14" t="s">
        <v>135</v>
      </c>
    </row>
    <row r="105" spans="2:51" s="11" customFormat="1" ht="11.25">
      <c r="B105" s="179"/>
      <c r="C105" s="180"/>
      <c r="D105" s="181" t="s">
        <v>120</v>
      </c>
      <c r="E105" s="182" t="s">
        <v>1</v>
      </c>
      <c r="F105" s="183" t="s">
        <v>136</v>
      </c>
      <c r="G105" s="180"/>
      <c r="H105" s="184">
        <v>93.3</v>
      </c>
      <c r="I105" s="185"/>
      <c r="J105" s="180"/>
      <c r="K105" s="180"/>
      <c r="L105" s="186"/>
      <c r="M105" s="187"/>
      <c r="N105" s="188"/>
      <c r="O105" s="188"/>
      <c r="P105" s="188"/>
      <c r="Q105" s="188"/>
      <c r="R105" s="188"/>
      <c r="S105" s="188"/>
      <c r="T105" s="189"/>
      <c r="AT105" s="190" t="s">
        <v>120</v>
      </c>
      <c r="AU105" s="190" t="s">
        <v>77</v>
      </c>
      <c r="AV105" s="11" t="s">
        <v>77</v>
      </c>
      <c r="AW105" s="11" t="s">
        <v>31</v>
      </c>
      <c r="AX105" s="11" t="s">
        <v>75</v>
      </c>
      <c r="AY105" s="190" t="s">
        <v>111</v>
      </c>
    </row>
    <row r="106" spans="2:65" s="1" customFormat="1" ht="22.5" customHeight="1">
      <c r="B106" s="31"/>
      <c r="C106" s="167" t="s">
        <v>137</v>
      </c>
      <c r="D106" s="167" t="s">
        <v>113</v>
      </c>
      <c r="E106" s="168" t="s">
        <v>138</v>
      </c>
      <c r="F106" s="169" t="s">
        <v>139</v>
      </c>
      <c r="G106" s="170" t="s">
        <v>116</v>
      </c>
      <c r="H106" s="171">
        <v>255</v>
      </c>
      <c r="I106" s="172"/>
      <c r="J106" s="173">
        <f>ROUND(I106*H106,2)</f>
        <v>0</v>
      </c>
      <c r="K106" s="169" t="s">
        <v>117</v>
      </c>
      <c r="L106" s="35"/>
      <c r="M106" s="174" t="s">
        <v>1</v>
      </c>
      <c r="N106" s="175" t="s">
        <v>39</v>
      </c>
      <c r="O106" s="57"/>
      <c r="P106" s="176">
        <f>O106*H106</f>
        <v>0</v>
      </c>
      <c r="Q106" s="176">
        <v>0.16795</v>
      </c>
      <c r="R106" s="176">
        <f>Q106*H106</f>
        <v>42.82725</v>
      </c>
      <c r="S106" s="176">
        <v>0</v>
      </c>
      <c r="T106" s="177">
        <f>S106*H106</f>
        <v>0</v>
      </c>
      <c r="AR106" s="14" t="s">
        <v>118</v>
      </c>
      <c r="AT106" s="14" t="s">
        <v>113</v>
      </c>
      <c r="AU106" s="14" t="s">
        <v>77</v>
      </c>
      <c r="AY106" s="14" t="s">
        <v>111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4" t="s">
        <v>75</v>
      </c>
      <c r="BK106" s="178">
        <f>ROUND(I106*H106,2)</f>
        <v>0</v>
      </c>
      <c r="BL106" s="14" t="s">
        <v>118</v>
      </c>
      <c r="BM106" s="14" t="s">
        <v>140</v>
      </c>
    </row>
    <row r="107" spans="2:51" s="11" customFormat="1" ht="11.25">
      <c r="B107" s="179"/>
      <c r="C107" s="180"/>
      <c r="D107" s="181" t="s">
        <v>120</v>
      </c>
      <c r="E107" s="182" t="s">
        <v>1</v>
      </c>
      <c r="F107" s="183" t="s">
        <v>141</v>
      </c>
      <c r="G107" s="180"/>
      <c r="H107" s="184">
        <v>255</v>
      </c>
      <c r="I107" s="185"/>
      <c r="J107" s="180"/>
      <c r="K107" s="180"/>
      <c r="L107" s="186"/>
      <c r="M107" s="187"/>
      <c r="N107" s="188"/>
      <c r="O107" s="188"/>
      <c r="P107" s="188"/>
      <c r="Q107" s="188"/>
      <c r="R107" s="188"/>
      <c r="S107" s="188"/>
      <c r="T107" s="189"/>
      <c r="AT107" s="190" t="s">
        <v>120</v>
      </c>
      <c r="AU107" s="190" t="s">
        <v>77</v>
      </c>
      <c r="AV107" s="11" t="s">
        <v>77</v>
      </c>
      <c r="AW107" s="11" t="s">
        <v>31</v>
      </c>
      <c r="AX107" s="11" t="s">
        <v>75</v>
      </c>
      <c r="AY107" s="190" t="s">
        <v>111</v>
      </c>
    </row>
    <row r="108" spans="2:65" s="1" customFormat="1" ht="16.5" customHeight="1">
      <c r="B108" s="31"/>
      <c r="C108" s="167" t="s">
        <v>118</v>
      </c>
      <c r="D108" s="167" t="s">
        <v>113</v>
      </c>
      <c r="E108" s="168" t="s">
        <v>142</v>
      </c>
      <c r="F108" s="169" t="s">
        <v>143</v>
      </c>
      <c r="G108" s="170" t="s">
        <v>116</v>
      </c>
      <c r="H108" s="171">
        <v>1683</v>
      </c>
      <c r="I108" s="172"/>
      <c r="J108" s="173">
        <f>ROUND(I108*H108,2)</f>
        <v>0</v>
      </c>
      <c r="K108" s="169" t="s">
        <v>117</v>
      </c>
      <c r="L108" s="35"/>
      <c r="M108" s="174" t="s">
        <v>1</v>
      </c>
      <c r="N108" s="175" t="s">
        <v>39</v>
      </c>
      <c r="O108" s="57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AR108" s="14" t="s">
        <v>118</v>
      </c>
      <c r="AT108" s="14" t="s">
        <v>113</v>
      </c>
      <c r="AU108" s="14" t="s">
        <v>77</v>
      </c>
      <c r="AY108" s="14" t="s">
        <v>111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4" t="s">
        <v>75</v>
      </c>
      <c r="BK108" s="178">
        <f>ROUND(I108*H108,2)</f>
        <v>0</v>
      </c>
      <c r="BL108" s="14" t="s">
        <v>118</v>
      </c>
      <c r="BM108" s="14" t="s">
        <v>144</v>
      </c>
    </row>
    <row r="109" spans="2:65" s="1" customFormat="1" ht="22.5" customHeight="1">
      <c r="B109" s="31"/>
      <c r="C109" s="167" t="s">
        <v>131</v>
      </c>
      <c r="D109" s="167" t="s">
        <v>113</v>
      </c>
      <c r="E109" s="168" t="s">
        <v>145</v>
      </c>
      <c r="F109" s="169" t="s">
        <v>146</v>
      </c>
      <c r="G109" s="170" t="s">
        <v>116</v>
      </c>
      <c r="H109" s="171">
        <v>1683</v>
      </c>
      <c r="I109" s="172"/>
      <c r="J109" s="173">
        <f>ROUND(I109*H109,2)</f>
        <v>0</v>
      </c>
      <c r="K109" s="169" t="s">
        <v>117</v>
      </c>
      <c r="L109" s="35"/>
      <c r="M109" s="174" t="s">
        <v>1</v>
      </c>
      <c r="N109" s="175" t="s">
        <v>39</v>
      </c>
      <c r="O109" s="57"/>
      <c r="P109" s="176">
        <f>O109*H109</f>
        <v>0</v>
      </c>
      <c r="Q109" s="176">
        <v>0</v>
      </c>
      <c r="R109" s="176">
        <f>Q109*H109</f>
        <v>0</v>
      </c>
      <c r="S109" s="176">
        <v>0</v>
      </c>
      <c r="T109" s="177">
        <f>S109*H109</f>
        <v>0</v>
      </c>
      <c r="AR109" s="14" t="s">
        <v>118</v>
      </c>
      <c r="AT109" s="14" t="s">
        <v>113</v>
      </c>
      <c r="AU109" s="14" t="s">
        <v>77</v>
      </c>
      <c r="AY109" s="14" t="s">
        <v>111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14" t="s">
        <v>75</v>
      </c>
      <c r="BK109" s="178">
        <f>ROUND(I109*H109,2)</f>
        <v>0</v>
      </c>
      <c r="BL109" s="14" t="s">
        <v>118</v>
      </c>
      <c r="BM109" s="14" t="s">
        <v>147</v>
      </c>
    </row>
    <row r="110" spans="2:63" s="10" customFormat="1" ht="22.9" customHeight="1">
      <c r="B110" s="151"/>
      <c r="C110" s="152"/>
      <c r="D110" s="153" t="s">
        <v>67</v>
      </c>
      <c r="E110" s="165" t="s">
        <v>148</v>
      </c>
      <c r="F110" s="165" t="s">
        <v>149</v>
      </c>
      <c r="G110" s="152"/>
      <c r="H110" s="152"/>
      <c r="I110" s="155"/>
      <c r="J110" s="166">
        <f>BK110</f>
        <v>0</v>
      </c>
      <c r="K110" s="152"/>
      <c r="L110" s="157"/>
      <c r="M110" s="158"/>
      <c r="N110" s="159"/>
      <c r="O110" s="159"/>
      <c r="P110" s="160">
        <f>SUM(P111:P112)</f>
        <v>0</v>
      </c>
      <c r="Q110" s="159"/>
      <c r="R110" s="160">
        <f>SUM(R111:R112)</f>
        <v>3.9524000000000004</v>
      </c>
      <c r="S110" s="159"/>
      <c r="T110" s="161">
        <f>SUM(T111:T112)</f>
        <v>0</v>
      </c>
      <c r="AR110" s="162" t="s">
        <v>75</v>
      </c>
      <c r="AT110" s="163" t="s">
        <v>67</v>
      </c>
      <c r="AU110" s="163" t="s">
        <v>75</v>
      </c>
      <c r="AY110" s="162" t="s">
        <v>111</v>
      </c>
      <c r="BK110" s="164">
        <f>SUM(BK111:BK112)</f>
        <v>0</v>
      </c>
    </row>
    <row r="111" spans="2:65" s="1" customFormat="1" ht="16.5" customHeight="1">
      <c r="B111" s="31"/>
      <c r="C111" s="167" t="s">
        <v>150</v>
      </c>
      <c r="D111" s="167" t="s">
        <v>113</v>
      </c>
      <c r="E111" s="168" t="s">
        <v>151</v>
      </c>
      <c r="F111" s="169" t="s">
        <v>152</v>
      </c>
      <c r="G111" s="170" t="s">
        <v>153</v>
      </c>
      <c r="H111" s="171">
        <v>2</v>
      </c>
      <c r="I111" s="172"/>
      <c r="J111" s="173">
        <f>ROUND(I111*H111,2)</f>
        <v>0</v>
      </c>
      <c r="K111" s="169" t="s">
        <v>117</v>
      </c>
      <c r="L111" s="35"/>
      <c r="M111" s="174" t="s">
        <v>1</v>
      </c>
      <c r="N111" s="175" t="s">
        <v>39</v>
      </c>
      <c r="O111" s="57"/>
      <c r="P111" s="176">
        <f>O111*H111</f>
        <v>0</v>
      </c>
      <c r="Q111" s="176">
        <v>0.4208</v>
      </c>
      <c r="R111" s="176">
        <f>Q111*H111</f>
        <v>0.8416</v>
      </c>
      <c r="S111" s="176">
        <v>0</v>
      </c>
      <c r="T111" s="177">
        <f>S111*H111</f>
        <v>0</v>
      </c>
      <c r="AR111" s="14" t="s">
        <v>118</v>
      </c>
      <c r="AT111" s="14" t="s">
        <v>113</v>
      </c>
      <c r="AU111" s="14" t="s">
        <v>77</v>
      </c>
      <c r="AY111" s="14" t="s">
        <v>111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4" t="s">
        <v>75</v>
      </c>
      <c r="BK111" s="178">
        <f>ROUND(I111*H111,2)</f>
        <v>0</v>
      </c>
      <c r="BL111" s="14" t="s">
        <v>118</v>
      </c>
      <c r="BM111" s="14" t="s">
        <v>154</v>
      </c>
    </row>
    <row r="112" spans="2:65" s="1" customFormat="1" ht="22.5" customHeight="1">
      <c r="B112" s="31"/>
      <c r="C112" s="167" t="s">
        <v>155</v>
      </c>
      <c r="D112" s="167" t="s">
        <v>113</v>
      </c>
      <c r="E112" s="168" t="s">
        <v>156</v>
      </c>
      <c r="F112" s="169" t="s">
        <v>157</v>
      </c>
      <c r="G112" s="170" t="s">
        <v>153</v>
      </c>
      <c r="H112" s="171">
        <v>10</v>
      </c>
      <c r="I112" s="172"/>
      <c r="J112" s="173">
        <f>ROUND(I112*H112,2)</f>
        <v>0</v>
      </c>
      <c r="K112" s="169" t="s">
        <v>117</v>
      </c>
      <c r="L112" s="35"/>
      <c r="M112" s="174" t="s">
        <v>1</v>
      </c>
      <c r="N112" s="175" t="s">
        <v>39</v>
      </c>
      <c r="O112" s="57"/>
      <c r="P112" s="176">
        <f>O112*H112</f>
        <v>0</v>
      </c>
      <c r="Q112" s="176">
        <v>0.31108</v>
      </c>
      <c r="R112" s="176">
        <f>Q112*H112</f>
        <v>3.1108000000000002</v>
      </c>
      <c r="S112" s="176">
        <v>0</v>
      </c>
      <c r="T112" s="177">
        <f>S112*H112</f>
        <v>0</v>
      </c>
      <c r="AR112" s="14" t="s">
        <v>118</v>
      </c>
      <c r="AT112" s="14" t="s">
        <v>113</v>
      </c>
      <c r="AU112" s="14" t="s">
        <v>77</v>
      </c>
      <c r="AY112" s="14" t="s">
        <v>111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14" t="s">
        <v>75</v>
      </c>
      <c r="BK112" s="178">
        <f>ROUND(I112*H112,2)</f>
        <v>0</v>
      </c>
      <c r="BL112" s="14" t="s">
        <v>118</v>
      </c>
      <c r="BM112" s="14" t="s">
        <v>158</v>
      </c>
    </row>
    <row r="113" spans="2:63" s="10" customFormat="1" ht="22.9" customHeight="1">
      <c r="B113" s="151"/>
      <c r="C113" s="152"/>
      <c r="D113" s="153" t="s">
        <v>67</v>
      </c>
      <c r="E113" s="165" t="s">
        <v>159</v>
      </c>
      <c r="F113" s="165" t="s">
        <v>160</v>
      </c>
      <c r="G113" s="152"/>
      <c r="H113" s="152"/>
      <c r="I113" s="155"/>
      <c r="J113" s="166">
        <f>BK113</f>
        <v>0</v>
      </c>
      <c r="K113" s="152"/>
      <c r="L113" s="157"/>
      <c r="M113" s="158"/>
      <c r="N113" s="159"/>
      <c r="O113" s="159"/>
      <c r="P113" s="160">
        <f>SUM(P114:P122)</f>
        <v>0</v>
      </c>
      <c r="Q113" s="159"/>
      <c r="R113" s="160">
        <f>SUM(R114:R122)</f>
        <v>0.029579999999999995</v>
      </c>
      <c r="S113" s="159"/>
      <c r="T113" s="161">
        <f>SUM(T114:T122)</f>
        <v>57.1716</v>
      </c>
      <c r="AR113" s="162" t="s">
        <v>75</v>
      </c>
      <c r="AT113" s="163" t="s">
        <v>67</v>
      </c>
      <c r="AU113" s="163" t="s">
        <v>75</v>
      </c>
      <c r="AY113" s="162" t="s">
        <v>111</v>
      </c>
      <c r="BK113" s="164">
        <f>SUM(BK114:BK122)</f>
        <v>0</v>
      </c>
    </row>
    <row r="114" spans="2:65" s="1" customFormat="1" ht="16.5" customHeight="1">
      <c r="B114" s="31"/>
      <c r="C114" s="167" t="s">
        <v>148</v>
      </c>
      <c r="D114" s="167" t="s">
        <v>113</v>
      </c>
      <c r="E114" s="168" t="s">
        <v>161</v>
      </c>
      <c r="F114" s="169" t="s">
        <v>162</v>
      </c>
      <c r="G114" s="170" t="s">
        <v>116</v>
      </c>
      <c r="H114" s="171">
        <v>18</v>
      </c>
      <c r="I114" s="172"/>
      <c r="J114" s="173">
        <f>ROUND(I114*H114,2)</f>
        <v>0</v>
      </c>
      <c r="K114" s="169" t="s">
        <v>117</v>
      </c>
      <c r="L114" s="35"/>
      <c r="M114" s="174" t="s">
        <v>1</v>
      </c>
      <c r="N114" s="175" t="s">
        <v>39</v>
      </c>
      <c r="O114" s="57"/>
      <c r="P114" s="176">
        <f>O114*H114</f>
        <v>0</v>
      </c>
      <c r="Q114" s="176">
        <v>0.0006</v>
      </c>
      <c r="R114" s="176">
        <f>Q114*H114</f>
        <v>0.010799999999999999</v>
      </c>
      <c r="S114" s="176">
        <v>0</v>
      </c>
      <c r="T114" s="177">
        <f>S114*H114</f>
        <v>0</v>
      </c>
      <c r="AR114" s="14" t="s">
        <v>118</v>
      </c>
      <c r="AT114" s="14" t="s">
        <v>113</v>
      </c>
      <c r="AU114" s="14" t="s">
        <v>77</v>
      </c>
      <c r="AY114" s="14" t="s">
        <v>111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14" t="s">
        <v>75</v>
      </c>
      <c r="BK114" s="178">
        <f>ROUND(I114*H114,2)</f>
        <v>0</v>
      </c>
      <c r="BL114" s="14" t="s">
        <v>118</v>
      </c>
      <c r="BM114" s="14" t="s">
        <v>163</v>
      </c>
    </row>
    <row r="115" spans="2:51" s="11" customFormat="1" ht="11.25">
      <c r="B115" s="179"/>
      <c r="C115" s="180"/>
      <c r="D115" s="181" t="s">
        <v>120</v>
      </c>
      <c r="E115" s="182" t="s">
        <v>1</v>
      </c>
      <c r="F115" s="183" t="s">
        <v>164</v>
      </c>
      <c r="G115" s="180"/>
      <c r="H115" s="184">
        <v>18</v>
      </c>
      <c r="I115" s="185"/>
      <c r="J115" s="180"/>
      <c r="K115" s="180"/>
      <c r="L115" s="186"/>
      <c r="M115" s="187"/>
      <c r="N115" s="188"/>
      <c r="O115" s="188"/>
      <c r="P115" s="188"/>
      <c r="Q115" s="188"/>
      <c r="R115" s="188"/>
      <c r="S115" s="188"/>
      <c r="T115" s="189"/>
      <c r="AT115" s="190" t="s">
        <v>120</v>
      </c>
      <c r="AU115" s="190" t="s">
        <v>77</v>
      </c>
      <c r="AV115" s="11" t="s">
        <v>77</v>
      </c>
      <c r="AW115" s="11" t="s">
        <v>31</v>
      </c>
      <c r="AX115" s="11" t="s">
        <v>75</v>
      </c>
      <c r="AY115" s="190" t="s">
        <v>111</v>
      </c>
    </row>
    <row r="116" spans="2:65" s="1" customFormat="1" ht="16.5" customHeight="1">
      <c r="B116" s="31"/>
      <c r="C116" s="167" t="s">
        <v>159</v>
      </c>
      <c r="D116" s="167" t="s">
        <v>113</v>
      </c>
      <c r="E116" s="168" t="s">
        <v>165</v>
      </c>
      <c r="F116" s="169" t="s">
        <v>166</v>
      </c>
      <c r="G116" s="170" t="s">
        <v>116</v>
      </c>
      <c r="H116" s="171">
        <v>18</v>
      </c>
      <c r="I116" s="172"/>
      <c r="J116" s="173">
        <f>ROUND(I116*H116,2)</f>
        <v>0</v>
      </c>
      <c r="K116" s="169" t="s">
        <v>117</v>
      </c>
      <c r="L116" s="35"/>
      <c r="M116" s="174" t="s">
        <v>1</v>
      </c>
      <c r="N116" s="175" t="s">
        <v>39</v>
      </c>
      <c r="O116" s="57"/>
      <c r="P116" s="176">
        <f>O116*H116</f>
        <v>0</v>
      </c>
      <c r="Q116" s="176">
        <v>1E-05</v>
      </c>
      <c r="R116" s="176">
        <f>Q116*H116</f>
        <v>0.00018</v>
      </c>
      <c r="S116" s="176">
        <v>0</v>
      </c>
      <c r="T116" s="177">
        <f>S116*H116</f>
        <v>0</v>
      </c>
      <c r="AR116" s="14" t="s">
        <v>118</v>
      </c>
      <c r="AT116" s="14" t="s">
        <v>113</v>
      </c>
      <c r="AU116" s="14" t="s">
        <v>77</v>
      </c>
      <c r="AY116" s="14" t="s">
        <v>111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14" t="s">
        <v>75</v>
      </c>
      <c r="BK116" s="178">
        <f>ROUND(I116*H116,2)</f>
        <v>0</v>
      </c>
      <c r="BL116" s="14" t="s">
        <v>118</v>
      </c>
      <c r="BM116" s="14" t="s">
        <v>167</v>
      </c>
    </row>
    <row r="117" spans="2:65" s="1" customFormat="1" ht="22.5" customHeight="1">
      <c r="B117" s="31"/>
      <c r="C117" s="167" t="s">
        <v>168</v>
      </c>
      <c r="D117" s="167" t="s">
        <v>113</v>
      </c>
      <c r="E117" s="168" t="s">
        <v>169</v>
      </c>
      <c r="F117" s="169" t="s">
        <v>170</v>
      </c>
      <c r="G117" s="170" t="s">
        <v>171</v>
      </c>
      <c r="H117" s="171">
        <v>31</v>
      </c>
      <c r="I117" s="172"/>
      <c r="J117" s="173">
        <f>ROUND(I117*H117,2)</f>
        <v>0</v>
      </c>
      <c r="K117" s="169" t="s">
        <v>117</v>
      </c>
      <c r="L117" s="35"/>
      <c r="M117" s="174" t="s">
        <v>1</v>
      </c>
      <c r="N117" s="175" t="s">
        <v>39</v>
      </c>
      <c r="O117" s="57"/>
      <c r="P117" s="176">
        <f>O117*H117</f>
        <v>0</v>
      </c>
      <c r="Q117" s="176">
        <v>0.0006</v>
      </c>
      <c r="R117" s="176">
        <f>Q117*H117</f>
        <v>0.0186</v>
      </c>
      <c r="S117" s="176">
        <v>0</v>
      </c>
      <c r="T117" s="177">
        <f>S117*H117</f>
        <v>0</v>
      </c>
      <c r="AR117" s="14" t="s">
        <v>118</v>
      </c>
      <c r="AT117" s="14" t="s">
        <v>113</v>
      </c>
      <c r="AU117" s="14" t="s">
        <v>77</v>
      </c>
      <c r="AY117" s="14" t="s">
        <v>111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4" t="s">
        <v>75</v>
      </c>
      <c r="BK117" s="178">
        <f>ROUND(I117*H117,2)</f>
        <v>0</v>
      </c>
      <c r="BL117" s="14" t="s">
        <v>118</v>
      </c>
      <c r="BM117" s="14" t="s">
        <v>172</v>
      </c>
    </row>
    <row r="118" spans="2:65" s="1" customFormat="1" ht="16.5" customHeight="1">
      <c r="B118" s="31"/>
      <c r="C118" s="167" t="s">
        <v>173</v>
      </c>
      <c r="D118" s="167" t="s">
        <v>113</v>
      </c>
      <c r="E118" s="168" t="s">
        <v>174</v>
      </c>
      <c r="F118" s="169" t="s">
        <v>175</v>
      </c>
      <c r="G118" s="170" t="s">
        <v>171</v>
      </c>
      <c r="H118" s="171">
        <v>31.8</v>
      </c>
      <c r="I118" s="172"/>
      <c r="J118" s="173">
        <f>ROUND(I118*H118,2)</f>
        <v>0</v>
      </c>
      <c r="K118" s="169" t="s">
        <v>117</v>
      </c>
      <c r="L118" s="35"/>
      <c r="M118" s="174" t="s">
        <v>1</v>
      </c>
      <c r="N118" s="175" t="s">
        <v>39</v>
      </c>
      <c r="O118" s="57"/>
      <c r="P118" s="176">
        <f>O118*H118</f>
        <v>0</v>
      </c>
      <c r="Q118" s="176">
        <v>0</v>
      </c>
      <c r="R118" s="176">
        <f>Q118*H118</f>
        <v>0</v>
      </c>
      <c r="S118" s="176">
        <v>0</v>
      </c>
      <c r="T118" s="177">
        <f>S118*H118</f>
        <v>0</v>
      </c>
      <c r="AR118" s="14" t="s">
        <v>118</v>
      </c>
      <c r="AT118" s="14" t="s">
        <v>113</v>
      </c>
      <c r="AU118" s="14" t="s">
        <v>77</v>
      </c>
      <c r="AY118" s="14" t="s">
        <v>111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14" t="s">
        <v>75</v>
      </c>
      <c r="BK118" s="178">
        <f>ROUND(I118*H118,2)</f>
        <v>0</v>
      </c>
      <c r="BL118" s="14" t="s">
        <v>118</v>
      </c>
      <c r="BM118" s="14" t="s">
        <v>176</v>
      </c>
    </row>
    <row r="119" spans="2:51" s="11" customFormat="1" ht="11.25">
      <c r="B119" s="179"/>
      <c r="C119" s="180"/>
      <c r="D119" s="181" t="s">
        <v>120</v>
      </c>
      <c r="E119" s="182" t="s">
        <v>1</v>
      </c>
      <c r="F119" s="183" t="s">
        <v>177</v>
      </c>
      <c r="G119" s="180"/>
      <c r="H119" s="184">
        <v>31.8</v>
      </c>
      <c r="I119" s="185"/>
      <c r="J119" s="180"/>
      <c r="K119" s="180"/>
      <c r="L119" s="186"/>
      <c r="M119" s="187"/>
      <c r="N119" s="188"/>
      <c r="O119" s="188"/>
      <c r="P119" s="188"/>
      <c r="Q119" s="188"/>
      <c r="R119" s="188"/>
      <c r="S119" s="188"/>
      <c r="T119" s="189"/>
      <c r="AT119" s="190" t="s">
        <v>120</v>
      </c>
      <c r="AU119" s="190" t="s">
        <v>77</v>
      </c>
      <c r="AV119" s="11" t="s">
        <v>77</v>
      </c>
      <c r="AW119" s="11" t="s">
        <v>31</v>
      </c>
      <c r="AX119" s="11" t="s">
        <v>75</v>
      </c>
      <c r="AY119" s="190" t="s">
        <v>111</v>
      </c>
    </row>
    <row r="120" spans="2:65" s="1" customFormat="1" ht="16.5" customHeight="1">
      <c r="B120" s="31"/>
      <c r="C120" s="167" t="s">
        <v>178</v>
      </c>
      <c r="D120" s="167" t="s">
        <v>113</v>
      </c>
      <c r="E120" s="168" t="s">
        <v>179</v>
      </c>
      <c r="F120" s="169" t="s">
        <v>180</v>
      </c>
      <c r="G120" s="170" t="s">
        <v>116</v>
      </c>
      <c r="H120" s="171">
        <v>1683</v>
      </c>
      <c r="I120" s="172"/>
      <c r="J120" s="173">
        <f>ROUND(I120*H120,2)</f>
        <v>0</v>
      </c>
      <c r="K120" s="169" t="s">
        <v>117</v>
      </c>
      <c r="L120" s="35"/>
      <c r="M120" s="174" t="s">
        <v>1</v>
      </c>
      <c r="N120" s="175" t="s">
        <v>39</v>
      </c>
      <c r="O120" s="57"/>
      <c r="P120" s="176">
        <f>O120*H120</f>
        <v>0</v>
      </c>
      <c r="Q120" s="176">
        <v>0</v>
      </c>
      <c r="R120" s="176">
        <f>Q120*H120</f>
        <v>0</v>
      </c>
      <c r="S120" s="176">
        <v>0.02</v>
      </c>
      <c r="T120" s="177">
        <f>S120*H120</f>
        <v>33.660000000000004</v>
      </c>
      <c r="AR120" s="14" t="s">
        <v>118</v>
      </c>
      <c r="AT120" s="14" t="s">
        <v>113</v>
      </c>
      <c r="AU120" s="14" t="s">
        <v>77</v>
      </c>
      <c r="AY120" s="14" t="s">
        <v>111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4" t="s">
        <v>75</v>
      </c>
      <c r="BK120" s="178">
        <f>ROUND(I120*H120,2)</f>
        <v>0</v>
      </c>
      <c r="BL120" s="14" t="s">
        <v>118</v>
      </c>
      <c r="BM120" s="14" t="s">
        <v>181</v>
      </c>
    </row>
    <row r="121" spans="2:65" s="1" customFormat="1" ht="33.75" customHeight="1">
      <c r="B121" s="31"/>
      <c r="C121" s="167" t="s">
        <v>182</v>
      </c>
      <c r="D121" s="167" t="s">
        <v>113</v>
      </c>
      <c r="E121" s="168" t="s">
        <v>183</v>
      </c>
      <c r="F121" s="169" t="s">
        <v>184</v>
      </c>
      <c r="G121" s="170" t="s">
        <v>116</v>
      </c>
      <c r="H121" s="171">
        <v>93.3</v>
      </c>
      <c r="I121" s="172"/>
      <c r="J121" s="173">
        <f>ROUND(I121*H121,2)</f>
        <v>0</v>
      </c>
      <c r="K121" s="169" t="s">
        <v>117</v>
      </c>
      <c r="L121" s="35"/>
      <c r="M121" s="174" t="s">
        <v>1</v>
      </c>
      <c r="N121" s="175" t="s">
        <v>39</v>
      </c>
      <c r="O121" s="57"/>
      <c r="P121" s="176">
        <f>O121*H121</f>
        <v>0</v>
      </c>
      <c r="Q121" s="176">
        <v>0</v>
      </c>
      <c r="R121" s="176">
        <f>Q121*H121</f>
        <v>0</v>
      </c>
      <c r="S121" s="176">
        <v>0.252</v>
      </c>
      <c r="T121" s="177">
        <f>S121*H121</f>
        <v>23.511599999999998</v>
      </c>
      <c r="AR121" s="14" t="s">
        <v>118</v>
      </c>
      <c r="AT121" s="14" t="s">
        <v>113</v>
      </c>
      <c r="AU121" s="14" t="s">
        <v>77</v>
      </c>
      <c r="AY121" s="14" t="s">
        <v>111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14" t="s">
        <v>75</v>
      </c>
      <c r="BK121" s="178">
        <f>ROUND(I121*H121,2)</f>
        <v>0</v>
      </c>
      <c r="BL121" s="14" t="s">
        <v>118</v>
      </c>
      <c r="BM121" s="14" t="s">
        <v>185</v>
      </c>
    </row>
    <row r="122" spans="2:51" s="11" customFormat="1" ht="11.25">
      <c r="B122" s="179"/>
      <c r="C122" s="180"/>
      <c r="D122" s="181" t="s">
        <v>120</v>
      </c>
      <c r="E122" s="182" t="s">
        <v>1</v>
      </c>
      <c r="F122" s="183" t="s">
        <v>136</v>
      </c>
      <c r="G122" s="180"/>
      <c r="H122" s="184">
        <v>93.3</v>
      </c>
      <c r="I122" s="185"/>
      <c r="J122" s="180"/>
      <c r="K122" s="180"/>
      <c r="L122" s="186"/>
      <c r="M122" s="187"/>
      <c r="N122" s="188"/>
      <c r="O122" s="188"/>
      <c r="P122" s="188"/>
      <c r="Q122" s="188"/>
      <c r="R122" s="188"/>
      <c r="S122" s="188"/>
      <c r="T122" s="189"/>
      <c r="AT122" s="190" t="s">
        <v>120</v>
      </c>
      <c r="AU122" s="190" t="s">
        <v>77</v>
      </c>
      <c r="AV122" s="11" t="s">
        <v>77</v>
      </c>
      <c r="AW122" s="11" t="s">
        <v>31</v>
      </c>
      <c r="AX122" s="11" t="s">
        <v>75</v>
      </c>
      <c r="AY122" s="190" t="s">
        <v>111</v>
      </c>
    </row>
    <row r="123" spans="2:63" s="10" customFormat="1" ht="22.9" customHeight="1">
      <c r="B123" s="151"/>
      <c r="C123" s="152"/>
      <c r="D123" s="153" t="s">
        <v>67</v>
      </c>
      <c r="E123" s="165" t="s">
        <v>186</v>
      </c>
      <c r="F123" s="165" t="s">
        <v>187</v>
      </c>
      <c r="G123" s="152"/>
      <c r="H123" s="152"/>
      <c r="I123" s="155"/>
      <c r="J123" s="166">
        <f>BK123</f>
        <v>0</v>
      </c>
      <c r="K123" s="152"/>
      <c r="L123" s="157"/>
      <c r="M123" s="158"/>
      <c r="N123" s="159"/>
      <c r="O123" s="159"/>
      <c r="P123" s="160">
        <f>SUM(P124:P127)</f>
        <v>0</v>
      </c>
      <c r="Q123" s="159"/>
      <c r="R123" s="160">
        <f>SUM(R124:R127)</f>
        <v>0</v>
      </c>
      <c r="S123" s="159"/>
      <c r="T123" s="161">
        <f>SUM(T124:T127)</f>
        <v>0</v>
      </c>
      <c r="AR123" s="162" t="s">
        <v>75</v>
      </c>
      <c r="AT123" s="163" t="s">
        <v>67</v>
      </c>
      <c r="AU123" s="163" t="s">
        <v>75</v>
      </c>
      <c r="AY123" s="162" t="s">
        <v>111</v>
      </c>
      <c r="BK123" s="164">
        <f>SUM(BK124:BK127)</f>
        <v>0</v>
      </c>
    </row>
    <row r="124" spans="2:65" s="1" customFormat="1" ht="16.5" customHeight="1">
      <c r="B124" s="31"/>
      <c r="C124" s="167" t="s">
        <v>188</v>
      </c>
      <c r="D124" s="167" t="s">
        <v>113</v>
      </c>
      <c r="E124" s="168" t="s">
        <v>189</v>
      </c>
      <c r="F124" s="169" t="s">
        <v>190</v>
      </c>
      <c r="G124" s="170" t="s">
        <v>191</v>
      </c>
      <c r="H124" s="171">
        <v>272.596</v>
      </c>
      <c r="I124" s="172"/>
      <c r="J124" s="173">
        <f>ROUND(I124*H124,2)</f>
        <v>0</v>
      </c>
      <c r="K124" s="169" t="s">
        <v>117</v>
      </c>
      <c r="L124" s="35"/>
      <c r="M124" s="174" t="s">
        <v>1</v>
      </c>
      <c r="N124" s="175" t="s">
        <v>39</v>
      </c>
      <c r="O124" s="57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AR124" s="14" t="s">
        <v>118</v>
      </c>
      <c r="AT124" s="14" t="s">
        <v>113</v>
      </c>
      <c r="AU124" s="14" t="s">
        <v>77</v>
      </c>
      <c r="AY124" s="14" t="s">
        <v>111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14" t="s">
        <v>75</v>
      </c>
      <c r="BK124" s="178">
        <f>ROUND(I124*H124,2)</f>
        <v>0</v>
      </c>
      <c r="BL124" s="14" t="s">
        <v>118</v>
      </c>
      <c r="BM124" s="14" t="s">
        <v>192</v>
      </c>
    </row>
    <row r="125" spans="2:65" s="1" customFormat="1" ht="22.5" customHeight="1">
      <c r="B125" s="31"/>
      <c r="C125" s="167" t="s">
        <v>8</v>
      </c>
      <c r="D125" s="167" t="s">
        <v>113</v>
      </c>
      <c r="E125" s="168" t="s">
        <v>193</v>
      </c>
      <c r="F125" s="169" t="s">
        <v>194</v>
      </c>
      <c r="G125" s="170" t="s">
        <v>191</v>
      </c>
      <c r="H125" s="171">
        <v>9540.86</v>
      </c>
      <c r="I125" s="172"/>
      <c r="J125" s="173">
        <f>ROUND(I125*H125,2)</f>
        <v>0</v>
      </c>
      <c r="K125" s="169" t="s">
        <v>117</v>
      </c>
      <c r="L125" s="35"/>
      <c r="M125" s="174" t="s">
        <v>1</v>
      </c>
      <c r="N125" s="175" t="s">
        <v>39</v>
      </c>
      <c r="O125" s="57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AR125" s="14" t="s">
        <v>118</v>
      </c>
      <c r="AT125" s="14" t="s">
        <v>113</v>
      </c>
      <c r="AU125" s="14" t="s">
        <v>77</v>
      </c>
      <c r="AY125" s="14" t="s">
        <v>111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4" t="s">
        <v>75</v>
      </c>
      <c r="BK125" s="178">
        <f>ROUND(I125*H125,2)</f>
        <v>0</v>
      </c>
      <c r="BL125" s="14" t="s">
        <v>118</v>
      </c>
      <c r="BM125" s="14" t="s">
        <v>195</v>
      </c>
    </row>
    <row r="126" spans="2:51" s="11" customFormat="1" ht="11.25">
      <c r="B126" s="179"/>
      <c r="C126" s="180"/>
      <c r="D126" s="181" t="s">
        <v>120</v>
      </c>
      <c r="E126" s="180"/>
      <c r="F126" s="183" t="s">
        <v>196</v>
      </c>
      <c r="G126" s="180"/>
      <c r="H126" s="184">
        <v>9540.86</v>
      </c>
      <c r="I126" s="185"/>
      <c r="J126" s="180"/>
      <c r="K126" s="180"/>
      <c r="L126" s="186"/>
      <c r="M126" s="187"/>
      <c r="N126" s="188"/>
      <c r="O126" s="188"/>
      <c r="P126" s="188"/>
      <c r="Q126" s="188"/>
      <c r="R126" s="188"/>
      <c r="S126" s="188"/>
      <c r="T126" s="189"/>
      <c r="AT126" s="190" t="s">
        <v>120</v>
      </c>
      <c r="AU126" s="190" t="s">
        <v>77</v>
      </c>
      <c r="AV126" s="11" t="s">
        <v>77</v>
      </c>
      <c r="AW126" s="11" t="s">
        <v>4</v>
      </c>
      <c r="AX126" s="11" t="s">
        <v>75</v>
      </c>
      <c r="AY126" s="190" t="s">
        <v>111</v>
      </c>
    </row>
    <row r="127" spans="2:65" s="1" customFormat="1" ht="22.5" customHeight="1">
      <c r="B127" s="31"/>
      <c r="C127" s="167" t="s">
        <v>197</v>
      </c>
      <c r="D127" s="167" t="s">
        <v>113</v>
      </c>
      <c r="E127" s="168" t="s">
        <v>198</v>
      </c>
      <c r="F127" s="169" t="s">
        <v>199</v>
      </c>
      <c r="G127" s="170" t="s">
        <v>191</v>
      </c>
      <c r="H127" s="171">
        <v>249.084</v>
      </c>
      <c r="I127" s="172"/>
      <c r="J127" s="173">
        <f>ROUND(I127*H127,2)</f>
        <v>0</v>
      </c>
      <c r="K127" s="169" t="s">
        <v>117</v>
      </c>
      <c r="L127" s="35"/>
      <c r="M127" s="174" t="s">
        <v>1</v>
      </c>
      <c r="N127" s="175" t="s">
        <v>39</v>
      </c>
      <c r="O127" s="57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AR127" s="14" t="s">
        <v>118</v>
      </c>
      <c r="AT127" s="14" t="s">
        <v>113</v>
      </c>
      <c r="AU127" s="14" t="s">
        <v>77</v>
      </c>
      <c r="AY127" s="14" t="s">
        <v>111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4" t="s">
        <v>75</v>
      </c>
      <c r="BK127" s="178">
        <f>ROUND(I127*H127,2)</f>
        <v>0</v>
      </c>
      <c r="BL127" s="14" t="s">
        <v>118</v>
      </c>
      <c r="BM127" s="14" t="s">
        <v>200</v>
      </c>
    </row>
    <row r="128" spans="2:63" s="10" customFormat="1" ht="22.9" customHeight="1">
      <c r="B128" s="151"/>
      <c r="C128" s="152"/>
      <c r="D128" s="153" t="s">
        <v>67</v>
      </c>
      <c r="E128" s="165" t="s">
        <v>201</v>
      </c>
      <c r="F128" s="165" t="s">
        <v>202</v>
      </c>
      <c r="G128" s="152"/>
      <c r="H128" s="152"/>
      <c r="I128" s="155"/>
      <c r="J128" s="166">
        <f>BK128</f>
        <v>0</v>
      </c>
      <c r="K128" s="152"/>
      <c r="L128" s="157"/>
      <c r="M128" s="158"/>
      <c r="N128" s="159"/>
      <c r="O128" s="159"/>
      <c r="P128" s="160">
        <f>P129</f>
        <v>0</v>
      </c>
      <c r="Q128" s="159"/>
      <c r="R128" s="160">
        <f>R129</f>
        <v>0</v>
      </c>
      <c r="S128" s="159"/>
      <c r="T128" s="161">
        <f>T129</f>
        <v>0</v>
      </c>
      <c r="AR128" s="162" t="s">
        <v>75</v>
      </c>
      <c r="AT128" s="163" t="s">
        <v>67</v>
      </c>
      <c r="AU128" s="163" t="s">
        <v>75</v>
      </c>
      <c r="AY128" s="162" t="s">
        <v>111</v>
      </c>
      <c r="BK128" s="164">
        <f>BK129</f>
        <v>0</v>
      </c>
    </row>
    <row r="129" spans="2:65" s="1" customFormat="1" ht="22.5" customHeight="1">
      <c r="B129" s="31"/>
      <c r="C129" s="167" t="s">
        <v>203</v>
      </c>
      <c r="D129" s="167" t="s">
        <v>113</v>
      </c>
      <c r="E129" s="168" t="s">
        <v>204</v>
      </c>
      <c r="F129" s="169" t="s">
        <v>205</v>
      </c>
      <c r="G129" s="170" t="s">
        <v>191</v>
      </c>
      <c r="H129" s="171">
        <v>67.08</v>
      </c>
      <c r="I129" s="172"/>
      <c r="J129" s="173">
        <f>ROUND(I129*H129,2)</f>
        <v>0</v>
      </c>
      <c r="K129" s="169" t="s">
        <v>117</v>
      </c>
      <c r="L129" s="35"/>
      <c r="M129" s="174" t="s">
        <v>1</v>
      </c>
      <c r="N129" s="175" t="s">
        <v>39</v>
      </c>
      <c r="O129" s="57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AR129" s="14" t="s">
        <v>118</v>
      </c>
      <c r="AT129" s="14" t="s">
        <v>113</v>
      </c>
      <c r="AU129" s="14" t="s">
        <v>77</v>
      </c>
      <c r="AY129" s="14" t="s">
        <v>111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4" t="s">
        <v>75</v>
      </c>
      <c r="BK129" s="178">
        <f>ROUND(I129*H129,2)</f>
        <v>0</v>
      </c>
      <c r="BL129" s="14" t="s">
        <v>118</v>
      </c>
      <c r="BM129" s="14" t="s">
        <v>206</v>
      </c>
    </row>
    <row r="130" spans="2:63" s="10" customFormat="1" ht="25.9" customHeight="1">
      <c r="B130" s="151"/>
      <c r="C130" s="152"/>
      <c r="D130" s="153" t="s">
        <v>67</v>
      </c>
      <c r="E130" s="154" t="s">
        <v>207</v>
      </c>
      <c r="F130" s="154" t="s">
        <v>208</v>
      </c>
      <c r="G130" s="152"/>
      <c r="H130" s="152"/>
      <c r="I130" s="155"/>
      <c r="J130" s="156">
        <f>BK130</f>
        <v>0</v>
      </c>
      <c r="K130" s="152"/>
      <c r="L130" s="157"/>
      <c r="M130" s="158"/>
      <c r="N130" s="159"/>
      <c r="O130" s="159"/>
      <c r="P130" s="160">
        <f>P131+P133</f>
        <v>0</v>
      </c>
      <c r="Q130" s="159"/>
      <c r="R130" s="160">
        <f>R131+R133</f>
        <v>0</v>
      </c>
      <c r="S130" s="159"/>
      <c r="T130" s="161">
        <f>T131+T133</f>
        <v>0</v>
      </c>
      <c r="AR130" s="162" t="s">
        <v>131</v>
      </c>
      <c r="AT130" s="163" t="s">
        <v>67</v>
      </c>
      <c r="AU130" s="163" t="s">
        <v>68</v>
      </c>
      <c r="AY130" s="162" t="s">
        <v>111</v>
      </c>
      <c r="BK130" s="164">
        <f>BK131+BK133</f>
        <v>0</v>
      </c>
    </row>
    <row r="131" spans="2:63" s="10" customFormat="1" ht="22.9" customHeight="1">
      <c r="B131" s="151"/>
      <c r="C131" s="152"/>
      <c r="D131" s="153" t="s">
        <v>67</v>
      </c>
      <c r="E131" s="165" t="s">
        <v>209</v>
      </c>
      <c r="F131" s="165" t="s">
        <v>210</v>
      </c>
      <c r="G131" s="152"/>
      <c r="H131" s="152"/>
      <c r="I131" s="155"/>
      <c r="J131" s="166">
        <f>BK131</f>
        <v>0</v>
      </c>
      <c r="K131" s="152"/>
      <c r="L131" s="157"/>
      <c r="M131" s="158"/>
      <c r="N131" s="159"/>
      <c r="O131" s="159"/>
      <c r="P131" s="160">
        <f>P132</f>
        <v>0</v>
      </c>
      <c r="Q131" s="159"/>
      <c r="R131" s="160">
        <f>R132</f>
        <v>0</v>
      </c>
      <c r="S131" s="159"/>
      <c r="T131" s="161">
        <f>T132</f>
        <v>0</v>
      </c>
      <c r="AR131" s="162" t="s">
        <v>131</v>
      </c>
      <c r="AT131" s="163" t="s">
        <v>67</v>
      </c>
      <c r="AU131" s="163" t="s">
        <v>75</v>
      </c>
      <c r="AY131" s="162" t="s">
        <v>111</v>
      </c>
      <c r="BK131" s="164">
        <f>BK132</f>
        <v>0</v>
      </c>
    </row>
    <row r="132" spans="2:65" s="1" customFormat="1" ht="16.5" customHeight="1">
      <c r="B132" s="31"/>
      <c r="C132" s="167" t="s">
        <v>211</v>
      </c>
      <c r="D132" s="167" t="s">
        <v>113</v>
      </c>
      <c r="E132" s="168" t="s">
        <v>212</v>
      </c>
      <c r="F132" s="169" t="s">
        <v>213</v>
      </c>
      <c r="G132" s="170" t="s">
        <v>214</v>
      </c>
      <c r="H132" s="171">
        <v>1</v>
      </c>
      <c r="I132" s="172"/>
      <c r="J132" s="173">
        <f>ROUND(I132*H132,2)</f>
        <v>0</v>
      </c>
      <c r="K132" s="169" t="s">
        <v>1</v>
      </c>
      <c r="L132" s="35"/>
      <c r="M132" s="174" t="s">
        <v>1</v>
      </c>
      <c r="N132" s="175" t="s">
        <v>39</v>
      </c>
      <c r="O132" s="57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AR132" s="14" t="s">
        <v>215</v>
      </c>
      <c r="AT132" s="14" t="s">
        <v>113</v>
      </c>
      <c r="AU132" s="14" t="s">
        <v>77</v>
      </c>
      <c r="AY132" s="14" t="s">
        <v>111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4" t="s">
        <v>75</v>
      </c>
      <c r="BK132" s="178">
        <f>ROUND(I132*H132,2)</f>
        <v>0</v>
      </c>
      <c r="BL132" s="14" t="s">
        <v>215</v>
      </c>
      <c r="BM132" s="14" t="s">
        <v>216</v>
      </c>
    </row>
    <row r="133" spans="2:63" s="10" customFormat="1" ht="22.9" customHeight="1">
      <c r="B133" s="151"/>
      <c r="C133" s="152"/>
      <c r="D133" s="153" t="s">
        <v>67</v>
      </c>
      <c r="E133" s="165" t="s">
        <v>217</v>
      </c>
      <c r="F133" s="165" t="s">
        <v>218</v>
      </c>
      <c r="G133" s="152"/>
      <c r="H133" s="152"/>
      <c r="I133" s="155"/>
      <c r="J133" s="166">
        <f>BK133</f>
        <v>0</v>
      </c>
      <c r="K133" s="152"/>
      <c r="L133" s="157"/>
      <c r="M133" s="158"/>
      <c r="N133" s="159"/>
      <c r="O133" s="159"/>
      <c r="P133" s="160">
        <f>SUM(P134:P135)</f>
        <v>0</v>
      </c>
      <c r="Q133" s="159"/>
      <c r="R133" s="160">
        <f>SUM(R134:R135)</f>
        <v>0</v>
      </c>
      <c r="S133" s="159"/>
      <c r="T133" s="161">
        <f>SUM(T134:T135)</f>
        <v>0</v>
      </c>
      <c r="AR133" s="162" t="s">
        <v>131</v>
      </c>
      <c r="AT133" s="163" t="s">
        <v>67</v>
      </c>
      <c r="AU133" s="163" t="s">
        <v>75</v>
      </c>
      <c r="AY133" s="162" t="s">
        <v>111</v>
      </c>
      <c r="BK133" s="164">
        <f>SUM(BK134:BK135)</f>
        <v>0</v>
      </c>
    </row>
    <row r="134" spans="2:65" s="1" customFormat="1" ht="16.5" customHeight="1">
      <c r="B134" s="31"/>
      <c r="C134" s="167" t="s">
        <v>219</v>
      </c>
      <c r="D134" s="167" t="s">
        <v>113</v>
      </c>
      <c r="E134" s="168" t="s">
        <v>220</v>
      </c>
      <c r="F134" s="169" t="s">
        <v>221</v>
      </c>
      <c r="G134" s="170" t="s">
        <v>214</v>
      </c>
      <c r="H134" s="171">
        <v>1</v>
      </c>
      <c r="I134" s="172"/>
      <c r="J134" s="173">
        <f>ROUND(I134*H134,2)</f>
        <v>0</v>
      </c>
      <c r="K134" s="169" t="s">
        <v>1</v>
      </c>
      <c r="L134" s="35"/>
      <c r="M134" s="174" t="s">
        <v>1</v>
      </c>
      <c r="N134" s="175" t="s">
        <v>39</v>
      </c>
      <c r="O134" s="57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AR134" s="14" t="s">
        <v>215</v>
      </c>
      <c r="AT134" s="14" t="s">
        <v>113</v>
      </c>
      <c r="AU134" s="14" t="s">
        <v>77</v>
      </c>
      <c r="AY134" s="14" t="s">
        <v>111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4" t="s">
        <v>75</v>
      </c>
      <c r="BK134" s="178">
        <f>ROUND(I134*H134,2)</f>
        <v>0</v>
      </c>
      <c r="BL134" s="14" t="s">
        <v>215</v>
      </c>
      <c r="BM134" s="14" t="s">
        <v>222</v>
      </c>
    </row>
    <row r="135" spans="2:65" s="1" customFormat="1" ht="16.5" customHeight="1">
      <c r="B135" s="31"/>
      <c r="C135" s="167" t="s">
        <v>7</v>
      </c>
      <c r="D135" s="167" t="s">
        <v>113</v>
      </c>
      <c r="E135" s="168" t="s">
        <v>223</v>
      </c>
      <c r="F135" s="169" t="s">
        <v>224</v>
      </c>
      <c r="G135" s="170" t="s">
        <v>225</v>
      </c>
      <c r="H135" s="171">
        <v>1</v>
      </c>
      <c r="I135" s="172"/>
      <c r="J135" s="173">
        <f>ROUND(I135*H135,2)</f>
        <v>0</v>
      </c>
      <c r="K135" s="169" t="s">
        <v>117</v>
      </c>
      <c r="L135" s="35"/>
      <c r="M135" s="202" t="s">
        <v>1</v>
      </c>
      <c r="N135" s="203" t="s">
        <v>39</v>
      </c>
      <c r="O135" s="204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14" t="s">
        <v>215</v>
      </c>
      <c r="AT135" s="14" t="s">
        <v>113</v>
      </c>
      <c r="AU135" s="14" t="s">
        <v>77</v>
      </c>
      <c r="AY135" s="14" t="s">
        <v>111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4" t="s">
        <v>75</v>
      </c>
      <c r="BK135" s="178">
        <f>ROUND(I135*H135,2)</f>
        <v>0</v>
      </c>
      <c r="BL135" s="14" t="s">
        <v>215</v>
      </c>
      <c r="BM135" s="14" t="s">
        <v>226</v>
      </c>
    </row>
    <row r="136" spans="2:12" s="1" customFormat="1" ht="6.95" customHeight="1">
      <c r="B136" s="43"/>
      <c r="C136" s="44"/>
      <c r="D136" s="44"/>
      <c r="E136" s="44"/>
      <c r="F136" s="44"/>
      <c r="G136" s="44"/>
      <c r="H136" s="44"/>
      <c r="I136" s="118"/>
      <c r="J136" s="44"/>
      <c r="K136" s="44"/>
      <c r="L136" s="35"/>
    </row>
  </sheetData>
  <sheetProtection algorithmName="SHA-512" hashValue="PKRtQ5OycPLnQ866f/H0/EM4QwFA1rVJbSZ+mYC5n7m0raZqJEWP/0Y9TnELhNkeDhpWwLdBrC5tLAiJ9YzIgw==" saltValue="XWhkkL6uT+BJW8nrAUbFiuc7MdAJbwWnvseSr02X5qatENt2EivKqFlbTyBgfgMXwkJ/gQzVDMZrYmIajJay+g==" spinCount="100000" sheet="1" objects="1" scenarios="1" formatColumns="0" formatRows="0" autoFilter="0"/>
  <autoFilter ref="C88:K135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Prace\Marie</dc:creator>
  <cp:keywords/>
  <dc:description/>
  <cp:lastModifiedBy>Janotka Jan</cp:lastModifiedBy>
  <dcterms:created xsi:type="dcterms:W3CDTF">2019-08-06T05:57:24Z</dcterms:created>
  <dcterms:modified xsi:type="dcterms:W3CDTF">2020-03-10T10:47:52Z</dcterms:modified>
  <cp:category/>
  <cp:version/>
  <cp:contentType/>
  <cp:contentStatus/>
</cp:coreProperties>
</file>