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Architektonicko- ..." sheetId="2" r:id="rId2"/>
    <sheet name="SO 02 - Architektonicko -..." sheetId="3" r:id="rId3"/>
    <sheet name="SO 03 - Hromosvod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01 - Architektonicko- ...'!$C$93:$K$290</definedName>
    <definedName name="_xlnm.Print_Area" localSheetId="1">'SO 01 - Architektonicko- ...'!$C$4:$J$39,'SO 01 - Architektonicko- ...'!$C$45:$J$75,'SO 01 - Architektonicko- ...'!$C$81:$K$290</definedName>
    <definedName name="_xlnm.Print_Titles" localSheetId="1">'SO 01 - Architektonicko- ...'!$93:$93</definedName>
    <definedName name="_xlnm._FilterDatabase" localSheetId="2" hidden="1">'SO 02 - Architektonicko -...'!$C$93:$K$292</definedName>
    <definedName name="_xlnm.Print_Area" localSheetId="2">'SO 02 - Architektonicko -...'!$C$4:$J$39,'SO 02 - Architektonicko -...'!$C$45:$J$75,'SO 02 - Architektonicko -...'!$C$81:$K$292</definedName>
    <definedName name="_xlnm.Print_Titles" localSheetId="2">'SO 02 - Architektonicko -...'!$93:$93</definedName>
    <definedName name="_xlnm._FilterDatabase" localSheetId="3" hidden="1">'SO 03 - Hromosvod'!$C$80:$K$84</definedName>
    <definedName name="_xlnm.Print_Area" localSheetId="3">'SO 03 - Hromosvod'!$C$4:$J$39,'SO 03 - Hromosvod'!$C$45:$J$62,'SO 03 - Hromosvod'!$C$68:$K$84</definedName>
    <definedName name="_xlnm.Print_Titles" localSheetId="3">'SO 03 - Hromosvod'!$80:$80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84"/>
  <c r="F37"/>
  <c i="1" r="BD57"/>
  <c i="4" r="BH84"/>
  <c r="F36"/>
  <c i="1" r="BC57"/>
  <c i="4" r="BG84"/>
  <c r="F35"/>
  <c i="1" r="BB57"/>
  <c i="4" r="BE84"/>
  <c r="J33"/>
  <c i="1" r="AV57"/>
  <c i="4" r="F33"/>
  <c i="1" r="AZ57"/>
  <c i="4" r="T84"/>
  <c r="T83"/>
  <c r="T82"/>
  <c r="T81"/>
  <c r="R84"/>
  <c r="R83"/>
  <c r="R82"/>
  <c r="R81"/>
  <c r="P84"/>
  <c r="P83"/>
  <c r="P82"/>
  <c r="P81"/>
  <c i="1" r="AU57"/>
  <c i="4" r="BK84"/>
  <c r="BK83"/>
  <c r="J83"/>
  <c r="BK82"/>
  <c r="J82"/>
  <c r="BK81"/>
  <c r="J81"/>
  <c r="J59"/>
  <c r="J30"/>
  <c i="1" r="AG57"/>
  <c i="4" r="J84"/>
  <c r="BF84"/>
  <c r="J34"/>
  <c i="1" r="AW57"/>
  <c i="4" r="F34"/>
  <c i="1" r="BA57"/>
  <c i="4" r="J61"/>
  <c r="J60"/>
  <c r="J77"/>
  <c r="F77"/>
  <c r="F75"/>
  <c r="E73"/>
  <c r="J54"/>
  <c r="F54"/>
  <c r="F52"/>
  <c r="E50"/>
  <c r="J39"/>
  <c r="J24"/>
  <c r="E24"/>
  <c r="J78"/>
  <c r="J55"/>
  <c r="J23"/>
  <c r="J18"/>
  <c r="E18"/>
  <c r="F78"/>
  <c r="F55"/>
  <c r="J17"/>
  <c r="J12"/>
  <c r="J75"/>
  <c r="J52"/>
  <c r="E7"/>
  <c r="E71"/>
  <c r="E48"/>
  <c i="3" r="J37"/>
  <c r="J36"/>
  <c i="1" r="AY56"/>
  <c i="3" r="J35"/>
  <c i="1" r="AX56"/>
  <c i="3" r="BI292"/>
  <c r="BH292"/>
  <c r="BG292"/>
  <c r="BE292"/>
  <c r="T292"/>
  <c r="R292"/>
  <c r="P292"/>
  <c r="BK292"/>
  <c r="J292"/>
  <c r="BF292"/>
  <c r="BI291"/>
  <c r="BH291"/>
  <c r="BG291"/>
  <c r="BE291"/>
  <c r="T291"/>
  <c r="T290"/>
  <c r="R291"/>
  <c r="R290"/>
  <c r="P291"/>
  <c r="P290"/>
  <c r="BK291"/>
  <c r="BK290"/>
  <c r="J290"/>
  <c r="J291"/>
  <c r="BF291"/>
  <c r="J74"/>
  <c r="BI289"/>
  <c r="BH289"/>
  <c r="BG289"/>
  <c r="BE289"/>
  <c r="T289"/>
  <c r="R289"/>
  <c r="P289"/>
  <c r="BK289"/>
  <c r="J289"/>
  <c r="BF289"/>
  <c r="BI288"/>
  <c r="BH288"/>
  <c r="BG288"/>
  <c r="BE288"/>
  <c r="T288"/>
  <c r="T287"/>
  <c r="R288"/>
  <c r="R287"/>
  <c r="P288"/>
  <c r="P287"/>
  <c r="BK288"/>
  <c r="BK287"/>
  <c r="J287"/>
  <c r="J288"/>
  <c r="BF288"/>
  <c r="J73"/>
  <c r="BI286"/>
  <c r="BH286"/>
  <c r="BG286"/>
  <c r="BE286"/>
  <c r="T286"/>
  <c r="R286"/>
  <c r="P286"/>
  <c r="BK286"/>
  <c r="J286"/>
  <c r="BF286"/>
  <c r="BI282"/>
  <c r="BH282"/>
  <c r="BG282"/>
  <c r="BE282"/>
  <c r="T282"/>
  <c r="T281"/>
  <c r="R282"/>
  <c r="R281"/>
  <c r="P282"/>
  <c r="P281"/>
  <c r="BK282"/>
  <c r="BK281"/>
  <c r="J281"/>
  <c r="J282"/>
  <c r="BF282"/>
  <c r="J72"/>
  <c r="BI280"/>
  <c r="BH280"/>
  <c r="BG280"/>
  <c r="BE280"/>
  <c r="T280"/>
  <c r="R280"/>
  <c r="P280"/>
  <c r="BK280"/>
  <c r="J280"/>
  <c r="BF280"/>
  <c r="BI276"/>
  <c r="BH276"/>
  <c r="BG276"/>
  <c r="BE276"/>
  <c r="T276"/>
  <c r="R276"/>
  <c r="P276"/>
  <c r="BK276"/>
  <c r="J276"/>
  <c r="BF276"/>
  <c r="BI272"/>
  <c r="BH272"/>
  <c r="BG272"/>
  <c r="BE272"/>
  <c r="T272"/>
  <c r="R272"/>
  <c r="P272"/>
  <c r="BK272"/>
  <c r="J272"/>
  <c r="BF272"/>
  <c r="BI268"/>
  <c r="BH268"/>
  <c r="BG268"/>
  <c r="BE268"/>
  <c r="T268"/>
  <c r="R268"/>
  <c r="P268"/>
  <c r="BK268"/>
  <c r="J268"/>
  <c r="BF268"/>
  <c r="BI262"/>
  <c r="BH262"/>
  <c r="BG262"/>
  <c r="BE262"/>
  <c r="T262"/>
  <c r="R262"/>
  <c r="P262"/>
  <c r="BK262"/>
  <c r="J262"/>
  <c r="BF262"/>
  <c r="BI256"/>
  <c r="BH256"/>
  <c r="BG256"/>
  <c r="BE256"/>
  <c r="T256"/>
  <c r="R256"/>
  <c r="P256"/>
  <c r="BK256"/>
  <c r="J256"/>
  <c r="BF256"/>
  <c r="BI252"/>
  <c r="BH252"/>
  <c r="BG252"/>
  <c r="BE252"/>
  <c r="T252"/>
  <c r="T251"/>
  <c r="R252"/>
  <c r="R251"/>
  <c r="P252"/>
  <c r="P251"/>
  <c r="BK252"/>
  <c r="BK251"/>
  <c r="J251"/>
  <c r="J252"/>
  <c r="BF252"/>
  <c r="J71"/>
  <c r="BI250"/>
  <c r="BH250"/>
  <c r="BG250"/>
  <c r="BE250"/>
  <c r="T250"/>
  <c r="R250"/>
  <c r="P250"/>
  <c r="BK250"/>
  <c r="J250"/>
  <c r="BF250"/>
  <c r="BI246"/>
  <c r="BH246"/>
  <c r="BG246"/>
  <c r="BE246"/>
  <c r="T246"/>
  <c r="R246"/>
  <c r="P246"/>
  <c r="BK246"/>
  <c r="J246"/>
  <c r="BF246"/>
  <c r="BI242"/>
  <c r="BH242"/>
  <c r="BG242"/>
  <c r="BE242"/>
  <c r="T242"/>
  <c r="T241"/>
  <c r="R242"/>
  <c r="R241"/>
  <c r="P242"/>
  <c r="P241"/>
  <c r="BK242"/>
  <c r="BK241"/>
  <c r="J241"/>
  <c r="J242"/>
  <c r="BF242"/>
  <c r="J70"/>
  <c r="BI240"/>
  <c r="BH240"/>
  <c r="BG240"/>
  <c r="BE240"/>
  <c r="T240"/>
  <c r="R240"/>
  <c r="P240"/>
  <c r="BK240"/>
  <c r="J240"/>
  <c r="BF240"/>
  <c r="BI236"/>
  <c r="BH236"/>
  <c r="BG236"/>
  <c r="BE236"/>
  <c r="T236"/>
  <c r="R236"/>
  <c r="P236"/>
  <c r="BK236"/>
  <c r="J236"/>
  <c r="BF236"/>
  <c r="BI232"/>
  <c r="BH232"/>
  <c r="BG232"/>
  <c r="BE232"/>
  <c r="T232"/>
  <c r="T231"/>
  <c r="R232"/>
  <c r="R231"/>
  <c r="P232"/>
  <c r="P231"/>
  <c r="BK232"/>
  <c r="BK231"/>
  <c r="J231"/>
  <c r="J232"/>
  <c r="BF232"/>
  <c r="J69"/>
  <c r="BI230"/>
  <c r="BH230"/>
  <c r="BG230"/>
  <c r="BE230"/>
  <c r="T230"/>
  <c r="R230"/>
  <c r="P230"/>
  <c r="BK230"/>
  <c r="J230"/>
  <c r="BF230"/>
  <c r="BI224"/>
  <c r="BH224"/>
  <c r="BG224"/>
  <c r="BE224"/>
  <c r="T224"/>
  <c r="R224"/>
  <c r="P224"/>
  <c r="BK224"/>
  <c r="J224"/>
  <c r="BF224"/>
  <c r="BI219"/>
  <c r="BH219"/>
  <c r="BG219"/>
  <c r="BE219"/>
  <c r="T219"/>
  <c r="T218"/>
  <c r="R219"/>
  <c r="R218"/>
  <c r="P219"/>
  <c r="P218"/>
  <c r="BK219"/>
  <c r="BK218"/>
  <c r="J218"/>
  <c r="J219"/>
  <c r="BF219"/>
  <c r="J68"/>
  <c r="BI217"/>
  <c r="BH217"/>
  <c r="BG217"/>
  <c r="BE217"/>
  <c r="T217"/>
  <c r="R217"/>
  <c r="P217"/>
  <c r="BK217"/>
  <c r="J217"/>
  <c r="BF217"/>
  <c r="BI210"/>
  <c r="BH210"/>
  <c r="BG210"/>
  <c r="BE210"/>
  <c r="T210"/>
  <c r="R210"/>
  <c r="P210"/>
  <c r="BK210"/>
  <c r="J210"/>
  <c r="BF210"/>
  <c r="BI204"/>
  <c r="BH204"/>
  <c r="BG204"/>
  <c r="BE204"/>
  <c r="T204"/>
  <c r="R204"/>
  <c r="P204"/>
  <c r="BK204"/>
  <c r="J204"/>
  <c r="BF204"/>
  <c r="BI199"/>
  <c r="BH199"/>
  <c r="BG199"/>
  <c r="BE199"/>
  <c r="T199"/>
  <c r="R199"/>
  <c r="P199"/>
  <c r="BK199"/>
  <c r="J199"/>
  <c r="BF199"/>
  <c r="BI195"/>
  <c r="BH195"/>
  <c r="BG195"/>
  <c r="BE195"/>
  <c r="T195"/>
  <c r="R195"/>
  <c r="P195"/>
  <c r="BK195"/>
  <c r="J195"/>
  <c r="BF195"/>
  <c r="BI188"/>
  <c r="BH188"/>
  <c r="BG188"/>
  <c r="BE188"/>
  <c r="T188"/>
  <c r="R188"/>
  <c r="P188"/>
  <c r="BK188"/>
  <c r="J188"/>
  <c r="BF188"/>
  <c r="BI182"/>
  <c r="BH182"/>
  <c r="BG182"/>
  <c r="BE182"/>
  <c r="T182"/>
  <c r="R182"/>
  <c r="P182"/>
  <c r="BK182"/>
  <c r="J182"/>
  <c r="BF182"/>
  <c r="BI177"/>
  <c r="BH177"/>
  <c r="BG177"/>
  <c r="BE177"/>
  <c r="T177"/>
  <c r="T176"/>
  <c r="T175"/>
  <c r="R177"/>
  <c r="R176"/>
  <c r="R175"/>
  <c r="P177"/>
  <c r="P176"/>
  <c r="P175"/>
  <c r="BK177"/>
  <c r="BK176"/>
  <c r="J176"/>
  <c r="BK175"/>
  <c r="J175"/>
  <c r="J177"/>
  <c r="BF177"/>
  <c r="J67"/>
  <c r="J66"/>
  <c r="BI174"/>
  <c r="BH174"/>
  <c r="BG174"/>
  <c r="BE174"/>
  <c r="T174"/>
  <c r="T173"/>
  <c r="R174"/>
  <c r="R173"/>
  <c r="P174"/>
  <c r="P173"/>
  <c r="BK174"/>
  <c r="BK173"/>
  <c r="J173"/>
  <c r="J174"/>
  <c r="BF174"/>
  <c r="J65"/>
  <c r="BI172"/>
  <c r="BH172"/>
  <c r="BG172"/>
  <c r="BE172"/>
  <c r="T172"/>
  <c r="R172"/>
  <c r="P172"/>
  <c r="BK172"/>
  <c r="J172"/>
  <c r="BF172"/>
  <c r="BI169"/>
  <c r="BH169"/>
  <c r="BG169"/>
  <c r="BE169"/>
  <c r="T169"/>
  <c r="R169"/>
  <c r="P169"/>
  <c r="BK169"/>
  <c r="J169"/>
  <c r="BF169"/>
  <c r="BI168"/>
  <c r="BH168"/>
  <c r="BG168"/>
  <c r="BE168"/>
  <c r="T168"/>
  <c r="R168"/>
  <c r="P168"/>
  <c r="BK168"/>
  <c r="J168"/>
  <c r="BF168"/>
  <c r="BI167"/>
  <c r="BH167"/>
  <c r="BG167"/>
  <c r="BE167"/>
  <c r="T167"/>
  <c r="T166"/>
  <c r="R167"/>
  <c r="R166"/>
  <c r="P167"/>
  <c r="P166"/>
  <c r="BK167"/>
  <c r="BK166"/>
  <c r="J166"/>
  <c r="J167"/>
  <c r="BF167"/>
  <c r="J64"/>
  <c r="BI162"/>
  <c r="BH162"/>
  <c r="BG162"/>
  <c r="BE162"/>
  <c r="T162"/>
  <c r="R162"/>
  <c r="P162"/>
  <c r="BK162"/>
  <c r="J162"/>
  <c r="BF162"/>
  <c r="BI158"/>
  <c r="BH158"/>
  <c r="BG158"/>
  <c r="BE158"/>
  <c r="T158"/>
  <c r="R158"/>
  <c r="P158"/>
  <c r="BK158"/>
  <c r="J158"/>
  <c r="BF158"/>
  <c r="BI154"/>
  <c r="BH154"/>
  <c r="BG154"/>
  <c r="BE154"/>
  <c r="T154"/>
  <c r="T153"/>
  <c r="R154"/>
  <c r="R153"/>
  <c r="P154"/>
  <c r="P153"/>
  <c r="BK154"/>
  <c r="BK153"/>
  <c r="J153"/>
  <c r="J154"/>
  <c r="BF154"/>
  <c r="J63"/>
  <c r="BI149"/>
  <c r="BH149"/>
  <c r="BG149"/>
  <c r="BE149"/>
  <c r="T149"/>
  <c r="R149"/>
  <c r="P149"/>
  <c r="BK149"/>
  <c r="J149"/>
  <c r="BF149"/>
  <c r="BI142"/>
  <c r="BH142"/>
  <c r="BG142"/>
  <c r="BE142"/>
  <c r="T142"/>
  <c r="R142"/>
  <c r="P142"/>
  <c r="BK142"/>
  <c r="J142"/>
  <c r="BF142"/>
  <c r="BI135"/>
  <c r="BH135"/>
  <c r="BG135"/>
  <c r="BE135"/>
  <c r="T135"/>
  <c r="R135"/>
  <c r="P135"/>
  <c r="BK135"/>
  <c r="J135"/>
  <c r="BF135"/>
  <c r="BI129"/>
  <c r="BH129"/>
  <c r="BG129"/>
  <c r="BE129"/>
  <c r="T129"/>
  <c r="R129"/>
  <c r="P129"/>
  <c r="BK129"/>
  <c r="J129"/>
  <c r="BF129"/>
  <c r="BI124"/>
  <c r="BH124"/>
  <c r="BG124"/>
  <c r="BE124"/>
  <c r="T124"/>
  <c r="R124"/>
  <c r="P124"/>
  <c r="BK124"/>
  <c r="J124"/>
  <c r="BF124"/>
  <c r="BI119"/>
  <c r="BH119"/>
  <c r="BG119"/>
  <c r="BE119"/>
  <c r="T119"/>
  <c r="R119"/>
  <c r="P119"/>
  <c r="BK119"/>
  <c r="J119"/>
  <c r="BF119"/>
  <c r="BI115"/>
  <c r="BH115"/>
  <c r="BG115"/>
  <c r="BE115"/>
  <c r="T115"/>
  <c r="R115"/>
  <c r="P115"/>
  <c r="BK115"/>
  <c r="J115"/>
  <c r="BF115"/>
  <c r="BI108"/>
  <c r="BH108"/>
  <c r="BG108"/>
  <c r="BE108"/>
  <c r="T108"/>
  <c r="T107"/>
  <c r="R108"/>
  <c r="R107"/>
  <c r="P108"/>
  <c r="P107"/>
  <c r="BK108"/>
  <c r="BK107"/>
  <c r="J107"/>
  <c r="J108"/>
  <c r="BF108"/>
  <c r="J62"/>
  <c r="BI104"/>
  <c r="BH104"/>
  <c r="BG104"/>
  <c r="BE104"/>
  <c r="T104"/>
  <c r="R104"/>
  <c r="P104"/>
  <c r="BK104"/>
  <c r="J104"/>
  <c r="BF104"/>
  <c r="BI100"/>
  <c r="BH100"/>
  <c r="BG100"/>
  <c r="BE100"/>
  <c r="T100"/>
  <c r="R100"/>
  <c r="P100"/>
  <c r="BK100"/>
  <c r="J100"/>
  <c r="BF100"/>
  <c r="BI97"/>
  <c r="F37"/>
  <c i="1" r="BD56"/>
  <c i="3" r="BH97"/>
  <c r="F36"/>
  <c i="1" r="BC56"/>
  <c i="3" r="BG97"/>
  <c r="F35"/>
  <c i="1" r="BB56"/>
  <c i="3" r="BE97"/>
  <c r="J33"/>
  <c i="1" r="AV56"/>
  <c i="3" r="F33"/>
  <c i="1" r="AZ56"/>
  <c i="3" r="T97"/>
  <c r="T96"/>
  <c r="T95"/>
  <c r="T94"/>
  <c r="R97"/>
  <c r="R96"/>
  <c r="R95"/>
  <c r="R94"/>
  <c r="P97"/>
  <c r="P96"/>
  <c r="P95"/>
  <c r="P94"/>
  <c i="1" r="AU56"/>
  <c i="3" r="BK97"/>
  <c r="BK96"/>
  <c r="J96"/>
  <c r="BK95"/>
  <c r="J95"/>
  <c r="BK94"/>
  <c r="J94"/>
  <c r="J59"/>
  <c r="J30"/>
  <c i="1" r="AG56"/>
  <c i="3" r="J97"/>
  <c r="BF97"/>
  <c r="J34"/>
  <c i="1" r="AW56"/>
  <c i="3" r="F34"/>
  <c i="1" r="BA56"/>
  <c i="3" r="J61"/>
  <c r="J60"/>
  <c r="J90"/>
  <c r="F90"/>
  <c r="F88"/>
  <c r="E86"/>
  <c r="J54"/>
  <c r="F54"/>
  <c r="F52"/>
  <c r="E50"/>
  <c r="J39"/>
  <c r="J24"/>
  <c r="E24"/>
  <c r="J91"/>
  <c r="J55"/>
  <c r="J23"/>
  <c r="J18"/>
  <c r="E18"/>
  <c r="F91"/>
  <c r="F55"/>
  <c r="J17"/>
  <c r="J12"/>
  <c r="J88"/>
  <c r="J52"/>
  <c r="E7"/>
  <c r="E84"/>
  <c r="E48"/>
  <c i="2" r="J37"/>
  <c r="J36"/>
  <c i="1" r="AY55"/>
  <c i="2" r="J35"/>
  <c i="1" r="AX55"/>
  <c i="2" r="BI290"/>
  <c r="BH290"/>
  <c r="BG290"/>
  <c r="BE290"/>
  <c r="T290"/>
  <c r="R290"/>
  <c r="P290"/>
  <c r="BK290"/>
  <c r="J290"/>
  <c r="BF290"/>
  <c r="BI289"/>
  <c r="BH289"/>
  <c r="BG289"/>
  <c r="BE289"/>
  <c r="T289"/>
  <c r="T288"/>
  <c r="R289"/>
  <c r="R288"/>
  <c r="P289"/>
  <c r="P288"/>
  <c r="BK289"/>
  <c r="BK288"/>
  <c r="J288"/>
  <c r="J289"/>
  <c r="BF289"/>
  <c r="J74"/>
  <c r="BI287"/>
  <c r="BH287"/>
  <c r="BG287"/>
  <c r="BE287"/>
  <c r="T287"/>
  <c r="R287"/>
  <c r="P287"/>
  <c r="BK287"/>
  <c r="J287"/>
  <c r="BF287"/>
  <c r="BI286"/>
  <c r="BH286"/>
  <c r="BG286"/>
  <c r="BE286"/>
  <c r="T286"/>
  <c r="T285"/>
  <c r="R286"/>
  <c r="R285"/>
  <c r="P286"/>
  <c r="P285"/>
  <c r="BK286"/>
  <c r="BK285"/>
  <c r="J285"/>
  <c r="J286"/>
  <c r="BF286"/>
  <c r="J73"/>
  <c r="BI284"/>
  <c r="BH284"/>
  <c r="BG284"/>
  <c r="BE284"/>
  <c r="T284"/>
  <c r="R284"/>
  <c r="P284"/>
  <c r="BK284"/>
  <c r="J284"/>
  <c r="BF284"/>
  <c r="BI280"/>
  <c r="BH280"/>
  <c r="BG280"/>
  <c r="BE280"/>
  <c r="T280"/>
  <c r="T279"/>
  <c r="R280"/>
  <c r="R279"/>
  <c r="P280"/>
  <c r="P279"/>
  <c r="BK280"/>
  <c r="BK279"/>
  <c r="J279"/>
  <c r="J280"/>
  <c r="BF280"/>
  <c r="J72"/>
  <c r="BI278"/>
  <c r="BH278"/>
  <c r="BG278"/>
  <c r="BE278"/>
  <c r="T278"/>
  <c r="R278"/>
  <c r="P278"/>
  <c r="BK278"/>
  <c r="J278"/>
  <c r="BF278"/>
  <c r="BI274"/>
  <c r="BH274"/>
  <c r="BG274"/>
  <c r="BE274"/>
  <c r="T274"/>
  <c r="R274"/>
  <c r="P274"/>
  <c r="BK274"/>
  <c r="J274"/>
  <c r="BF274"/>
  <c r="BI270"/>
  <c r="BH270"/>
  <c r="BG270"/>
  <c r="BE270"/>
  <c r="T270"/>
  <c r="R270"/>
  <c r="P270"/>
  <c r="BK270"/>
  <c r="J270"/>
  <c r="BF270"/>
  <c r="BI261"/>
  <c r="BH261"/>
  <c r="BG261"/>
  <c r="BE261"/>
  <c r="T261"/>
  <c r="R261"/>
  <c r="P261"/>
  <c r="BK261"/>
  <c r="J261"/>
  <c r="BF261"/>
  <c r="BI252"/>
  <c r="BH252"/>
  <c r="BG252"/>
  <c r="BE252"/>
  <c r="T252"/>
  <c r="R252"/>
  <c r="P252"/>
  <c r="BK252"/>
  <c r="J252"/>
  <c r="BF252"/>
  <c r="BI248"/>
  <c r="BH248"/>
  <c r="BG248"/>
  <c r="BE248"/>
  <c r="T248"/>
  <c r="T247"/>
  <c r="R248"/>
  <c r="R247"/>
  <c r="P248"/>
  <c r="P247"/>
  <c r="BK248"/>
  <c r="BK247"/>
  <c r="J247"/>
  <c r="J248"/>
  <c r="BF248"/>
  <c r="J71"/>
  <c r="BI246"/>
  <c r="BH246"/>
  <c r="BG246"/>
  <c r="BE246"/>
  <c r="T246"/>
  <c r="R246"/>
  <c r="P246"/>
  <c r="BK246"/>
  <c r="J246"/>
  <c r="BF246"/>
  <c r="BI242"/>
  <c r="BH242"/>
  <c r="BG242"/>
  <c r="BE242"/>
  <c r="T242"/>
  <c r="R242"/>
  <c r="P242"/>
  <c r="BK242"/>
  <c r="J242"/>
  <c r="BF242"/>
  <c r="BI238"/>
  <c r="BH238"/>
  <c r="BG238"/>
  <c r="BE238"/>
  <c r="T238"/>
  <c r="T237"/>
  <c r="R238"/>
  <c r="R237"/>
  <c r="P238"/>
  <c r="P237"/>
  <c r="BK238"/>
  <c r="BK237"/>
  <c r="J237"/>
  <c r="J238"/>
  <c r="BF238"/>
  <c r="J70"/>
  <c r="BI236"/>
  <c r="BH236"/>
  <c r="BG236"/>
  <c r="BE236"/>
  <c r="T236"/>
  <c r="R236"/>
  <c r="P236"/>
  <c r="BK236"/>
  <c r="J236"/>
  <c r="BF236"/>
  <c r="BI232"/>
  <c r="BH232"/>
  <c r="BG232"/>
  <c r="BE232"/>
  <c r="T232"/>
  <c r="R232"/>
  <c r="P232"/>
  <c r="BK232"/>
  <c r="J232"/>
  <c r="BF232"/>
  <c r="BI228"/>
  <c r="BH228"/>
  <c r="BG228"/>
  <c r="BE228"/>
  <c r="T228"/>
  <c r="T227"/>
  <c r="R228"/>
  <c r="R227"/>
  <c r="P228"/>
  <c r="P227"/>
  <c r="BK228"/>
  <c r="BK227"/>
  <c r="J227"/>
  <c r="J228"/>
  <c r="BF228"/>
  <c r="J69"/>
  <c r="BI226"/>
  <c r="BH226"/>
  <c r="BG226"/>
  <c r="BE226"/>
  <c r="T226"/>
  <c r="R226"/>
  <c r="P226"/>
  <c r="BK226"/>
  <c r="J226"/>
  <c r="BF226"/>
  <c r="BI219"/>
  <c r="BH219"/>
  <c r="BG219"/>
  <c r="BE219"/>
  <c r="T219"/>
  <c r="R219"/>
  <c r="P219"/>
  <c r="BK219"/>
  <c r="J219"/>
  <c r="BF219"/>
  <c r="BI213"/>
  <c r="BH213"/>
  <c r="BG213"/>
  <c r="BE213"/>
  <c r="T213"/>
  <c r="T212"/>
  <c r="R213"/>
  <c r="R212"/>
  <c r="P213"/>
  <c r="P212"/>
  <c r="BK213"/>
  <c r="BK212"/>
  <c r="J212"/>
  <c r="J213"/>
  <c r="BF213"/>
  <c r="J68"/>
  <c r="BI211"/>
  <c r="BH211"/>
  <c r="BG211"/>
  <c r="BE211"/>
  <c r="T211"/>
  <c r="R211"/>
  <c r="P211"/>
  <c r="BK211"/>
  <c r="J211"/>
  <c r="BF211"/>
  <c r="BI201"/>
  <c r="BH201"/>
  <c r="BG201"/>
  <c r="BE201"/>
  <c r="T201"/>
  <c r="R201"/>
  <c r="P201"/>
  <c r="BK201"/>
  <c r="J201"/>
  <c r="BF201"/>
  <c r="BI192"/>
  <c r="BH192"/>
  <c r="BG192"/>
  <c r="BE192"/>
  <c r="T192"/>
  <c r="R192"/>
  <c r="P192"/>
  <c r="BK192"/>
  <c r="J192"/>
  <c r="BF192"/>
  <c r="BI187"/>
  <c r="BH187"/>
  <c r="BG187"/>
  <c r="BE187"/>
  <c r="T187"/>
  <c r="R187"/>
  <c r="P187"/>
  <c r="BK187"/>
  <c r="J187"/>
  <c r="BF187"/>
  <c r="BI183"/>
  <c r="BH183"/>
  <c r="BG183"/>
  <c r="BE183"/>
  <c r="T183"/>
  <c r="R183"/>
  <c r="P183"/>
  <c r="BK183"/>
  <c r="J183"/>
  <c r="BF183"/>
  <c r="BI175"/>
  <c r="BH175"/>
  <c r="BG175"/>
  <c r="BE175"/>
  <c r="T175"/>
  <c r="R175"/>
  <c r="P175"/>
  <c r="BK175"/>
  <c r="J175"/>
  <c r="BF175"/>
  <c r="BI168"/>
  <c r="BH168"/>
  <c r="BG168"/>
  <c r="BE168"/>
  <c r="T168"/>
  <c r="R168"/>
  <c r="P168"/>
  <c r="BK168"/>
  <c r="J168"/>
  <c r="BF168"/>
  <c r="BI162"/>
  <c r="BH162"/>
  <c r="BG162"/>
  <c r="BE162"/>
  <c r="T162"/>
  <c r="T161"/>
  <c r="T160"/>
  <c r="R162"/>
  <c r="R161"/>
  <c r="R160"/>
  <c r="P162"/>
  <c r="P161"/>
  <c r="P160"/>
  <c r="BK162"/>
  <c r="BK161"/>
  <c r="J161"/>
  <c r="BK160"/>
  <c r="J160"/>
  <c r="J162"/>
  <c r="BF162"/>
  <c r="J67"/>
  <c r="J66"/>
  <c r="BI159"/>
  <c r="BH159"/>
  <c r="BG159"/>
  <c r="BE159"/>
  <c r="T159"/>
  <c r="T158"/>
  <c r="R159"/>
  <c r="R158"/>
  <c r="P159"/>
  <c r="P158"/>
  <c r="BK159"/>
  <c r="BK158"/>
  <c r="J158"/>
  <c r="J159"/>
  <c r="BF159"/>
  <c r="J65"/>
  <c r="BI157"/>
  <c r="BH157"/>
  <c r="BG157"/>
  <c r="BE157"/>
  <c r="T157"/>
  <c r="R157"/>
  <c r="P157"/>
  <c r="BK157"/>
  <c r="J157"/>
  <c r="BF157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T151"/>
  <c r="R152"/>
  <c r="R151"/>
  <c r="P152"/>
  <c r="P151"/>
  <c r="BK152"/>
  <c r="BK151"/>
  <c r="J151"/>
  <c r="J152"/>
  <c r="BF152"/>
  <c r="J64"/>
  <c r="BI147"/>
  <c r="BH147"/>
  <c r="BG147"/>
  <c r="BE147"/>
  <c r="T147"/>
  <c r="R147"/>
  <c r="P147"/>
  <c r="BK147"/>
  <c r="J147"/>
  <c r="BF147"/>
  <c r="BI143"/>
  <c r="BH143"/>
  <c r="BG143"/>
  <c r="BE143"/>
  <c r="T143"/>
  <c r="R143"/>
  <c r="P143"/>
  <c r="BK143"/>
  <c r="J143"/>
  <c r="BF143"/>
  <c r="BI139"/>
  <c r="BH139"/>
  <c r="BG139"/>
  <c r="BE139"/>
  <c r="T139"/>
  <c r="T138"/>
  <c r="R139"/>
  <c r="R138"/>
  <c r="P139"/>
  <c r="P138"/>
  <c r="BK139"/>
  <c r="BK138"/>
  <c r="J138"/>
  <c r="J139"/>
  <c r="BF139"/>
  <c r="J63"/>
  <c r="BI134"/>
  <c r="BH134"/>
  <c r="BG134"/>
  <c r="BE134"/>
  <c r="T134"/>
  <c r="R134"/>
  <c r="P134"/>
  <c r="BK134"/>
  <c r="J134"/>
  <c r="BF134"/>
  <c r="BI129"/>
  <c r="BH129"/>
  <c r="BG129"/>
  <c r="BE129"/>
  <c r="T129"/>
  <c r="R129"/>
  <c r="P129"/>
  <c r="BK129"/>
  <c r="J129"/>
  <c r="BF129"/>
  <c r="BI124"/>
  <c r="BH124"/>
  <c r="BG124"/>
  <c r="BE124"/>
  <c r="T124"/>
  <c r="R124"/>
  <c r="P124"/>
  <c r="BK124"/>
  <c r="J124"/>
  <c r="BF124"/>
  <c r="BI118"/>
  <c r="BH118"/>
  <c r="BG118"/>
  <c r="BE118"/>
  <c r="T118"/>
  <c r="R118"/>
  <c r="P118"/>
  <c r="BK118"/>
  <c r="J118"/>
  <c r="BF118"/>
  <c r="BI113"/>
  <c r="BH113"/>
  <c r="BG113"/>
  <c r="BE113"/>
  <c r="T113"/>
  <c r="R113"/>
  <c r="P113"/>
  <c r="BK113"/>
  <c r="J113"/>
  <c r="BF113"/>
  <c r="BI108"/>
  <c r="BH108"/>
  <c r="BG108"/>
  <c r="BE108"/>
  <c r="T108"/>
  <c r="T107"/>
  <c r="R108"/>
  <c r="R107"/>
  <c r="P108"/>
  <c r="P107"/>
  <c r="BK108"/>
  <c r="BK107"/>
  <c r="J107"/>
  <c r="J108"/>
  <c r="BF108"/>
  <c r="J62"/>
  <c r="BI104"/>
  <c r="BH104"/>
  <c r="BG104"/>
  <c r="BE104"/>
  <c r="T104"/>
  <c r="R104"/>
  <c r="P104"/>
  <c r="BK104"/>
  <c r="J104"/>
  <c r="BF104"/>
  <c r="BI100"/>
  <c r="BH100"/>
  <c r="BG100"/>
  <c r="BE100"/>
  <c r="T100"/>
  <c r="R100"/>
  <c r="P100"/>
  <c r="BK100"/>
  <c r="J100"/>
  <c r="BF100"/>
  <c r="BI97"/>
  <c r="F37"/>
  <c i="1" r="BD55"/>
  <c i="2" r="BH97"/>
  <c r="F36"/>
  <c i="1" r="BC55"/>
  <c i="2" r="BG97"/>
  <c r="F35"/>
  <c i="1" r="BB55"/>
  <c i="2" r="BE97"/>
  <c r="J33"/>
  <c i="1" r="AV55"/>
  <c i="2" r="F33"/>
  <c i="1" r="AZ55"/>
  <c i="2" r="T97"/>
  <c r="T96"/>
  <c r="T95"/>
  <c r="T94"/>
  <c r="R97"/>
  <c r="R96"/>
  <c r="R95"/>
  <c r="R94"/>
  <c r="P97"/>
  <c r="P96"/>
  <c r="P95"/>
  <c r="P94"/>
  <c i="1" r="AU55"/>
  <c i="2" r="BK97"/>
  <c r="BK96"/>
  <c r="J96"/>
  <c r="BK95"/>
  <c r="J95"/>
  <c r="BK94"/>
  <c r="J94"/>
  <c r="J59"/>
  <c r="J30"/>
  <c i="1" r="AG55"/>
  <c i="2" r="J97"/>
  <c r="BF97"/>
  <c r="J34"/>
  <c i="1" r="AW55"/>
  <c i="2" r="F34"/>
  <c i="1" r="BA55"/>
  <c i="2" r="J61"/>
  <c r="J60"/>
  <c r="J90"/>
  <c r="F90"/>
  <c r="F88"/>
  <c r="E86"/>
  <c r="J54"/>
  <c r="F54"/>
  <c r="F52"/>
  <c r="E50"/>
  <c r="J39"/>
  <c r="J24"/>
  <c r="E24"/>
  <c r="J91"/>
  <c r="J55"/>
  <c r="J23"/>
  <c r="J18"/>
  <c r="E18"/>
  <c r="F91"/>
  <c r="F55"/>
  <c r="J17"/>
  <c r="J12"/>
  <c r="J88"/>
  <c r="J52"/>
  <c r="E7"/>
  <c r="E84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<sst xmlns="http://schemas.openxmlformats.org/spreadsheetml/2006/main">
  <si>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</si>
  <si>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</si>
  <si>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</si>
  <si>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</si>
  <si>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</si>
  <si>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{207f4f2f-646e-4824-94f0-2431d60bee3c}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</si>
  <si>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</si>
  <si>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</si>
  <si>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</si>
  <si>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</si>
  <si>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</si>
  <si>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</si>
  <si>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</si>
  <si>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N2812019b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</si>
  <si>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</si>
  <si>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</si>
  <si>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střešního pláště BD Dolní 310,311, Frenštát p. R.</t>
  </si>
  <si>
    <t>KSO:</t>
  </si>
  <si>
    <t/>
  </si>
  <si>
    <t>CC-CZ:</t>
  </si>
  <si>
    <t>Místo:</t>
  </si>
  <si>
    <t xml:space="preserve"> </t>
  </si>
  <si>
    <t>Datum:</t>
  </si>
  <si>
    <t>30. 5. 2019</t>
  </si>
  <si>
    <t>Zadavatel:</t>
  </si>
  <si>
    <t>IČ:</t>
  </si>
  <si>
    <t>00297852</t>
  </si>
  <si>
    <t>Město Frenštát p.R., Náměstí Míru 1, Frenštát p.R.</t>
  </si>
  <si>
    <t>DIČ:</t>
  </si>
  <si>
    <t>Uchazeč:</t>
  </si>
  <si>
    <t>Vyplň údaj</t>
  </si>
  <si>
    <t>Projektant:</t>
  </si>
  <si>
    <t>11174412</t>
  </si>
  <si>
    <t>Architektura &amp; interier, Šimůnek &amp; Partners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</si>
  <si>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</si>
  <si>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</si>
  <si>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</si>
  <si>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</si>
  <si>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</si>
  <si>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</si>
  <si>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</si>
  <si>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</si>
  <si>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</si>
  <si>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</si>
  <si>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</si>
  <si>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</si>
  <si>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</si>
  <si>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</si>
  <si>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</si>
  <si>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</si>
  <si>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</si>
  <si>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</si>
  <si>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</si>
  <si>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</si>
  <si>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</si>
  <si>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</si>
  <si>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</si>
  <si>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</si>
  <si>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</si>
  <si>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</si>
  <si>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</si>
  <si>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</si>
  <si>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</si>
  <si>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</si>
  <si>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</si>
  <si>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</si>
  <si>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</si>
  <si>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</si>
  <si>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</si>
  <si>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</si>
  <si>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</si>
  <si>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</si>
  <si>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</si>
  <si>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</si>
  <si>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</si>
  <si>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</si>
  <si>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</si>
  <si>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</si>
  <si>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Architektonicko- stavební řešení BD Dolní 310, Frenštát p.R.</t>
  </si>
  <si>
    <t>STA</t>
  </si>
  <si>
    <t>1</t>
  </si>
  <si>
    <t>{aa4561f4-48cc-485a-b3eb-16cb527bee12}</t>
  </si>
  <si>
    <t>SO 02</t>
  </si>
  <si>
    <t>Architektonicko - stavební řešení BD Dolní 311, Frenštát p.R.</t>
  </si>
  <si>
    <t>{0df6375d-1237-494c-b3ec-cb0670118f95}</t>
  </si>
  <si>
    <t>SO 03</t>
  </si>
  <si>
    <t>Hromosvod</t>
  </si>
  <si>
    <t>{a0f2cbd9-bca2-45fa-9903-ff511982d661}</t>
  </si>
  <si>
    <t>KRYCÍ LIST SOUPISU PRACÍ</t>
  </si>
  <si>
    <t>Objekt:</t>
  </si>
  <si>
    <t>SO 01 - Architektonicko- stavební řešení BD Dolní 310, Frenštát p.R.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</si>
  <si>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</si>
  <si>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</si>
  <si>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</si>
  <si>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</si>
  <si>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</si>
  <si>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</si>
  <si>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</si>
  <si>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</si>
  <si>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</si>
  <si>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</si>
  <si>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</si>
  <si>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</si>
  <si>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</si>
  <si>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</si>
  <si>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</si>
  <si>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</si>
  <si>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765 - Krytina skládaná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</si>
  <si>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</si>
  <si>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</si>
  <si>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</si>
  <si>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</si>
  <si>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</si>
  <si>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</si>
  <si>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</si>
  <si>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</si>
  <si>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</si>
  <si>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</si>
  <si>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</si>
  <si>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</si>
  <si>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</si>
  <si>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</si>
  <si>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</si>
  <si>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</si>
  <si>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</si>
  <si>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</si>
  <si>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</si>
  <si>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</si>
  <si>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182303111</t>
  </si>
  <si>
    <t>Doplnění zeminy nebo substrátu na travnatých plochách tloušťky do 50 mm v rovině nebo na svahu do 1:5</t>
  </si>
  <si>
    <t>m2</t>
  </si>
  <si>
    <t>CS ÚRS 2018 02</t>
  </si>
  <si>
    <t>512</t>
  </si>
  <si>
    <t>2</t>
  </si>
  <si>
    <t>394781760</t>
  </si>
  <si>
    <t>VV</t>
  </si>
  <si>
    <t>50</t>
  </si>
  <si>
    <t>Součet</t>
  </si>
  <si>
    <t>4</t>
  </si>
  <si>
    <t>M</t>
  </si>
  <si>
    <t>10371500</t>
  </si>
  <si>
    <t>substrát pro trávníky VL</t>
  </si>
  <si>
    <t>m3</t>
  </si>
  <si>
    <t>2075566696</t>
  </si>
  <si>
    <t>50*0,058 'Přepočtené koeficientem množství</t>
  </si>
  <si>
    <t>3</t>
  </si>
  <si>
    <t>185803111</t>
  </si>
  <si>
    <t>Ošetření trávníku jednorázové v rovině nebo na svahu do 1:5</t>
  </si>
  <si>
    <t>-1301555959</t>
  </si>
  <si>
    <t>6</t>
  </si>
  <si>
    <t>Úpravy povrchů, podlahy a osazování výplní</t>
  </si>
  <si>
    <t>622131121</t>
  </si>
  <si>
    <t>Podkladní a spojovací vrstva vnějších omítaných ploch penetrace akrylát-silikonová nanášená ručně stěn</t>
  </si>
  <si>
    <t>-111663139</t>
  </si>
  <si>
    <t>půdorys střechy - výtahová šachta</t>
  </si>
  <si>
    <t>(4,4+4+4,4+0,3+3,6+0,8+0,2)*2,7</t>
  </si>
  <si>
    <t>-(0,95*1,35)</t>
  </si>
  <si>
    <t>5</t>
  </si>
  <si>
    <t>622221001</t>
  </si>
  <si>
    <t>Montáž kontaktního zateplení z desek z minerální vlny s podélnou orientací vláken na vnější stěny, tloušťky desek do 40 mm</t>
  </si>
  <si>
    <t>2128116992</t>
  </si>
  <si>
    <t>63141410</t>
  </si>
  <si>
    <t>deska tepelně izolační minerální kontaktních fasád podélné vlákno λ=0,035-0,037 tl 30mm</t>
  </si>
  <si>
    <t>8</t>
  </si>
  <si>
    <t>-652735173</t>
  </si>
  <si>
    <t>46,51*1,02 'Přepočtené koeficientem množství</t>
  </si>
  <si>
    <t>7</t>
  </si>
  <si>
    <t>622531021</t>
  </si>
  <si>
    <t>Omítka tenkovrstvá silikonová vnějších ploch probarvená, včetně penetrace podkladu zrnitá, tloušťky 2,0 mm stěn</t>
  </si>
  <si>
    <t>2084608133</t>
  </si>
  <si>
    <t>(4,4+4+4,4+0,3+3,6+0,8+0,2)*2,35</t>
  </si>
  <si>
    <t>629995101</t>
  </si>
  <si>
    <t>Očištění vnějších ploch tlakovou vodou omytím</t>
  </si>
  <si>
    <t>-933149971</t>
  </si>
  <si>
    <t>9</t>
  </si>
  <si>
    <t>635111421</t>
  </si>
  <si>
    <t>Doplnění násypu pod dlažby, podlahy a mazaniny pískem neupraveným (s dodáním hmot), s udusáním a urovnáním povrchu násypu plochy jednotlivě přes 2 m2</t>
  </si>
  <si>
    <t>-2131589183</t>
  </si>
  <si>
    <t>půdorys střechy - střešní vpusť u výtahové šachty</t>
  </si>
  <si>
    <t>10*0,1</t>
  </si>
  <si>
    <t>Ostatní konstrukce a práce, bourání</t>
  </si>
  <si>
    <t>10</t>
  </si>
  <si>
    <t>949101111</t>
  </si>
  <si>
    <t>Lešení pomocné pracovní pro objekty pozemních staveb pro zatížení do 150 kg/m2, o výšce lešeňové podlahy do 1,9 m</t>
  </si>
  <si>
    <t>-1408123845</t>
  </si>
  <si>
    <t>(4,4+4+4,4+0,3+3,6+0,8+0,2)*1,2</t>
  </si>
  <si>
    <t>11</t>
  </si>
  <si>
    <t>953921115</t>
  </si>
  <si>
    <t>Dlaždice betonové na sucho na ploché střechy kladené jednotlivě volně s mezerami např. pro schůdnost po měkké krytině, pro trvalé zatížení krytin, rozměru 500 x 500 mm</t>
  </si>
  <si>
    <t>kus</t>
  </si>
  <si>
    <t>-1877704955</t>
  </si>
  <si>
    <t>půdorys střechy</t>
  </si>
  <si>
    <t>508</t>
  </si>
  <si>
    <t>12</t>
  </si>
  <si>
    <t>953921116</t>
  </si>
  <si>
    <t>Dlaždice betonové na sucho na ploché střechy kladené jednotlivě volně s mezerami např. pro schůdnost po měkké krytině, pro trvalé zatížení krytin, rozměru Příplatek k ceně -1115 za podkládané čtverce (s přesahem) z asfaltové lepenky</t>
  </si>
  <si>
    <t>-1424702370</t>
  </si>
  <si>
    <t>997</t>
  </si>
  <si>
    <t>Přesun sutě</t>
  </si>
  <si>
    <t>13</t>
  </si>
  <si>
    <t>997013114</t>
  </si>
  <si>
    <t>Vnitrostaveništní doprava suti a vybouraných hmot vodorovně do 50 m svisle s použitím mechanizace pro budovy a haly výšky přes 12 do 15 m</t>
  </si>
  <si>
    <t>t</t>
  </si>
  <si>
    <t>-249143470</t>
  </si>
  <si>
    <t>14</t>
  </si>
  <si>
    <t>997013501</t>
  </si>
  <si>
    <t>Odvoz suti a vybouraných hmot na skládku nebo meziskládku se složením, na vzdálenost do 1 km</t>
  </si>
  <si>
    <t>-1425082094</t>
  </si>
  <si>
    <t>997013509</t>
  </si>
  <si>
    <t>Odvoz suti a vybouraných hmot na skládku nebo meziskládku se složením, na vzdálenost Příplatek k ceně za každý další i započatý 1 km přes 1 km</t>
  </si>
  <si>
    <t>-997086237</t>
  </si>
  <si>
    <t>0,56*14</t>
  </si>
  <si>
    <t>16</t>
  </si>
  <si>
    <t>997013831</t>
  </si>
  <si>
    <t>Poplatek za uložení stavebního odpadu na skládce (skládkovné) směsného stavebního a demoličního zatříděného do Katalogu odpadů pod kódem 170 904</t>
  </si>
  <si>
    <t>268587404</t>
  </si>
  <si>
    <t>998</t>
  </si>
  <si>
    <t>Přesun hmot</t>
  </si>
  <si>
    <t>17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</si>
  <si>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</si>
  <si>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</si>
  <si>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-1175155124</t>
  </si>
  <si>
    <t>PSV</t>
  </si>
  <si>
    <t>Práce a dodávky PSV</t>
  </si>
  <si>
    <t>712</t>
  </si>
  <si>
    <t>Povlakové krytiny</t>
  </si>
  <si>
    <t>18</t>
  </si>
  <si>
    <t>712300841</t>
  </si>
  <si>
    <t>Odstranění ze střech plochých do 10° mechu odškrabáním a očistěním s urovnáním povrchu</t>
  </si>
  <si>
    <t>1833982299</t>
  </si>
  <si>
    <t>11,05*18,1</t>
  </si>
  <si>
    <t>-3,8*2,9</t>
  </si>
  <si>
    <t>-4,5*4</t>
  </si>
  <si>
    <t>19</t>
  </si>
  <si>
    <t>712361703</t>
  </si>
  <si>
    <t>Provedení povlakové krytiny střech plochých do 10° fólií přilepenou lepidlem v plné ploše</t>
  </si>
  <si>
    <t>728200314</t>
  </si>
  <si>
    <t>(11,5+18,6)*2*(0,2+0,3)</t>
  </si>
  <si>
    <t>20</t>
  </si>
  <si>
    <t>283221</t>
  </si>
  <si>
    <t xml:space="preserve">střešní EPDM membrána  1,14 mm</t>
  </si>
  <si>
    <t>vlastní</t>
  </si>
  <si>
    <t>32</t>
  </si>
  <si>
    <t>-2145419421</t>
  </si>
  <si>
    <t>201,09*1,15 'Přepočtené koeficientem množství</t>
  </si>
  <si>
    <t>712391172</t>
  </si>
  <si>
    <t>Provedení povlakové krytiny střech plochých do 10° -ostatní práce provedení vrstvy textilní ochranné</t>
  </si>
  <si>
    <t>1000388972</t>
  </si>
  <si>
    <t>400*0,5*0,5</t>
  </si>
  <si>
    <t>22</t>
  </si>
  <si>
    <t>69311068</t>
  </si>
  <si>
    <t>geotextilie netkaná PP 300g/m2</t>
  </si>
  <si>
    <t>-1649818106</t>
  </si>
  <si>
    <t>100*1,15 'Přepočtené koeficientem množství</t>
  </si>
  <si>
    <t>23</t>
  </si>
  <si>
    <t>712861703</t>
  </si>
  <si>
    <t>Provedení povlakové krytiny střech samostatným vytažením izolačního povlaku fólií na konstrukce převyšující úroveň střechy, přilepenou lepidlem v plné ploše</t>
  </si>
  <si>
    <t>-668026359</t>
  </si>
  <si>
    <t>(0,9+0,9)*2*0,4*2</t>
  </si>
  <si>
    <t>(0,6+1)*2*0,4*2</t>
  </si>
  <si>
    <t>(0,6+1,1)*2*0,4</t>
  </si>
  <si>
    <t>(0,9+0,9)*2*0,4</t>
  </si>
  <si>
    <t>(2,9+3,8)*2*0,1</t>
  </si>
  <si>
    <t>(4,4+4+4,4+0,3+3,6+0,8+0,2)*0,35</t>
  </si>
  <si>
    <t>24</t>
  </si>
  <si>
    <t>283221a</t>
  </si>
  <si>
    <t>střešní EPDM membrána 1,14 mm</t>
  </si>
  <si>
    <t>-102709175</t>
  </si>
  <si>
    <t>15,78*1,2 'Přepočtené koeficientem množství</t>
  </si>
  <si>
    <t>25</t>
  </si>
  <si>
    <t>998712203</t>
  </si>
  <si>
    <t>Přesun hmot pro povlakové krytiny stanovený procentní sazbou (%) z ceny vodorovná dopravní vzdálenost do 50 m v objektech výšky přes 12 do 24 m</t>
  </si>
  <si>
    <t>%</t>
  </si>
  <si>
    <t>-565241698</t>
  </si>
  <si>
    <t>713</t>
  </si>
  <si>
    <t>Izolace tepelné</t>
  </si>
  <si>
    <t>26</t>
  </si>
  <si>
    <t>713141136</t>
  </si>
  <si>
    <t>Montáž tepelné izolace střech plochých rohožemi, pásy, deskami, dílci, bloky (izolační materiál ve specifikaci) přilepenými za studena nízkoexpanzní (PUR) pěnou</t>
  </si>
  <si>
    <t>-132625395</t>
  </si>
  <si>
    <t>(11,05*18,1)*2</t>
  </si>
  <si>
    <t>-(3,8*2,9)*2</t>
  </si>
  <si>
    <t>-(4,5*4)*2</t>
  </si>
  <si>
    <t>27</t>
  </si>
  <si>
    <t>28375914</t>
  </si>
  <si>
    <t>deska EPS 150 pro trvalé zatížení v tlaku (max. 3000 kg/m2) tl 100mm</t>
  </si>
  <si>
    <t>-952572119</t>
  </si>
  <si>
    <t>341,97*1,02 'Přepočtené koeficientem množství</t>
  </si>
  <si>
    <t>28</t>
  </si>
  <si>
    <t>998713203</t>
  </si>
  <si>
    <t>Přesun hmot pro izolace tepelné stanovený procentní sazbou (%) z ceny vodorovná dopravní vzdálenost do 50 m v objektech výšky přes 12 do 24 m</t>
  </si>
  <si>
    <t>-1964986933</t>
  </si>
  <si>
    <t>721</t>
  </si>
  <si>
    <t>Zdravotechnika - vnitřní kanalizace</t>
  </si>
  <si>
    <t>29</t>
  </si>
  <si>
    <t>721210822</t>
  </si>
  <si>
    <t>Demontáž kanalizačního příslušenství střešních vtoků DN 100</t>
  </si>
  <si>
    <t>263437553</t>
  </si>
  <si>
    <t>30</t>
  </si>
  <si>
    <t>721233112</t>
  </si>
  <si>
    <t>Střešní vtoky (vpusti) polypropylenové (PP) pro ploché střechy s odtokem svislým DN 110</t>
  </si>
  <si>
    <t>1671396485</t>
  </si>
  <si>
    <t>31</t>
  </si>
  <si>
    <t>998721203</t>
  </si>
  <si>
    <t>Přesun hmot pro vnitřní kanalizace stanovený procentní sazbou (%) z ceny vodorovná dopravní vzdálenost do 50 m v objektech výšky přes 12 do 24 m</t>
  </si>
  <si>
    <t>-1458331965</t>
  </si>
  <si>
    <t>762</t>
  </si>
  <si>
    <t>Konstrukce tesařské</t>
  </si>
  <si>
    <t>762083122</t>
  </si>
  <si>
    <t>Práce společné pro tesařské konstrukce impregnace řeziva máčením proti dřevokaznému hmyzu, houbám a plísním, třída ohrožení 3 a 4 (dřevo v exteriéru)</t>
  </si>
  <si>
    <t>-1687723920</t>
  </si>
  <si>
    <t>(11,5+18,6)*2*0,25*0,022</t>
  </si>
  <si>
    <t>33</t>
  </si>
  <si>
    <t>762361312</t>
  </si>
  <si>
    <t>Konstrukční vrstva pod klempířské prvky pro oplechování horních ploch zdí a nadezdívek (atik) z desek dřevoštěpkových šroubovaných do podkladu, tloušťky desky 22 mm</t>
  </si>
  <si>
    <t>877997896</t>
  </si>
  <si>
    <t>(11,5+18,6)*2*0,25</t>
  </si>
  <si>
    <t>34</t>
  </si>
  <si>
    <t>998762203</t>
  </si>
  <si>
    <t>Přesun hmot pro konstrukce tesařské stanovený procentní sazbou (%) z ceny vodorovná dopravní vzdálenost do 50 m v objektech výšky přes 12 do 24 m</t>
  </si>
  <si>
    <t>-22001683</t>
  </si>
  <si>
    <t>764</t>
  </si>
  <si>
    <t>Konstrukce klempířské</t>
  </si>
  <si>
    <t>35</t>
  </si>
  <si>
    <t>764002841</t>
  </si>
  <si>
    <t>Demontáž klempířských konstrukcí oplechování horních ploch zdí a nadezdívek do suti</t>
  </si>
  <si>
    <t>m</t>
  </si>
  <si>
    <t>1910687854</t>
  </si>
  <si>
    <t>(11,5+18,6)*2</t>
  </si>
  <si>
    <t>36</t>
  </si>
  <si>
    <t>764002871</t>
  </si>
  <si>
    <t>Demontáž klempířských konstrukcí lemování zdí do suti</t>
  </si>
  <si>
    <t>564240838</t>
  </si>
  <si>
    <t>(0,9+0,9)*2*2</t>
  </si>
  <si>
    <t>(0,6+1)*2*2</t>
  </si>
  <si>
    <t>(0,6+1,1)*2</t>
  </si>
  <si>
    <t>(0,9+0,9)*2</t>
  </si>
  <si>
    <t>(2,9+3,8)*2</t>
  </si>
  <si>
    <t>(4,4+4+4,4+0,3+3,6+0,8+0,2)</t>
  </si>
  <si>
    <t>37</t>
  </si>
  <si>
    <t>764011623</t>
  </si>
  <si>
    <t>Dilatační lišta z pozinkovaného plechu s povrchovou úpravou připojovací, včetně tmelení rš 150 mm</t>
  </si>
  <si>
    <t>161153817</t>
  </si>
  <si>
    <t>38</t>
  </si>
  <si>
    <t>764215605</t>
  </si>
  <si>
    <t>Oplechování horních ploch zdí a nadezdívek (atik) z pozinkovaného plechu s povrchovou úpravou celoplošně lepené rš 400 mm</t>
  </si>
  <si>
    <t>-580194569</t>
  </si>
  <si>
    <t>39</t>
  </si>
  <si>
    <t>764215645</t>
  </si>
  <si>
    <t>Oplechování horních ploch zdí a nadezdívek (atik) z pozinkovaného plechu s povrchovou úpravou Příplatek k cenám za zvýšenou pracnost při provedení rohu nebo koutu do rš 400 mm</t>
  </si>
  <si>
    <t>460663349</t>
  </si>
  <si>
    <t>40</t>
  </si>
  <si>
    <t>998764203</t>
  </si>
  <si>
    <t>Přesun hmot pro konstrukce klempířské stanovený procentní sazbou (%) z ceny vodorovná dopravní vzdálenost do 50 m v objektech výšky přes 12 do 24 m</t>
  </si>
  <si>
    <t>237094755</t>
  </si>
  <si>
    <t>765</t>
  </si>
  <si>
    <t>Krytina skládaná</t>
  </si>
  <si>
    <t>41</t>
  </si>
  <si>
    <t>765192001</t>
  </si>
  <si>
    <t>Nouzové zakrytí střechy plachtou</t>
  </si>
  <si>
    <t>753828871</t>
  </si>
  <si>
    <t>(11,5+18,6)*2*1,2</t>
  </si>
  <si>
    <t>42</t>
  </si>
  <si>
    <t>998765203</t>
  </si>
  <si>
    <t>Přesun hmot pro krytiny skládané stanovený procentní sazbou (%) z ceny vodorovná dopravní vzdálenost do 50 m v objektech výšky přes 12 do 24 m</t>
  </si>
  <si>
    <t>-892299962</t>
  </si>
  <si>
    <t>OST</t>
  </si>
  <si>
    <t>Ostatní</t>
  </si>
  <si>
    <t>43</t>
  </si>
  <si>
    <t>OST 01</t>
  </si>
  <si>
    <t>Autojeřáb pro přesun materiálů na střechu</t>
  </si>
  <si>
    <t>kpl</t>
  </si>
  <si>
    <t>-67793577</t>
  </si>
  <si>
    <t>44</t>
  </si>
  <si>
    <t>OST 02</t>
  </si>
  <si>
    <t>Zajištění BOZP a koordinace stavby</t>
  </si>
  <si>
    <t>-1126393293</t>
  </si>
  <si>
    <t>VRN</t>
  </si>
  <si>
    <t>Vedlejší rozpočtové náklady</t>
  </si>
  <si>
    <t>45</t>
  </si>
  <si>
    <t>VRN 01</t>
  </si>
  <si>
    <t>Zařízení staveniště</t>
  </si>
  <si>
    <t>225438630</t>
  </si>
  <si>
    <t>46</t>
  </si>
  <si>
    <t>VRN 02</t>
  </si>
  <si>
    <t>Provoz investora</t>
  </si>
  <si>
    <t>-1885544388</t>
  </si>
  <si>
    <t>SO 02 - Architektonicko - stavební řešení BD Dolní 311, Frenštát p.R.</t>
  </si>
  <si>
    <t>1622410775</t>
  </si>
  <si>
    <t>-20625216</t>
  </si>
  <si>
    <t>978789967</t>
  </si>
  <si>
    <t>-1242119016</t>
  </si>
  <si>
    <t>půdorys střechy - zateplení atikové stěny</t>
  </si>
  <si>
    <t>11,5*1,25</t>
  </si>
  <si>
    <t>zateplení výtahové šachty</t>
  </si>
  <si>
    <t>(4,4+4+4,4+0,3+1,4+1,2+0,8+0,2)*2,7</t>
  </si>
  <si>
    <t>622211021</t>
  </si>
  <si>
    <t>Montáž kontaktního zateplení z polystyrenových desek nebo z kombinovaných desek na vnější stěny, tloušťky desek přes 80 do 120 mm</t>
  </si>
  <si>
    <t>1761928681</t>
  </si>
  <si>
    <t>28375938a</t>
  </si>
  <si>
    <t>deska EPS 70 fasádní λ=0,039 tl 100mm</t>
  </si>
  <si>
    <t>7962678</t>
  </si>
  <si>
    <t>14,38*1,02 'Přepočtené koeficientem množství</t>
  </si>
  <si>
    <t>168217589</t>
  </si>
  <si>
    <t>-573622063</t>
  </si>
  <si>
    <t>43,81*1,02 'Přepočtené koeficientem množství</t>
  </si>
  <si>
    <t>1862176204</t>
  </si>
  <si>
    <t>(4,4+4+4,4+0,3+1,4+1,2+0,8+0,2)*2,35</t>
  </si>
  <si>
    <t>-272860072</t>
  </si>
  <si>
    <t>-1227743847</t>
  </si>
  <si>
    <t>okolo propadlé střešní vpusti</t>
  </si>
  <si>
    <t>1663826408</t>
  </si>
  <si>
    <t>(4,4+4+4,4+0,3+1,4+1,2+0,8+0,2)*1,2</t>
  </si>
  <si>
    <t>183440270</t>
  </si>
  <si>
    <t>-579576982</t>
  </si>
  <si>
    <t>1889848324</t>
  </si>
  <si>
    <t>1897030614</t>
  </si>
  <si>
    <t>369529063</t>
  </si>
  <si>
    <t>544360596</t>
  </si>
  <si>
    <t>-1823872675</t>
  </si>
  <si>
    <t>556047171</t>
  </si>
  <si>
    <t>18,12*11,05</t>
  </si>
  <si>
    <t>-4*4,5</t>
  </si>
  <si>
    <t>-1942582305</t>
  </si>
  <si>
    <t>(11,5+18,5+18,5+11,5)*(0,2+0,3)</t>
  </si>
  <si>
    <t>287734919</t>
  </si>
  <si>
    <t>212,23*1,15 'Přepočtené koeficientem množství</t>
  </si>
  <si>
    <t>-1985027322</t>
  </si>
  <si>
    <t>400*0,6*0,6</t>
  </si>
  <si>
    <t>786938639</t>
  </si>
  <si>
    <t>144*1,15 'Přepočtené koeficientem množství</t>
  </si>
  <si>
    <t>1236587790</t>
  </si>
  <si>
    <t>(0,9+0,9)*2*0,4*3</t>
  </si>
  <si>
    <t>(0,6+1)*2*0,4*3</t>
  </si>
  <si>
    <t>(4,4+4+4,4+0,3+1,4+1,2+0,8+0,2)*0,35</t>
  </si>
  <si>
    <t>-444515153</t>
  </si>
  <si>
    <t>14,01*1,2 'Přepočtené koeficientem množství</t>
  </si>
  <si>
    <t>864083756</t>
  </si>
  <si>
    <t>-1447705743</t>
  </si>
  <si>
    <t>18,12*11,05*2</t>
  </si>
  <si>
    <t>-4*4,5*2</t>
  </si>
  <si>
    <t>-540017814</t>
  </si>
  <si>
    <t>(18,12*11,05)*2</t>
  </si>
  <si>
    <t>-(4*4,5)*2</t>
  </si>
  <si>
    <t>364,45*1,02 'Přepočtené koeficientem množství</t>
  </si>
  <si>
    <t>-912125562</t>
  </si>
  <si>
    <t>-933535637</t>
  </si>
  <si>
    <t>1148600582</t>
  </si>
  <si>
    <t>42789851</t>
  </si>
  <si>
    <t>1034844104</t>
  </si>
  <si>
    <t>(11,5+18,5+18,5)*0,3*0,022</t>
  </si>
  <si>
    <t>260691546</t>
  </si>
  <si>
    <t>(11,5+18,5+18,5)*0,3</t>
  </si>
  <si>
    <t>1023910546</t>
  </si>
  <si>
    <t>-2036516255</t>
  </si>
  <si>
    <t>(11,5+18,5+18,5+11,5)</t>
  </si>
  <si>
    <t>-2111456808</t>
  </si>
  <si>
    <t>(0,9+0,9)*2*3</t>
  </si>
  <si>
    <t>(0,6+1)*2*3</t>
  </si>
  <si>
    <t>(4,4+4+4,4+0,3+1,4+1,2+0,8+0,2)</t>
  </si>
  <si>
    <t>1336735522</t>
  </si>
  <si>
    <t>132066553</t>
  </si>
  <si>
    <t>(11,5+18,5+18,5)</t>
  </si>
  <si>
    <t>415458283</t>
  </si>
  <si>
    <t>764311613</t>
  </si>
  <si>
    <t>Lemování zdí z pozinkovaného plechu s povrchovou úpravou boční nebo horní rovné, střech s krytinou skládanou mimo prejzovou rš 250 mm</t>
  </si>
  <si>
    <t>-1405787340</t>
  </si>
  <si>
    <t>11,5</t>
  </si>
  <si>
    <t>-387487918</t>
  </si>
  <si>
    <t>716928044</t>
  </si>
  <si>
    <t>(11,5+18,5+18,5+11,5)*1,2</t>
  </si>
  <si>
    <t>-1977037783</t>
  </si>
  <si>
    <t>1638194581</t>
  </si>
  <si>
    <t>47</t>
  </si>
  <si>
    <t>266853409</t>
  </si>
  <si>
    <t>48</t>
  </si>
  <si>
    <t>-308593433</t>
  </si>
  <si>
    <t>49</t>
  </si>
  <si>
    <t>655638274</t>
  </si>
  <si>
    <t>SO 03 - Hromosvod</t>
  </si>
  <si>
    <t xml:space="preserve">    749 - Elektromontáže - ostatní práce a konstrukce</t>
  </si>
  <si>
    <t>749</t>
  </si>
  <si>
    <t>Elektromontáže - ostatní práce a konstrukce</t>
  </si>
  <si>
    <t>749001</t>
  </si>
  <si>
    <t>Demontáž starého hromosvodového vedení, montáž nového hromosvodového vedení - viz samostatný výkaz výměr</t>
  </si>
  <si>
    <t>944474412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</si>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</sst>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6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4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6</v>
      </c>
    </row>
    <row r="5" s="1" customFormat="1" ht="12" customHeight="1">
      <c r="B5" s="22"/>
      <c r="C5" s="23"/>
      <c r="D5" s="27" t="s">
        <v>12</v>
      </c>
      <c r="E5" s="23"/>
      <c r="F5" s="23"/>
      <c r="G5" s="23"/>
      <c r="H5" s="23"/>
      <c r="I5" s="23"/>
      <c r="J5" s="23"/>
      <c r="K5" s="28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14</v>
      </c>
      <c r="BS5" s="18" t="s">
        <v>6</v>
      </c>
    </row>
    <row r="6" s="1" customFormat="1" ht="36.96" customHeight="1">
      <c r="B6" s="22"/>
      <c r="C6" s="23"/>
      <c r="D6" s="30" t="s">
        <v>15</v>
      </c>
      <c r="E6" s="23"/>
      <c r="F6" s="23"/>
      <c r="G6" s="23"/>
      <c r="H6" s="23"/>
      <c r="I6" s="23"/>
      <c r="J6" s="23"/>
      <c r="K6" s="31" t="s">
        <v>16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17</v>
      </c>
      <c r="E7" s="23"/>
      <c r="F7" s="23"/>
      <c r="G7" s="23"/>
      <c r="H7" s="23"/>
      <c r="I7" s="23"/>
      <c r="J7" s="23"/>
      <c r="K7" s="28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18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18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18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18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18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1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12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N2812019b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15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Rekonstrukce střešního pláště BD Dolní 310,311, Frenštát p. R.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20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22</v>
      </c>
      <c r="AJ47" s="41"/>
      <c r="AK47" s="41"/>
      <c r="AL47" s="41"/>
      <c r="AM47" s="73" t="str">
        <f>IF(AN8= "","",AN8)</f>
        <v>30. 5. 2019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7.9" customHeight="1">
      <c r="A49" s="39"/>
      <c r="B49" s="40"/>
      <c r="C49" s="33" t="s">
        <v>24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Frenštát p.R., Náměstí Míru 1, Frenštát p.R.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Architektura &amp; interier, Šimůnek &amp; Partners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35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18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18</v>
      </c>
    </row>
    <row r="55" s="7" customFormat="1" ht="27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Architektonicko-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'SO 01 - Architektonicko- ...'!P94</f>
        <v>0</v>
      </c>
      <c r="AV55" s="121">
        <f>'SO 01 - Architektonicko- ...'!J33</f>
        <v>0</v>
      </c>
      <c r="AW55" s="121">
        <f>'SO 01 - Architektonicko- ...'!J34</f>
        <v>0</v>
      </c>
      <c r="AX55" s="121">
        <f>'SO 01 - Architektonicko- ...'!J35</f>
        <v>0</v>
      </c>
      <c r="AY55" s="121">
        <f>'SO 01 - Architektonicko- ...'!J36</f>
        <v>0</v>
      </c>
      <c r="AZ55" s="121">
        <f>'SO 01 - Architektonicko- ...'!F33</f>
        <v>0</v>
      </c>
      <c r="BA55" s="121">
        <f>'SO 01 - Architektonicko- ...'!F34</f>
        <v>0</v>
      </c>
      <c r="BB55" s="121">
        <f>'SO 01 - Architektonicko- ...'!F35</f>
        <v>0</v>
      </c>
      <c r="BC55" s="121">
        <f>'SO 01 - Architektonicko- ...'!F36</f>
        <v>0</v>
      </c>
      <c r="BD55" s="123">
        <f>'SO 01 - Architektonicko- ...'!F37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18</v>
      </c>
      <c r="CM55" s="124" t="s">
        <v>80</v>
      </c>
    </row>
    <row r="56" s="7" customFormat="1" ht="27" customHeight="1">
      <c r="A56" s="112" t="s">
        <v>76</v>
      </c>
      <c r="B56" s="113"/>
      <c r="C56" s="114"/>
      <c r="D56" s="115" t="s">
        <v>82</v>
      </c>
      <c r="E56" s="115"/>
      <c r="F56" s="115"/>
      <c r="G56" s="115"/>
      <c r="H56" s="115"/>
      <c r="I56" s="116"/>
      <c r="J56" s="115" t="s">
        <v>83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02 - Architektonicko -...'!J30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'SO 02 - Architektonicko -...'!P94</f>
        <v>0</v>
      </c>
      <c r="AV56" s="121">
        <f>'SO 02 - Architektonicko -...'!J33</f>
        <v>0</v>
      </c>
      <c r="AW56" s="121">
        <f>'SO 02 - Architektonicko -...'!J34</f>
        <v>0</v>
      </c>
      <c r="AX56" s="121">
        <f>'SO 02 - Architektonicko -...'!J35</f>
        <v>0</v>
      </c>
      <c r="AY56" s="121">
        <f>'SO 02 - Architektonicko -...'!J36</f>
        <v>0</v>
      </c>
      <c r="AZ56" s="121">
        <f>'SO 02 - Architektonicko -...'!F33</f>
        <v>0</v>
      </c>
      <c r="BA56" s="121">
        <f>'SO 02 - Architektonicko -...'!F34</f>
        <v>0</v>
      </c>
      <c r="BB56" s="121">
        <f>'SO 02 - Architektonicko -...'!F35</f>
        <v>0</v>
      </c>
      <c r="BC56" s="121">
        <f>'SO 02 - Architektonicko -...'!F36</f>
        <v>0</v>
      </c>
      <c r="BD56" s="123">
        <f>'SO 02 - Architektonicko -...'!F37</f>
        <v>0</v>
      </c>
      <c r="BE56" s="7"/>
      <c r="BT56" s="124" t="s">
        <v>80</v>
      </c>
      <c r="BV56" s="124" t="s">
        <v>74</v>
      </c>
      <c r="BW56" s="124" t="s">
        <v>84</v>
      </c>
      <c r="BX56" s="124" t="s">
        <v>5</v>
      </c>
      <c r="CL56" s="124" t="s">
        <v>18</v>
      </c>
      <c r="CM56" s="124" t="s">
        <v>80</v>
      </c>
    </row>
    <row r="57" s="7" customFormat="1" ht="16.5" customHeight="1">
      <c r="A57" s="112" t="s">
        <v>76</v>
      </c>
      <c r="B57" s="113"/>
      <c r="C57" s="114"/>
      <c r="D57" s="115" t="s">
        <v>85</v>
      </c>
      <c r="E57" s="115"/>
      <c r="F57" s="115"/>
      <c r="G57" s="115"/>
      <c r="H57" s="115"/>
      <c r="I57" s="116"/>
      <c r="J57" s="115" t="s">
        <v>86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03 - Hromosvod'!J30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5">
        <v>0</v>
      </c>
      <c r="AT57" s="126">
        <f>ROUND(SUM(AV57:AW57),2)</f>
        <v>0</v>
      </c>
      <c r="AU57" s="127">
        <f>'SO 03 - Hromosvod'!P81</f>
        <v>0</v>
      </c>
      <c r="AV57" s="126">
        <f>'SO 03 - Hromosvod'!J33</f>
        <v>0</v>
      </c>
      <c r="AW57" s="126">
        <f>'SO 03 - Hromosvod'!J34</f>
        <v>0</v>
      </c>
      <c r="AX57" s="126">
        <f>'SO 03 - Hromosvod'!J35</f>
        <v>0</v>
      </c>
      <c r="AY57" s="126">
        <f>'SO 03 - Hromosvod'!J36</f>
        <v>0</v>
      </c>
      <c r="AZ57" s="126">
        <f>'SO 03 - Hromosvod'!F33</f>
        <v>0</v>
      </c>
      <c r="BA57" s="126">
        <f>'SO 03 - Hromosvod'!F34</f>
        <v>0</v>
      </c>
      <c r="BB57" s="126">
        <f>'SO 03 - Hromosvod'!F35</f>
        <v>0</v>
      </c>
      <c r="BC57" s="126">
        <f>'SO 03 - Hromosvod'!F36</f>
        <v>0</v>
      </c>
      <c r="BD57" s="128">
        <f>'SO 03 - Hromosvod'!F37</f>
        <v>0</v>
      </c>
      <c r="BE57" s="7"/>
      <c r="BT57" s="124" t="s">
        <v>80</v>
      </c>
      <c r="BV57" s="124" t="s">
        <v>74</v>
      </c>
      <c r="BW57" s="124" t="s">
        <v>87</v>
      </c>
      <c r="BX57" s="124" t="s">
        <v>5</v>
      </c>
      <c r="CL57" s="124" t="s">
        <v>18</v>
      </c>
      <c r="CM57" s="124" t="s">
        <v>80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GEGPaVjxZNMq4WQHZcvDUqph/tltULilOiQyNnG6cVQ9fpo0AgbqOpNsBGMmOPDWaWfZMA+81wInm7HRf7su1A==" hashValue="Drumer7KLuOAy0lg0+4vt56PtLZvbuRuAH0/x6VS1QCH+dOsPKc/FAyk2aBWzfqpF05e/35lZDabQCP2bN3Y9w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SO 01 - Architektonicko- ...'!C2" display="/"/>
    <hyperlink ref="A56" location="'SO 02 - Architektonicko -...'!C2" display="/"/>
    <hyperlink ref="A57" location="'SO 03 - Hromosvod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80</v>
      </c>
    </row>
    <row r="4" s="1" customFormat="1" ht="24.96" customHeight="1">
      <c r="B4" s="21"/>
      <c r="D4" s="133" t="s">
        <v>88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15</v>
      </c>
      <c r="I6" s="129"/>
      <c r="L6" s="21"/>
    </row>
    <row r="7" s="1" customFormat="1" ht="16.5" customHeight="1">
      <c r="B7" s="21"/>
      <c r="E7" s="136" t="str">
        <f>'Rekapitulace stavby'!K6</f>
        <v>Rekonstrukce střešního pláště BD Dolní 310,311, Frenštát p. R.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90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17</v>
      </c>
      <c r="E11" s="39"/>
      <c r="F11" s="140" t="s">
        <v>18</v>
      </c>
      <c r="G11" s="39"/>
      <c r="H11" s="39"/>
      <c r="I11" s="141" t="s">
        <v>19</v>
      </c>
      <c r="J11" s="140" t="s">
        <v>18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20</v>
      </c>
      <c r="E12" s="39"/>
      <c r="F12" s="140" t="s">
        <v>21</v>
      </c>
      <c r="G12" s="39"/>
      <c r="H12" s="39"/>
      <c r="I12" s="141" t="s">
        <v>22</v>
      </c>
      <c r="J12" s="142" t="str">
        <f>'Rekapitulace stavby'!AN8</f>
        <v>30. 5. 2019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24</v>
      </c>
      <c r="E14" s="39"/>
      <c r="F14" s="39"/>
      <c r="G14" s="39"/>
      <c r="H14" s="39"/>
      <c r="I14" s="141" t="s">
        <v>25</v>
      </c>
      <c r="J14" s="140" t="s">
        <v>26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18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25</v>
      </c>
      <c r="J20" s="140" t="s">
        <v>32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18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25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18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ROUND(J94,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ROUND((SUM(BE94:BE290)),  2)</f>
        <v>0</v>
      </c>
      <c r="G33" s="39"/>
      <c r="H33" s="39"/>
      <c r="I33" s="156">
        <v>0.20999999999999999</v>
      </c>
      <c r="J33" s="155">
        <f>ROUND(((SUM(BE94:BE290))*I33),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ROUND((SUM(BF94:BF290)),  2)</f>
        <v>0</v>
      </c>
      <c r="G34" s="39"/>
      <c r="H34" s="39"/>
      <c r="I34" s="156">
        <v>0.14999999999999999</v>
      </c>
      <c r="J34" s="155">
        <f>ROUND(((SUM(BF94:BF290))*I34),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ROUND((SUM(BG94:BG290)),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ROUND((SUM(BH94:BH290)),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ROUND((SUM(BI94:BI290)),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15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střešního pláště BD Dolní 310,311, Frenštát p. R.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Architektonicko- stavební řešení BD Dolní 310, Frenštát p.R.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141" t="s">
        <v>22</v>
      </c>
      <c r="J52" s="73" t="str">
        <f>IF(J12="","",J12)</f>
        <v>30. 5. 2019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3.05" customHeight="1">
      <c r="A54" s="39"/>
      <c r="B54" s="40"/>
      <c r="C54" s="33" t="s">
        <v>24</v>
      </c>
      <c r="D54" s="41"/>
      <c r="E54" s="41"/>
      <c r="F54" s="28" t="str">
        <f>E15</f>
        <v>Město Frenštát p.R., Náměstí Míru 1, Frenštát p.R.</v>
      </c>
      <c r="G54" s="41"/>
      <c r="H54" s="41"/>
      <c r="I54" s="141" t="s">
        <v>31</v>
      </c>
      <c r="J54" s="37" t="str">
        <f>E21</f>
        <v>Architektura &amp; interier, Šimůnek &amp; Partners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92</v>
      </c>
      <c r="D57" s="173"/>
      <c r="E57" s="173"/>
      <c r="F57" s="173"/>
      <c r="G57" s="173"/>
      <c r="H57" s="173"/>
      <c r="I57" s="174"/>
      <c r="J57" s="175" t="s">
        <v>93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J94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77"/>
      <c r="C60" s="178"/>
      <c r="D60" s="179" t="s">
        <v>95</v>
      </c>
      <c r="E60" s="180"/>
      <c r="F60" s="180"/>
      <c r="G60" s="180"/>
      <c r="H60" s="180"/>
      <c r="I60" s="181"/>
      <c r="J60" s="182">
        <f>J95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96</v>
      </c>
      <c r="E61" s="187"/>
      <c r="F61" s="187"/>
      <c r="G61" s="187"/>
      <c r="H61" s="187"/>
      <c r="I61" s="188"/>
      <c r="J61" s="189">
        <f>J96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97</v>
      </c>
      <c r="E62" s="187"/>
      <c r="F62" s="187"/>
      <c r="G62" s="187"/>
      <c r="H62" s="187"/>
      <c r="I62" s="188"/>
      <c r="J62" s="189">
        <f>J107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98</v>
      </c>
      <c r="E63" s="187"/>
      <c r="F63" s="187"/>
      <c r="G63" s="187"/>
      <c r="H63" s="187"/>
      <c r="I63" s="188"/>
      <c r="J63" s="189">
        <f>J138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99</v>
      </c>
      <c r="E64" s="187"/>
      <c r="F64" s="187"/>
      <c r="G64" s="187"/>
      <c r="H64" s="187"/>
      <c r="I64" s="188"/>
      <c r="J64" s="189">
        <f>J151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100</v>
      </c>
      <c r="E65" s="187"/>
      <c r="F65" s="187"/>
      <c r="G65" s="187"/>
      <c r="H65" s="187"/>
      <c r="I65" s="188"/>
      <c r="J65" s="189">
        <f>J158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101</v>
      </c>
      <c r="E66" s="180"/>
      <c r="F66" s="180"/>
      <c r="G66" s="180"/>
      <c r="H66" s="180"/>
      <c r="I66" s="181"/>
      <c r="J66" s="182">
        <f>J160</f>
        <v>0</v>
      </c>
      <c r="K66" s="178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85"/>
      <c r="D67" s="186" t="s">
        <v>102</v>
      </c>
      <c r="E67" s="187"/>
      <c r="F67" s="187"/>
      <c r="G67" s="187"/>
      <c r="H67" s="187"/>
      <c r="I67" s="188"/>
      <c r="J67" s="189">
        <f>J161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103</v>
      </c>
      <c r="E68" s="187"/>
      <c r="F68" s="187"/>
      <c r="G68" s="187"/>
      <c r="H68" s="187"/>
      <c r="I68" s="188"/>
      <c r="J68" s="189">
        <f>J212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85"/>
      <c r="D69" s="186" t="s">
        <v>104</v>
      </c>
      <c r="E69" s="187"/>
      <c r="F69" s="187"/>
      <c r="G69" s="187"/>
      <c r="H69" s="187"/>
      <c r="I69" s="188"/>
      <c r="J69" s="189">
        <f>J227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85"/>
      <c r="D70" s="186" t="s">
        <v>105</v>
      </c>
      <c r="E70" s="187"/>
      <c r="F70" s="187"/>
      <c r="G70" s="187"/>
      <c r="H70" s="187"/>
      <c r="I70" s="188"/>
      <c r="J70" s="189">
        <f>J237</f>
        <v>0</v>
      </c>
      <c r="K70" s="185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85"/>
      <c r="D71" s="186" t="s">
        <v>106</v>
      </c>
      <c r="E71" s="187"/>
      <c r="F71" s="187"/>
      <c r="G71" s="187"/>
      <c r="H71" s="187"/>
      <c r="I71" s="188"/>
      <c r="J71" s="189">
        <f>J247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85"/>
      <c r="D72" s="186" t="s">
        <v>107</v>
      </c>
      <c r="E72" s="187"/>
      <c r="F72" s="187"/>
      <c r="G72" s="187"/>
      <c r="H72" s="187"/>
      <c r="I72" s="188"/>
      <c r="J72" s="189">
        <f>J279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108</v>
      </c>
      <c r="E73" s="180"/>
      <c r="F73" s="180"/>
      <c r="G73" s="180"/>
      <c r="H73" s="180"/>
      <c r="I73" s="181"/>
      <c r="J73" s="182">
        <f>J285</f>
        <v>0</v>
      </c>
      <c r="K73" s="178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7"/>
      <c r="C74" s="178"/>
      <c r="D74" s="179" t="s">
        <v>109</v>
      </c>
      <c r="E74" s="180"/>
      <c r="F74" s="180"/>
      <c r="G74" s="180"/>
      <c r="H74" s="180"/>
      <c r="I74" s="181"/>
      <c r="J74" s="182">
        <f>J288</f>
        <v>0</v>
      </c>
      <c r="K74" s="178"/>
      <c r="L74" s="18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167"/>
      <c r="J76" s="61"/>
      <c r="K76" s="6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170"/>
      <c r="J80" s="63"/>
      <c r="K80" s="63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110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15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Rekonstrukce střešního pláště BD Dolní 310,311, Frenštát p. R.</v>
      </c>
      <c r="F84" s="33"/>
      <c r="G84" s="33"/>
      <c r="H84" s="33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89</v>
      </c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SO 01 - Architektonicko- stavební řešení BD Dolní 310, Frenštát p.R.</v>
      </c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</v>
      </c>
      <c r="D88" s="41"/>
      <c r="E88" s="41"/>
      <c r="F88" s="28" t="str">
        <f>F12</f>
        <v xml:space="preserve"> </v>
      </c>
      <c r="G88" s="41"/>
      <c r="H88" s="41"/>
      <c r="I88" s="141" t="s">
        <v>22</v>
      </c>
      <c r="J88" s="73" t="str">
        <f>IF(J12="","",J12)</f>
        <v>30. 5. 2019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37"/>
      <c r="J89" s="41"/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43.05" customHeight="1">
      <c r="A90" s="39"/>
      <c r="B90" s="40"/>
      <c r="C90" s="33" t="s">
        <v>24</v>
      </c>
      <c r="D90" s="41"/>
      <c r="E90" s="41"/>
      <c r="F90" s="28" t="str">
        <f>E15</f>
        <v>Město Frenštát p.R., Náměstí Míru 1, Frenštát p.R.</v>
      </c>
      <c r="G90" s="41"/>
      <c r="H90" s="41"/>
      <c r="I90" s="141" t="s">
        <v>31</v>
      </c>
      <c r="J90" s="37" t="str">
        <f>E21</f>
        <v>Architektura &amp; interier, Šimůnek &amp; Partners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141" t="s">
        <v>35</v>
      </c>
      <c r="J91" s="37" t="str">
        <f>E24</f>
        <v xml:space="preserve"> </v>
      </c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37"/>
      <c r="J92" s="41"/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91"/>
      <c r="B93" s="192"/>
      <c r="C93" s="193" t="s">
        <v>111</v>
      </c>
      <c r="D93" s="194" t="s">
        <v>57</v>
      </c>
      <c r="E93" s="194" t="s">
        <v>53</v>
      </c>
      <c r="F93" s="194" t="s">
        <v>54</v>
      </c>
      <c r="G93" s="194" t="s">
        <v>112</v>
      </c>
      <c r="H93" s="194" t="s">
        <v>113</v>
      </c>
      <c r="I93" s="195" t="s">
        <v>114</v>
      </c>
      <c r="J93" s="194" t="s">
        <v>93</v>
      </c>
      <c r="K93" s="196" t="s">
        <v>115</v>
      </c>
      <c r="L93" s="197"/>
      <c r="M93" s="93" t="s">
        <v>18</v>
      </c>
      <c r="N93" s="94" t="s">
        <v>42</v>
      </c>
      <c r="O93" s="94" t="s">
        <v>116</v>
      </c>
      <c r="P93" s="94" t="s">
        <v>117</v>
      </c>
      <c r="Q93" s="94" t="s">
        <v>118</v>
      </c>
      <c r="R93" s="94" t="s">
        <v>119</v>
      </c>
      <c r="S93" s="94" t="s">
        <v>120</v>
      </c>
      <c r="T93" s="95" t="s">
        <v>121</v>
      </c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</row>
    <row r="94" s="2" customFormat="1" ht="22.8" customHeight="1">
      <c r="A94" s="39"/>
      <c r="B94" s="40"/>
      <c r="C94" s="100" t="s">
        <v>122</v>
      </c>
      <c r="D94" s="41"/>
      <c r="E94" s="41"/>
      <c r="F94" s="41"/>
      <c r="G94" s="41"/>
      <c r="H94" s="41"/>
      <c r="I94" s="137"/>
      <c r="J94" s="198">
        <f>BK94</f>
        <v>0</v>
      </c>
      <c r="K94" s="41"/>
      <c r="L94" s="45"/>
      <c r="M94" s="96"/>
      <c r="N94" s="199"/>
      <c r="O94" s="97"/>
      <c r="P94" s="200">
        <f>P95+P160+P285+P288</f>
        <v>0</v>
      </c>
      <c r="Q94" s="97"/>
      <c r="R94" s="200">
        <f>R95+R160+R285+R288</f>
        <v>22.611066000000001</v>
      </c>
      <c r="S94" s="97"/>
      <c r="T94" s="201">
        <f>T95+T160+T285+T288</f>
        <v>0.56448699999999996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94</v>
      </c>
      <c r="BK94" s="202">
        <f>BK95+BK160+BK285+BK288</f>
        <v>0</v>
      </c>
    </row>
    <row r="95" s="12" customFormat="1" ht="25.92" customHeight="1">
      <c r="A95" s="12"/>
      <c r="B95" s="203"/>
      <c r="C95" s="204"/>
      <c r="D95" s="205" t="s">
        <v>71</v>
      </c>
      <c r="E95" s="206" t="s">
        <v>123</v>
      </c>
      <c r="F95" s="206" t="s">
        <v>124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P96+P107+P138+P151+P158</f>
        <v>0</v>
      </c>
      <c r="Q95" s="211"/>
      <c r="R95" s="212">
        <f>R96+R107+R138+R151+R158</f>
        <v>20.460384900000001</v>
      </c>
      <c r="S95" s="211"/>
      <c r="T95" s="213">
        <f>T96+T107+T138+T151+T158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4" t="s">
        <v>80</v>
      </c>
      <c r="AT95" s="215" t="s">
        <v>71</v>
      </c>
      <c r="AU95" s="215" t="s">
        <v>72</v>
      </c>
      <c r="AY95" s="214" t="s">
        <v>125</v>
      </c>
      <c r="BK95" s="216">
        <f>BK96+BK107+BK138+BK151+BK158</f>
        <v>0</v>
      </c>
    </row>
    <row r="96" s="12" customFormat="1" ht="22.8" customHeight="1">
      <c r="A96" s="12"/>
      <c r="B96" s="203"/>
      <c r="C96" s="204"/>
      <c r="D96" s="205" t="s">
        <v>71</v>
      </c>
      <c r="E96" s="217" t="s">
        <v>80</v>
      </c>
      <c r="F96" s="217" t="s">
        <v>126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SUM(P97:P106)</f>
        <v>0</v>
      </c>
      <c r="Q96" s="211"/>
      <c r="R96" s="212">
        <f>SUM(R97:R106)</f>
        <v>0.60899999999999999</v>
      </c>
      <c r="S96" s="211"/>
      <c r="T96" s="213">
        <f>SUM(T97:T106)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4" t="s">
        <v>80</v>
      </c>
      <c r="AT96" s="215" t="s">
        <v>71</v>
      </c>
      <c r="AU96" s="215" t="s">
        <v>80</v>
      </c>
      <c r="AY96" s="214" t="s">
        <v>125</v>
      </c>
      <c r="BK96" s="216">
        <f>SUM(BK97:BK106)</f>
        <v>0</v>
      </c>
    </row>
    <row r="97" s="2" customFormat="1" ht="16.5" customHeight="1">
      <c r="A97" s="39"/>
      <c r="B97" s="40"/>
      <c r="C97" s="219" t="s">
        <v>80</v>
      </c>
      <c r="D97" s="219" t="s">
        <v>127</v>
      </c>
      <c r="E97" s="220" t="s">
        <v>128</v>
      </c>
      <c r="F97" s="221" t="s">
        <v>129</v>
      </c>
      <c r="G97" s="222" t="s">
        <v>130</v>
      </c>
      <c r="H97" s="223">
        <v>50</v>
      </c>
      <c r="I97" s="224"/>
      <c r="J97" s="223">
        <f>ROUND(I97*H97,2)</f>
        <v>0</v>
      </c>
      <c r="K97" s="221" t="s">
        <v>131</v>
      </c>
      <c r="L97" s="45"/>
      <c r="M97" s="225" t="s">
        <v>18</v>
      </c>
      <c r="N97" s="226" t="s">
        <v>44</v>
      </c>
      <c r="O97" s="85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9" t="s">
        <v>132</v>
      </c>
      <c r="AT97" s="229" t="s">
        <v>127</v>
      </c>
      <c r="AU97" s="229" t="s">
        <v>133</v>
      </c>
      <c r="AY97" s="18" t="s">
        <v>125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8" t="s">
        <v>133</v>
      </c>
      <c r="BK97" s="230">
        <f>ROUND(I97*H97,2)</f>
        <v>0</v>
      </c>
      <c r="BL97" s="18" t="s">
        <v>132</v>
      </c>
      <c r="BM97" s="229" t="s">
        <v>134</v>
      </c>
    </row>
    <row r="98" s="13" customFormat="1">
      <c r="A98" s="13"/>
      <c r="B98" s="231"/>
      <c r="C98" s="232"/>
      <c r="D98" s="233" t="s">
        <v>135</v>
      </c>
      <c r="E98" s="234" t="s">
        <v>18</v>
      </c>
      <c r="F98" s="235" t="s">
        <v>136</v>
      </c>
      <c r="G98" s="232"/>
      <c r="H98" s="236">
        <v>50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135</v>
      </c>
      <c r="AU98" s="242" t="s">
        <v>133</v>
      </c>
      <c r="AV98" s="13" t="s">
        <v>133</v>
      </c>
      <c r="AW98" s="13" t="s">
        <v>34</v>
      </c>
      <c r="AX98" s="13" t="s">
        <v>72</v>
      </c>
      <c r="AY98" s="242" t="s">
        <v>125</v>
      </c>
    </row>
    <row r="99" s="14" customFormat="1">
      <c r="A99" s="14"/>
      <c r="B99" s="243"/>
      <c r="C99" s="244"/>
      <c r="D99" s="233" t="s">
        <v>135</v>
      </c>
      <c r="E99" s="245" t="s">
        <v>18</v>
      </c>
      <c r="F99" s="246" t="s">
        <v>137</v>
      </c>
      <c r="G99" s="244"/>
      <c r="H99" s="247">
        <v>50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135</v>
      </c>
      <c r="AU99" s="253" t="s">
        <v>133</v>
      </c>
      <c r="AV99" s="14" t="s">
        <v>138</v>
      </c>
      <c r="AW99" s="14" t="s">
        <v>34</v>
      </c>
      <c r="AX99" s="14" t="s">
        <v>80</v>
      </c>
      <c r="AY99" s="253" t="s">
        <v>125</v>
      </c>
    </row>
    <row r="100" s="2" customFormat="1" ht="16.5" customHeight="1">
      <c r="A100" s="39"/>
      <c r="B100" s="40"/>
      <c r="C100" s="254" t="s">
        <v>133</v>
      </c>
      <c r="D100" s="254" t="s">
        <v>139</v>
      </c>
      <c r="E100" s="255" t="s">
        <v>140</v>
      </c>
      <c r="F100" s="256" t="s">
        <v>141</v>
      </c>
      <c r="G100" s="257" t="s">
        <v>142</v>
      </c>
      <c r="H100" s="258">
        <v>2.8999999999999999</v>
      </c>
      <c r="I100" s="259"/>
      <c r="J100" s="258">
        <f>ROUND(I100*H100,2)</f>
        <v>0</v>
      </c>
      <c r="K100" s="256" t="s">
        <v>131</v>
      </c>
      <c r="L100" s="260"/>
      <c r="M100" s="261" t="s">
        <v>18</v>
      </c>
      <c r="N100" s="262" t="s">
        <v>44</v>
      </c>
      <c r="O100" s="85"/>
      <c r="P100" s="227">
        <f>O100*H100</f>
        <v>0</v>
      </c>
      <c r="Q100" s="227">
        <v>0.20999999999999999</v>
      </c>
      <c r="R100" s="227">
        <f>Q100*H100</f>
        <v>0.60899999999999999</v>
      </c>
      <c r="S100" s="227">
        <v>0</v>
      </c>
      <c r="T100" s="22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9" t="s">
        <v>132</v>
      </c>
      <c r="AT100" s="229" t="s">
        <v>139</v>
      </c>
      <c r="AU100" s="229" t="s">
        <v>133</v>
      </c>
      <c r="AY100" s="18" t="s">
        <v>125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8" t="s">
        <v>133</v>
      </c>
      <c r="BK100" s="230">
        <f>ROUND(I100*H100,2)</f>
        <v>0</v>
      </c>
      <c r="BL100" s="18" t="s">
        <v>132</v>
      </c>
      <c r="BM100" s="229" t="s">
        <v>143</v>
      </c>
    </row>
    <row r="101" s="13" customFormat="1">
      <c r="A101" s="13"/>
      <c r="B101" s="231"/>
      <c r="C101" s="232"/>
      <c r="D101" s="233" t="s">
        <v>135</v>
      </c>
      <c r="E101" s="234" t="s">
        <v>18</v>
      </c>
      <c r="F101" s="235" t="s">
        <v>136</v>
      </c>
      <c r="G101" s="232"/>
      <c r="H101" s="236">
        <v>50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135</v>
      </c>
      <c r="AU101" s="242" t="s">
        <v>133</v>
      </c>
      <c r="AV101" s="13" t="s">
        <v>133</v>
      </c>
      <c r="AW101" s="13" t="s">
        <v>34</v>
      </c>
      <c r="AX101" s="13" t="s">
        <v>72</v>
      </c>
      <c r="AY101" s="242" t="s">
        <v>125</v>
      </c>
    </row>
    <row r="102" s="14" customFormat="1">
      <c r="A102" s="14"/>
      <c r="B102" s="243"/>
      <c r="C102" s="244"/>
      <c r="D102" s="233" t="s">
        <v>135</v>
      </c>
      <c r="E102" s="245" t="s">
        <v>18</v>
      </c>
      <c r="F102" s="246" t="s">
        <v>137</v>
      </c>
      <c r="G102" s="244"/>
      <c r="H102" s="247">
        <v>50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135</v>
      </c>
      <c r="AU102" s="253" t="s">
        <v>133</v>
      </c>
      <c r="AV102" s="14" t="s">
        <v>138</v>
      </c>
      <c r="AW102" s="14" t="s">
        <v>34</v>
      </c>
      <c r="AX102" s="14" t="s">
        <v>80</v>
      </c>
      <c r="AY102" s="253" t="s">
        <v>125</v>
      </c>
    </row>
    <row r="103" s="13" customFormat="1">
      <c r="A103" s="13"/>
      <c r="B103" s="231"/>
      <c r="C103" s="232"/>
      <c r="D103" s="233" t="s">
        <v>135</v>
      </c>
      <c r="E103" s="232"/>
      <c r="F103" s="235" t="s">
        <v>144</v>
      </c>
      <c r="G103" s="232"/>
      <c r="H103" s="236">
        <v>2.8999999999999999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135</v>
      </c>
      <c r="AU103" s="242" t="s">
        <v>133</v>
      </c>
      <c r="AV103" s="13" t="s">
        <v>133</v>
      </c>
      <c r="AW103" s="13" t="s">
        <v>4</v>
      </c>
      <c r="AX103" s="13" t="s">
        <v>80</v>
      </c>
      <c r="AY103" s="242" t="s">
        <v>125</v>
      </c>
    </row>
    <row r="104" s="2" customFormat="1" ht="16.5" customHeight="1">
      <c r="A104" s="39"/>
      <c r="B104" s="40"/>
      <c r="C104" s="219" t="s">
        <v>145</v>
      </c>
      <c r="D104" s="219" t="s">
        <v>127</v>
      </c>
      <c r="E104" s="220" t="s">
        <v>146</v>
      </c>
      <c r="F104" s="221" t="s">
        <v>147</v>
      </c>
      <c r="G104" s="222" t="s">
        <v>130</v>
      </c>
      <c r="H104" s="223">
        <v>50</v>
      </c>
      <c r="I104" s="224"/>
      <c r="J104" s="223">
        <f>ROUND(I104*H104,2)</f>
        <v>0</v>
      </c>
      <c r="K104" s="221" t="s">
        <v>131</v>
      </c>
      <c r="L104" s="45"/>
      <c r="M104" s="225" t="s">
        <v>18</v>
      </c>
      <c r="N104" s="226" t="s">
        <v>44</v>
      </c>
      <c r="O104" s="85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9" t="s">
        <v>138</v>
      </c>
      <c r="AT104" s="229" t="s">
        <v>127</v>
      </c>
      <c r="AU104" s="229" t="s">
        <v>133</v>
      </c>
      <c r="AY104" s="18" t="s">
        <v>125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8" t="s">
        <v>133</v>
      </c>
      <c r="BK104" s="230">
        <f>ROUND(I104*H104,2)</f>
        <v>0</v>
      </c>
      <c r="BL104" s="18" t="s">
        <v>138</v>
      </c>
      <c r="BM104" s="229" t="s">
        <v>148</v>
      </c>
    </row>
    <row r="105" s="13" customFormat="1">
      <c r="A105" s="13"/>
      <c r="B105" s="231"/>
      <c r="C105" s="232"/>
      <c r="D105" s="233" t="s">
        <v>135</v>
      </c>
      <c r="E105" s="234" t="s">
        <v>18</v>
      </c>
      <c r="F105" s="235" t="s">
        <v>136</v>
      </c>
      <c r="G105" s="232"/>
      <c r="H105" s="236">
        <v>50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135</v>
      </c>
      <c r="AU105" s="242" t="s">
        <v>133</v>
      </c>
      <c r="AV105" s="13" t="s">
        <v>133</v>
      </c>
      <c r="AW105" s="13" t="s">
        <v>34</v>
      </c>
      <c r="AX105" s="13" t="s">
        <v>72</v>
      </c>
      <c r="AY105" s="242" t="s">
        <v>125</v>
      </c>
    </row>
    <row r="106" s="14" customFormat="1">
      <c r="A106" s="14"/>
      <c r="B106" s="243"/>
      <c r="C106" s="244"/>
      <c r="D106" s="233" t="s">
        <v>135</v>
      </c>
      <c r="E106" s="245" t="s">
        <v>18</v>
      </c>
      <c r="F106" s="246" t="s">
        <v>137</v>
      </c>
      <c r="G106" s="244"/>
      <c r="H106" s="247">
        <v>50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135</v>
      </c>
      <c r="AU106" s="253" t="s">
        <v>133</v>
      </c>
      <c r="AV106" s="14" t="s">
        <v>138</v>
      </c>
      <c r="AW106" s="14" t="s">
        <v>34</v>
      </c>
      <c r="AX106" s="14" t="s">
        <v>80</v>
      </c>
      <c r="AY106" s="253" t="s">
        <v>125</v>
      </c>
    </row>
    <row r="107" s="12" customFormat="1" ht="22.8" customHeight="1">
      <c r="A107" s="12"/>
      <c r="B107" s="203"/>
      <c r="C107" s="204"/>
      <c r="D107" s="205" t="s">
        <v>71</v>
      </c>
      <c r="E107" s="217" t="s">
        <v>149</v>
      </c>
      <c r="F107" s="217" t="s">
        <v>150</v>
      </c>
      <c r="G107" s="204"/>
      <c r="H107" s="204"/>
      <c r="I107" s="207"/>
      <c r="J107" s="218">
        <f>BK107</f>
        <v>0</v>
      </c>
      <c r="K107" s="204"/>
      <c r="L107" s="209"/>
      <c r="M107" s="210"/>
      <c r="N107" s="211"/>
      <c r="O107" s="211"/>
      <c r="P107" s="212">
        <f>SUM(P108:P137)</f>
        <v>0</v>
      </c>
      <c r="Q107" s="211"/>
      <c r="R107" s="212">
        <f>SUM(R108:R137)</f>
        <v>2.8712637000000001</v>
      </c>
      <c r="S107" s="211"/>
      <c r="T107" s="213">
        <f>SUM(T108:T137)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4" t="s">
        <v>80</v>
      </c>
      <c r="AT107" s="215" t="s">
        <v>71</v>
      </c>
      <c r="AU107" s="215" t="s">
        <v>80</v>
      </c>
      <c r="AY107" s="214" t="s">
        <v>125</v>
      </c>
      <c r="BK107" s="216">
        <f>SUM(BK108:BK137)</f>
        <v>0</v>
      </c>
    </row>
    <row r="108" s="2" customFormat="1" ht="16.5" customHeight="1">
      <c r="A108" s="39"/>
      <c r="B108" s="40"/>
      <c r="C108" s="219" t="s">
        <v>138</v>
      </c>
      <c r="D108" s="219" t="s">
        <v>127</v>
      </c>
      <c r="E108" s="220" t="s">
        <v>151</v>
      </c>
      <c r="F108" s="221" t="s">
        <v>152</v>
      </c>
      <c r="G108" s="222" t="s">
        <v>130</v>
      </c>
      <c r="H108" s="223">
        <v>46.509999999999998</v>
      </c>
      <c r="I108" s="224"/>
      <c r="J108" s="223">
        <f>ROUND(I108*H108,2)</f>
        <v>0</v>
      </c>
      <c r="K108" s="221" t="s">
        <v>131</v>
      </c>
      <c r="L108" s="45"/>
      <c r="M108" s="225" t="s">
        <v>18</v>
      </c>
      <c r="N108" s="226" t="s">
        <v>44</v>
      </c>
      <c r="O108" s="85"/>
      <c r="P108" s="227">
        <f>O108*H108</f>
        <v>0</v>
      </c>
      <c r="Q108" s="227">
        <v>0.00025999999999999998</v>
      </c>
      <c r="R108" s="227">
        <f>Q108*H108</f>
        <v>0.012092599999999999</v>
      </c>
      <c r="S108" s="227">
        <v>0</v>
      </c>
      <c r="T108" s="22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9" t="s">
        <v>138</v>
      </c>
      <c r="AT108" s="229" t="s">
        <v>127</v>
      </c>
      <c r="AU108" s="229" t="s">
        <v>133</v>
      </c>
      <c r="AY108" s="18" t="s">
        <v>125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8" t="s">
        <v>133</v>
      </c>
      <c r="BK108" s="230">
        <f>ROUND(I108*H108,2)</f>
        <v>0</v>
      </c>
      <c r="BL108" s="18" t="s">
        <v>138</v>
      </c>
      <c r="BM108" s="229" t="s">
        <v>153</v>
      </c>
    </row>
    <row r="109" s="15" customFormat="1">
      <c r="A109" s="15"/>
      <c r="B109" s="263"/>
      <c r="C109" s="264"/>
      <c r="D109" s="233" t="s">
        <v>135</v>
      </c>
      <c r="E109" s="265" t="s">
        <v>18</v>
      </c>
      <c r="F109" s="266" t="s">
        <v>154</v>
      </c>
      <c r="G109" s="264"/>
      <c r="H109" s="265" t="s">
        <v>18</v>
      </c>
      <c r="I109" s="267"/>
      <c r="J109" s="264"/>
      <c r="K109" s="264"/>
      <c r="L109" s="268"/>
      <c r="M109" s="269"/>
      <c r="N109" s="270"/>
      <c r="O109" s="270"/>
      <c r="P109" s="270"/>
      <c r="Q109" s="270"/>
      <c r="R109" s="270"/>
      <c r="S109" s="270"/>
      <c r="T109" s="27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2" t="s">
        <v>135</v>
      </c>
      <c r="AU109" s="272" t="s">
        <v>133</v>
      </c>
      <c r="AV109" s="15" t="s">
        <v>80</v>
      </c>
      <c r="AW109" s="15" t="s">
        <v>34</v>
      </c>
      <c r="AX109" s="15" t="s">
        <v>72</v>
      </c>
      <c r="AY109" s="272" t="s">
        <v>125</v>
      </c>
    </row>
    <row r="110" s="13" customFormat="1">
      <c r="A110" s="13"/>
      <c r="B110" s="231"/>
      <c r="C110" s="232"/>
      <c r="D110" s="233" t="s">
        <v>135</v>
      </c>
      <c r="E110" s="234" t="s">
        <v>18</v>
      </c>
      <c r="F110" s="235" t="s">
        <v>155</v>
      </c>
      <c r="G110" s="232"/>
      <c r="H110" s="236">
        <v>47.789999999999999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135</v>
      </c>
      <c r="AU110" s="242" t="s">
        <v>133</v>
      </c>
      <c r="AV110" s="13" t="s">
        <v>133</v>
      </c>
      <c r="AW110" s="13" t="s">
        <v>34</v>
      </c>
      <c r="AX110" s="13" t="s">
        <v>72</v>
      </c>
      <c r="AY110" s="242" t="s">
        <v>125</v>
      </c>
    </row>
    <row r="111" s="13" customFormat="1">
      <c r="A111" s="13"/>
      <c r="B111" s="231"/>
      <c r="C111" s="232"/>
      <c r="D111" s="233" t="s">
        <v>135</v>
      </c>
      <c r="E111" s="234" t="s">
        <v>18</v>
      </c>
      <c r="F111" s="235" t="s">
        <v>156</v>
      </c>
      <c r="G111" s="232"/>
      <c r="H111" s="236">
        <v>-1.28</v>
      </c>
      <c r="I111" s="237"/>
      <c r="J111" s="232"/>
      <c r="K111" s="232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135</v>
      </c>
      <c r="AU111" s="242" t="s">
        <v>133</v>
      </c>
      <c r="AV111" s="13" t="s">
        <v>133</v>
      </c>
      <c r="AW111" s="13" t="s">
        <v>34</v>
      </c>
      <c r="AX111" s="13" t="s">
        <v>72</v>
      </c>
      <c r="AY111" s="242" t="s">
        <v>125</v>
      </c>
    </row>
    <row r="112" s="14" customFormat="1">
      <c r="A112" s="14"/>
      <c r="B112" s="243"/>
      <c r="C112" s="244"/>
      <c r="D112" s="233" t="s">
        <v>135</v>
      </c>
      <c r="E112" s="245" t="s">
        <v>18</v>
      </c>
      <c r="F112" s="246" t="s">
        <v>137</v>
      </c>
      <c r="G112" s="244"/>
      <c r="H112" s="247">
        <v>46.509999999999998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3" t="s">
        <v>135</v>
      </c>
      <c r="AU112" s="253" t="s">
        <v>133</v>
      </c>
      <c r="AV112" s="14" t="s">
        <v>138</v>
      </c>
      <c r="AW112" s="14" t="s">
        <v>34</v>
      </c>
      <c r="AX112" s="14" t="s">
        <v>80</v>
      </c>
      <c r="AY112" s="253" t="s">
        <v>125</v>
      </c>
    </row>
    <row r="113" s="2" customFormat="1" ht="24" customHeight="1">
      <c r="A113" s="39"/>
      <c r="B113" s="40"/>
      <c r="C113" s="219" t="s">
        <v>157</v>
      </c>
      <c r="D113" s="219" t="s">
        <v>127</v>
      </c>
      <c r="E113" s="220" t="s">
        <v>158</v>
      </c>
      <c r="F113" s="221" t="s">
        <v>159</v>
      </c>
      <c r="G113" s="222" t="s">
        <v>130</v>
      </c>
      <c r="H113" s="223">
        <v>46.509999999999998</v>
      </c>
      <c r="I113" s="224"/>
      <c r="J113" s="223">
        <f>ROUND(I113*H113,2)</f>
        <v>0</v>
      </c>
      <c r="K113" s="221" t="s">
        <v>131</v>
      </c>
      <c r="L113" s="45"/>
      <c r="M113" s="225" t="s">
        <v>18</v>
      </c>
      <c r="N113" s="226" t="s">
        <v>44</v>
      </c>
      <c r="O113" s="85"/>
      <c r="P113" s="227">
        <f>O113*H113</f>
        <v>0</v>
      </c>
      <c r="Q113" s="227">
        <v>0.0092499999999999995</v>
      </c>
      <c r="R113" s="227">
        <f>Q113*H113</f>
        <v>0.43021749999999997</v>
      </c>
      <c r="S113" s="227">
        <v>0</v>
      </c>
      <c r="T113" s="228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29" t="s">
        <v>138</v>
      </c>
      <c r="AT113" s="229" t="s">
        <v>127</v>
      </c>
      <c r="AU113" s="229" t="s">
        <v>133</v>
      </c>
      <c r="AY113" s="18" t="s">
        <v>125</v>
      </c>
      <c r="BE113" s="230">
        <f>IF(N113="základní",J113,0)</f>
        <v>0</v>
      </c>
      <c r="BF113" s="230">
        <f>IF(N113="snížená",J113,0)</f>
        <v>0</v>
      </c>
      <c r="BG113" s="230">
        <f>IF(N113="zákl. přenesená",J113,0)</f>
        <v>0</v>
      </c>
      <c r="BH113" s="230">
        <f>IF(N113="sníž. přenesená",J113,0)</f>
        <v>0</v>
      </c>
      <c r="BI113" s="230">
        <f>IF(N113="nulová",J113,0)</f>
        <v>0</v>
      </c>
      <c r="BJ113" s="18" t="s">
        <v>133</v>
      </c>
      <c r="BK113" s="230">
        <f>ROUND(I113*H113,2)</f>
        <v>0</v>
      </c>
      <c r="BL113" s="18" t="s">
        <v>138</v>
      </c>
      <c r="BM113" s="229" t="s">
        <v>160</v>
      </c>
    </row>
    <row r="114" s="15" customFormat="1">
      <c r="A114" s="15"/>
      <c r="B114" s="263"/>
      <c r="C114" s="264"/>
      <c r="D114" s="233" t="s">
        <v>135</v>
      </c>
      <c r="E114" s="265" t="s">
        <v>18</v>
      </c>
      <c r="F114" s="266" t="s">
        <v>154</v>
      </c>
      <c r="G114" s="264"/>
      <c r="H114" s="265" t="s">
        <v>18</v>
      </c>
      <c r="I114" s="267"/>
      <c r="J114" s="264"/>
      <c r="K114" s="264"/>
      <c r="L114" s="268"/>
      <c r="M114" s="269"/>
      <c r="N114" s="270"/>
      <c r="O114" s="270"/>
      <c r="P114" s="270"/>
      <c r="Q114" s="270"/>
      <c r="R114" s="270"/>
      <c r="S114" s="270"/>
      <c r="T114" s="271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2" t="s">
        <v>135</v>
      </c>
      <c r="AU114" s="272" t="s">
        <v>133</v>
      </c>
      <c r="AV114" s="15" t="s">
        <v>80</v>
      </c>
      <c r="AW114" s="15" t="s">
        <v>34</v>
      </c>
      <c r="AX114" s="15" t="s">
        <v>72</v>
      </c>
      <c r="AY114" s="272" t="s">
        <v>125</v>
      </c>
    </row>
    <row r="115" s="13" customFormat="1">
      <c r="A115" s="13"/>
      <c r="B115" s="231"/>
      <c r="C115" s="232"/>
      <c r="D115" s="233" t="s">
        <v>135</v>
      </c>
      <c r="E115" s="234" t="s">
        <v>18</v>
      </c>
      <c r="F115" s="235" t="s">
        <v>155</v>
      </c>
      <c r="G115" s="232"/>
      <c r="H115" s="236">
        <v>47.789999999999999</v>
      </c>
      <c r="I115" s="237"/>
      <c r="J115" s="232"/>
      <c r="K115" s="232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135</v>
      </c>
      <c r="AU115" s="242" t="s">
        <v>133</v>
      </c>
      <c r="AV115" s="13" t="s">
        <v>133</v>
      </c>
      <c r="AW115" s="13" t="s">
        <v>34</v>
      </c>
      <c r="AX115" s="13" t="s">
        <v>72</v>
      </c>
      <c r="AY115" s="242" t="s">
        <v>125</v>
      </c>
    </row>
    <row r="116" s="13" customFormat="1">
      <c r="A116" s="13"/>
      <c r="B116" s="231"/>
      <c r="C116" s="232"/>
      <c r="D116" s="233" t="s">
        <v>135</v>
      </c>
      <c r="E116" s="234" t="s">
        <v>18</v>
      </c>
      <c r="F116" s="235" t="s">
        <v>156</v>
      </c>
      <c r="G116" s="232"/>
      <c r="H116" s="236">
        <v>-1.28</v>
      </c>
      <c r="I116" s="237"/>
      <c r="J116" s="232"/>
      <c r="K116" s="232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135</v>
      </c>
      <c r="AU116" s="242" t="s">
        <v>133</v>
      </c>
      <c r="AV116" s="13" t="s">
        <v>133</v>
      </c>
      <c r="AW116" s="13" t="s">
        <v>34</v>
      </c>
      <c r="AX116" s="13" t="s">
        <v>72</v>
      </c>
      <c r="AY116" s="242" t="s">
        <v>125</v>
      </c>
    </row>
    <row r="117" s="14" customFormat="1">
      <c r="A117" s="14"/>
      <c r="B117" s="243"/>
      <c r="C117" s="244"/>
      <c r="D117" s="233" t="s">
        <v>135</v>
      </c>
      <c r="E117" s="245" t="s">
        <v>18</v>
      </c>
      <c r="F117" s="246" t="s">
        <v>137</v>
      </c>
      <c r="G117" s="244"/>
      <c r="H117" s="247">
        <v>46.509999999999998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135</v>
      </c>
      <c r="AU117" s="253" t="s">
        <v>133</v>
      </c>
      <c r="AV117" s="14" t="s">
        <v>138</v>
      </c>
      <c r="AW117" s="14" t="s">
        <v>34</v>
      </c>
      <c r="AX117" s="14" t="s">
        <v>80</v>
      </c>
      <c r="AY117" s="253" t="s">
        <v>125</v>
      </c>
    </row>
    <row r="118" s="2" customFormat="1" ht="16.5" customHeight="1">
      <c r="A118" s="39"/>
      <c r="B118" s="40"/>
      <c r="C118" s="254" t="s">
        <v>149</v>
      </c>
      <c r="D118" s="254" t="s">
        <v>139</v>
      </c>
      <c r="E118" s="255" t="s">
        <v>161</v>
      </c>
      <c r="F118" s="256" t="s">
        <v>162</v>
      </c>
      <c r="G118" s="257" t="s">
        <v>130</v>
      </c>
      <c r="H118" s="258">
        <v>47.439999999999998</v>
      </c>
      <c r="I118" s="259"/>
      <c r="J118" s="258">
        <f>ROUND(I118*H118,2)</f>
        <v>0</v>
      </c>
      <c r="K118" s="256" t="s">
        <v>131</v>
      </c>
      <c r="L118" s="260"/>
      <c r="M118" s="261" t="s">
        <v>18</v>
      </c>
      <c r="N118" s="262" t="s">
        <v>44</v>
      </c>
      <c r="O118" s="85"/>
      <c r="P118" s="227">
        <f>O118*H118</f>
        <v>0</v>
      </c>
      <c r="Q118" s="227">
        <v>0.0060000000000000001</v>
      </c>
      <c r="R118" s="227">
        <f>Q118*H118</f>
        <v>0.28464</v>
      </c>
      <c r="S118" s="227">
        <v>0</v>
      </c>
      <c r="T118" s="228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9" t="s">
        <v>163</v>
      </c>
      <c r="AT118" s="229" t="s">
        <v>139</v>
      </c>
      <c r="AU118" s="229" t="s">
        <v>133</v>
      </c>
      <c r="AY118" s="18" t="s">
        <v>125</v>
      </c>
      <c r="BE118" s="230">
        <f>IF(N118="základní",J118,0)</f>
        <v>0</v>
      </c>
      <c r="BF118" s="230">
        <f>IF(N118="snížená",J118,0)</f>
        <v>0</v>
      </c>
      <c r="BG118" s="230">
        <f>IF(N118="zákl. přenesená",J118,0)</f>
        <v>0</v>
      </c>
      <c r="BH118" s="230">
        <f>IF(N118="sníž. přenesená",J118,0)</f>
        <v>0</v>
      </c>
      <c r="BI118" s="230">
        <f>IF(N118="nulová",J118,0)</f>
        <v>0</v>
      </c>
      <c r="BJ118" s="18" t="s">
        <v>133</v>
      </c>
      <c r="BK118" s="230">
        <f>ROUND(I118*H118,2)</f>
        <v>0</v>
      </c>
      <c r="BL118" s="18" t="s">
        <v>138</v>
      </c>
      <c r="BM118" s="229" t="s">
        <v>164</v>
      </c>
    </row>
    <row r="119" s="15" customFormat="1">
      <c r="A119" s="15"/>
      <c r="B119" s="263"/>
      <c r="C119" s="264"/>
      <c r="D119" s="233" t="s">
        <v>135</v>
      </c>
      <c r="E119" s="265" t="s">
        <v>18</v>
      </c>
      <c r="F119" s="266" t="s">
        <v>154</v>
      </c>
      <c r="G119" s="264"/>
      <c r="H119" s="265" t="s">
        <v>18</v>
      </c>
      <c r="I119" s="267"/>
      <c r="J119" s="264"/>
      <c r="K119" s="264"/>
      <c r="L119" s="268"/>
      <c r="M119" s="269"/>
      <c r="N119" s="270"/>
      <c r="O119" s="270"/>
      <c r="P119" s="270"/>
      <c r="Q119" s="270"/>
      <c r="R119" s="270"/>
      <c r="S119" s="270"/>
      <c r="T119" s="271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72" t="s">
        <v>135</v>
      </c>
      <c r="AU119" s="272" t="s">
        <v>133</v>
      </c>
      <c r="AV119" s="15" t="s">
        <v>80</v>
      </c>
      <c r="AW119" s="15" t="s">
        <v>34</v>
      </c>
      <c r="AX119" s="15" t="s">
        <v>72</v>
      </c>
      <c r="AY119" s="272" t="s">
        <v>125</v>
      </c>
    </row>
    <row r="120" s="13" customFormat="1">
      <c r="A120" s="13"/>
      <c r="B120" s="231"/>
      <c r="C120" s="232"/>
      <c r="D120" s="233" t="s">
        <v>135</v>
      </c>
      <c r="E120" s="234" t="s">
        <v>18</v>
      </c>
      <c r="F120" s="235" t="s">
        <v>155</v>
      </c>
      <c r="G120" s="232"/>
      <c r="H120" s="236">
        <v>47.789999999999999</v>
      </c>
      <c r="I120" s="237"/>
      <c r="J120" s="232"/>
      <c r="K120" s="232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135</v>
      </c>
      <c r="AU120" s="242" t="s">
        <v>133</v>
      </c>
      <c r="AV120" s="13" t="s">
        <v>133</v>
      </c>
      <c r="AW120" s="13" t="s">
        <v>34</v>
      </c>
      <c r="AX120" s="13" t="s">
        <v>72</v>
      </c>
      <c r="AY120" s="242" t="s">
        <v>125</v>
      </c>
    </row>
    <row r="121" s="13" customFormat="1">
      <c r="A121" s="13"/>
      <c r="B121" s="231"/>
      <c r="C121" s="232"/>
      <c r="D121" s="233" t="s">
        <v>135</v>
      </c>
      <c r="E121" s="234" t="s">
        <v>18</v>
      </c>
      <c r="F121" s="235" t="s">
        <v>156</v>
      </c>
      <c r="G121" s="232"/>
      <c r="H121" s="236">
        <v>-1.28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135</v>
      </c>
      <c r="AU121" s="242" t="s">
        <v>133</v>
      </c>
      <c r="AV121" s="13" t="s">
        <v>133</v>
      </c>
      <c r="AW121" s="13" t="s">
        <v>34</v>
      </c>
      <c r="AX121" s="13" t="s">
        <v>72</v>
      </c>
      <c r="AY121" s="242" t="s">
        <v>125</v>
      </c>
    </row>
    <row r="122" s="14" customFormat="1">
      <c r="A122" s="14"/>
      <c r="B122" s="243"/>
      <c r="C122" s="244"/>
      <c r="D122" s="233" t="s">
        <v>135</v>
      </c>
      <c r="E122" s="245" t="s">
        <v>18</v>
      </c>
      <c r="F122" s="246" t="s">
        <v>137</v>
      </c>
      <c r="G122" s="244"/>
      <c r="H122" s="247">
        <v>46.509999999999998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135</v>
      </c>
      <c r="AU122" s="253" t="s">
        <v>133</v>
      </c>
      <c r="AV122" s="14" t="s">
        <v>138</v>
      </c>
      <c r="AW122" s="14" t="s">
        <v>34</v>
      </c>
      <c r="AX122" s="14" t="s">
        <v>80</v>
      </c>
      <c r="AY122" s="253" t="s">
        <v>125</v>
      </c>
    </row>
    <row r="123" s="13" customFormat="1">
      <c r="A123" s="13"/>
      <c r="B123" s="231"/>
      <c r="C123" s="232"/>
      <c r="D123" s="233" t="s">
        <v>135</v>
      </c>
      <c r="E123" s="232"/>
      <c r="F123" s="235" t="s">
        <v>165</v>
      </c>
      <c r="G123" s="232"/>
      <c r="H123" s="236">
        <v>47.439999999999998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135</v>
      </c>
      <c r="AU123" s="242" t="s">
        <v>133</v>
      </c>
      <c r="AV123" s="13" t="s">
        <v>133</v>
      </c>
      <c r="AW123" s="13" t="s">
        <v>4</v>
      </c>
      <c r="AX123" s="13" t="s">
        <v>80</v>
      </c>
      <c r="AY123" s="242" t="s">
        <v>125</v>
      </c>
    </row>
    <row r="124" s="2" customFormat="1" ht="24" customHeight="1">
      <c r="A124" s="39"/>
      <c r="B124" s="40"/>
      <c r="C124" s="219" t="s">
        <v>166</v>
      </c>
      <c r="D124" s="219" t="s">
        <v>127</v>
      </c>
      <c r="E124" s="220" t="s">
        <v>167</v>
      </c>
      <c r="F124" s="221" t="s">
        <v>168</v>
      </c>
      <c r="G124" s="222" t="s">
        <v>130</v>
      </c>
      <c r="H124" s="223">
        <v>40.32</v>
      </c>
      <c r="I124" s="224"/>
      <c r="J124" s="223">
        <f>ROUND(I124*H124,2)</f>
        <v>0</v>
      </c>
      <c r="K124" s="221" t="s">
        <v>131</v>
      </c>
      <c r="L124" s="45"/>
      <c r="M124" s="225" t="s">
        <v>18</v>
      </c>
      <c r="N124" s="226" t="s">
        <v>44</v>
      </c>
      <c r="O124" s="85"/>
      <c r="P124" s="227">
        <f>O124*H124</f>
        <v>0</v>
      </c>
      <c r="Q124" s="227">
        <v>0.00348</v>
      </c>
      <c r="R124" s="227">
        <f>Q124*H124</f>
        <v>0.14031360000000001</v>
      </c>
      <c r="S124" s="227">
        <v>0</v>
      </c>
      <c r="T124" s="22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9" t="s">
        <v>138</v>
      </c>
      <c r="AT124" s="229" t="s">
        <v>127</v>
      </c>
      <c r="AU124" s="229" t="s">
        <v>133</v>
      </c>
      <c r="AY124" s="18" t="s">
        <v>125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8" t="s">
        <v>133</v>
      </c>
      <c r="BK124" s="230">
        <f>ROUND(I124*H124,2)</f>
        <v>0</v>
      </c>
      <c r="BL124" s="18" t="s">
        <v>138</v>
      </c>
      <c r="BM124" s="229" t="s">
        <v>169</v>
      </c>
    </row>
    <row r="125" s="15" customFormat="1">
      <c r="A125" s="15"/>
      <c r="B125" s="263"/>
      <c r="C125" s="264"/>
      <c r="D125" s="233" t="s">
        <v>135</v>
      </c>
      <c r="E125" s="265" t="s">
        <v>18</v>
      </c>
      <c r="F125" s="266" t="s">
        <v>154</v>
      </c>
      <c r="G125" s="264"/>
      <c r="H125" s="265" t="s">
        <v>18</v>
      </c>
      <c r="I125" s="267"/>
      <c r="J125" s="264"/>
      <c r="K125" s="264"/>
      <c r="L125" s="268"/>
      <c r="M125" s="269"/>
      <c r="N125" s="270"/>
      <c r="O125" s="270"/>
      <c r="P125" s="270"/>
      <c r="Q125" s="270"/>
      <c r="R125" s="270"/>
      <c r="S125" s="270"/>
      <c r="T125" s="27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2" t="s">
        <v>135</v>
      </c>
      <c r="AU125" s="272" t="s">
        <v>133</v>
      </c>
      <c r="AV125" s="15" t="s">
        <v>80</v>
      </c>
      <c r="AW125" s="15" t="s">
        <v>34</v>
      </c>
      <c r="AX125" s="15" t="s">
        <v>72</v>
      </c>
      <c r="AY125" s="272" t="s">
        <v>125</v>
      </c>
    </row>
    <row r="126" s="13" customFormat="1">
      <c r="A126" s="13"/>
      <c r="B126" s="231"/>
      <c r="C126" s="232"/>
      <c r="D126" s="233" t="s">
        <v>135</v>
      </c>
      <c r="E126" s="234" t="s">
        <v>18</v>
      </c>
      <c r="F126" s="235" t="s">
        <v>170</v>
      </c>
      <c r="G126" s="232"/>
      <c r="H126" s="236">
        <v>41.600000000000001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135</v>
      </c>
      <c r="AU126" s="242" t="s">
        <v>133</v>
      </c>
      <c r="AV126" s="13" t="s">
        <v>133</v>
      </c>
      <c r="AW126" s="13" t="s">
        <v>34</v>
      </c>
      <c r="AX126" s="13" t="s">
        <v>72</v>
      </c>
      <c r="AY126" s="242" t="s">
        <v>125</v>
      </c>
    </row>
    <row r="127" s="13" customFormat="1">
      <c r="A127" s="13"/>
      <c r="B127" s="231"/>
      <c r="C127" s="232"/>
      <c r="D127" s="233" t="s">
        <v>135</v>
      </c>
      <c r="E127" s="234" t="s">
        <v>18</v>
      </c>
      <c r="F127" s="235" t="s">
        <v>156</v>
      </c>
      <c r="G127" s="232"/>
      <c r="H127" s="236">
        <v>-1.28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135</v>
      </c>
      <c r="AU127" s="242" t="s">
        <v>133</v>
      </c>
      <c r="AV127" s="13" t="s">
        <v>133</v>
      </c>
      <c r="AW127" s="13" t="s">
        <v>34</v>
      </c>
      <c r="AX127" s="13" t="s">
        <v>72</v>
      </c>
      <c r="AY127" s="242" t="s">
        <v>125</v>
      </c>
    </row>
    <row r="128" s="14" customFormat="1">
      <c r="A128" s="14"/>
      <c r="B128" s="243"/>
      <c r="C128" s="244"/>
      <c r="D128" s="233" t="s">
        <v>135</v>
      </c>
      <c r="E128" s="245" t="s">
        <v>18</v>
      </c>
      <c r="F128" s="246" t="s">
        <v>137</v>
      </c>
      <c r="G128" s="244"/>
      <c r="H128" s="247">
        <v>40.32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135</v>
      </c>
      <c r="AU128" s="253" t="s">
        <v>133</v>
      </c>
      <c r="AV128" s="14" t="s">
        <v>138</v>
      </c>
      <c r="AW128" s="14" t="s">
        <v>34</v>
      </c>
      <c r="AX128" s="14" t="s">
        <v>80</v>
      </c>
      <c r="AY128" s="253" t="s">
        <v>125</v>
      </c>
    </row>
    <row r="129" s="2" customFormat="1" ht="16.5" customHeight="1">
      <c r="A129" s="39"/>
      <c r="B129" s="40"/>
      <c r="C129" s="219" t="s">
        <v>163</v>
      </c>
      <c r="D129" s="219" t="s">
        <v>127</v>
      </c>
      <c r="E129" s="220" t="s">
        <v>171</v>
      </c>
      <c r="F129" s="221" t="s">
        <v>172</v>
      </c>
      <c r="G129" s="222" t="s">
        <v>130</v>
      </c>
      <c r="H129" s="223">
        <v>46.509999999999998</v>
      </c>
      <c r="I129" s="224"/>
      <c r="J129" s="223">
        <f>ROUND(I129*H129,2)</f>
        <v>0</v>
      </c>
      <c r="K129" s="221" t="s">
        <v>131</v>
      </c>
      <c r="L129" s="45"/>
      <c r="M129" s="225" t="s">
        <v>18</v>
      </c>
      <c r="N129" s="226" t="s">
        <v>44</v>
      </c>
      <c r="O129" s="85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9" t="s">
        <v>138</v>
      </c>
      <c r="AT129" s="229" t="s">
        <v>127</v>
      </c>
      <c r="AU129" s="229" t="s">
        <v>133</v>
      </c>
      <c r="AY129" s="18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8" t="s">
        <v>133</v>
      </c>
      <c r="BK129" s="230">
        <f>ROUND(I129*H129,2)</f>
        <v>0</v>
      </c>
      <c r="BL129" s="18" t="s">
        <v>138</v>
      </c>
      <c r="BM129" s="229" t="s">
        <v>173</v>
      </c>
    </row>
    <row r="130" s="15" customFormat="1">
      <c r="A130" s="15"/>
      <c r="B130" s="263"/>
      <c r="C130" s="264"/>
      <c r="D130" s="233" t="s">
        <v>135</v>
      </c>
      <c r="E130" s="265" t="s">
        <v>18</v>
      </c>
      <c r="F130" s="266" t="s">
        <v>154</v>
      </c>
      <c r="G130" s="264"/>
      <c r="H130" s="265" t="s">
        <v>18</v>
      </c>
      <c r="I130" s="267"/>
      <c r="J130" s="264"/>
      <c r="K130" s="264"/>
      <c r="L130" s="268"/>
      <c r="M130" s="269"/>
      <c r="N130" s="270"/>
      <c r="O130" s="270"/>
      <c r="P130" s="270"/>
      <c r="Q130" s="270"/>
      <c r="R130" s="270"/>
      <c r="S130" s="270"/>
      <c r="T130" s="27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2" t="s">
        <v>135</v>
      </c>
      <c r="AU130" s="272" t="s">
        <v>133</v>
      </c>
      <c r="AV130" s="15" t="s">
        <v>80</v>
      </c>
      <c r="AW130" s="15" t="s">
        <v>34</v>
      </c>
      <c r="AX130" s="15" t="s">
        <v>72</v>
      </c>
      <c r="AY130" s="272" t="s">
        <v>125</v>
      </c>
    </row>
    <row r="131" s="13" customFormat="1">
      <c r="A131" s="13"/>
      <c r="B131" s="231"/>
      <c r="C131" s="232"/>
      <c r="D131" s="233" t="s">
        <v>135</v>
      </c>
      <c r="E131" s="234" t="s">
        <v>18</v>
      </c>
      <c r="F131" s="235" t="s">
        <v>155</v>
      </c>
      <c r="G131" s="232"/>
      <c r="H131" s="236">
        <v>47.789999999999999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135</v>
      </c>
      <c r="AU131" s="242" t="s">
        <v>133</v>
      </c>
      <c r="AV131" s="13" t="s">
        <v>133</v>
      </c>
      <c r="AW131" s="13" t="s">
        <v>34</v>
      </c>
      <c r="AX131" s="13" t="s">
        <v>72</v>
      </c>
      <c r="AY131" s="242" t="s">
        <v>125</v>
      </c>
    </row>
    <row r="132" s="13" customFormat="1">
      <c r="A132" s="13"/>
      <c r="B132" s="231"/>
      <c r="C132" s="232"/>
      <c r="D132" s="233" t="s">
        <v>135</v>
      </c>
      <c r="E132" s="234" t="s">
        <v>18</v>
      </c>
      <c r="F132" s="235" t="s">
        <v>156</v>
      </c>
      <c r="G132" s="232"/>
      <c r="H132" s="236">
        <v>-1.28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135</v>
      </c>
      <c r="AU132" s="242" t="s">
        <v>133</v>
      </c>
      <c r="AV132" s="13" t="s">
        <v>133</v>
      </c>
      <c r="AW132" s="13" t="s">
        <v>34</v>
      </c>
      <c r="AX132" s="13" t="s">
        <v>72</v>
      </c>
      <c r="AY132" s="242" t="s">
        <v>125</v>
      </c>
    </row>
    <row r="133" s="14" customFormat="1">
      <c r="A133" s="14"/>
      <c r="B133" s="243"/>
      <c r="C133" s="244"/>
      <c r="D133" s="233" t="s">
        <v>135</v>
      </c>
      <c r="E133" s="245" t="s">
        <v>18</v>
      </c>
      <c r="F133" s="246" t="s">
        <v>137</v>
      </c>
      <c r="G133" s="244"/>
      <c r="H133" s="247">
        <v>46.509999999999998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135</v>
      </c>
      <c r="AU133" s="253" t="s">
        <v>133</v>
      </c>
      <c r="AV133" s="14" t="s">
        <v>138</v>
      </c>
      <c r="AW133" s="14" t="s">
        <v>34</v>
      </c>
      <c r="AX133" s="14" t="s">
        <v>80</v>
      </c>
      <c r="AY133" s="253" t="s">
        <v>125</v>
      </c>
    </row>
    <row r="134" s="2" customFormat="1" ht="24" customHeight="1">
      <c r="A134" s="39"/>
      <c r="B134" s="40"/>
      <c r="C134" s="219" t="s">
        <v>174</v>
      </c>
      <c r="D134" s="219" t="s">
        <v>127</v>
      </c>
      <c r="E134" s="220" t="s">
        <v>175</v>
      </c>
      <c r="F134" s="221" t="s">
        <v>176</v>
      </c>
      <c r="G134" s="222" t="s">
        <v>142</v>
      </c>
      <c r="H134" s="223">
        <v>1</v>
      </c>
      <c r="I134" s="224"/>
      <c r="J134" s="223">
        <f>ROUND(I134*H134,2)</f>
        <v>0</v>
      </c>
      <c r="K134" s="221" t="s">
        <v>131</v>
      </c>
      <c r="L134" s="45"/>
      <c r="M134" s="225" t="s">
        <v>18</v>
      </c>
      <c r="N134" s="226" t="s">
        <v>44</v>
      </c>
      <c r="O134" s="85"/>
      <c r="P134" s="227">
        <f>O134*H134</f>
        <v>0</v>
      </c>
      <c r="Q134" s="227">
        <v>2.004</v>
      </c>
      <c r="R134" s="227">
        <f>Q134*H134</f>
        <v>2.004</v>
      </c>
      <c r="S134" s="227">
        <v>0</v>
      </c>
      <c r="T134" s="228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29" t="s">
        <v>138</v>
      </c>
      <c r="AT134" s="229" t="s">
        <v>127</v>
      </c>
      <c r="AU134" s="229" t="s">
        <v>133</v>
      </c>
      <c r="AY134" s="18" t="s">
        <v>125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8" t="s">
        <v>133</v>
      </c>
      <c r="BK134" s="230">
        <f>ROUND(I134*H134,2)</f>
        <v>0</v>
      </c>
      <c r="BL134" s="18" t="s">
        <v>138</v>
      </c>
      <c r="BM134" s="229" t="s">
        <v>177</v>
      </c>
    </row>
    <row r="135" s="15" customFormat="1">
      <c r="A135" s="15"/>
      <c r="B135" s="263"/>
      <c r="C135" s="264"/>
      <c r="D135" s="233" t="s">
        <v>135</v>
      </c>
      <c r="E135" s="265" t="s">
        <v>18</v>
      </c>
      <c r="F135" s="266" t="s">
        <v>178</v>
      </c>
      <c r="G135" s="264"/>
      <c r="H135" s="265" t="s">
        <v>18</v>
      </c>
      <c r="I135" s="267"/>
      <c r="J135" s="264"/>
      <c r="K135" s="264"/>
      <c r="L135" s="268"/>
      <c r="M135" s="269"/>
      <c r="N135" s="270"/>
      <c r="O135" s="270"/>
      <c r="P135" s="270"/>
      <c r="Q135" s="270"/>
      <c r="R135" s="270"/>
      <c r="S135" s="270"/>
      <c r="T135" s="27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2" t="s">
        <v>135</v>
      </c>
      <c r="AU135" s="272" t="s">
        <v>133</v>
      </c>
      <c r="AV135" s="15" t="s">
        <v>80</v>
      </c>
      <c r="AW135" s="15" t="s">
        <v>34</v>
      </c>
      <c r="AX135" s="15" t="s">
        <v>72</v>
      </c>
      <c r="AY135" s="272" t="s">
        <v>125</v>
      </c>
    </row>
    <row r="136" s="13" customFormat="1">
      <c r="A136" s="13"/>
      <c r="B136" s="231"/>
      <c r="C136" s="232"/>
      <c r="D136" s="233" t="s">
        <v>135</v>
      </c>
      <c r="E136" s="234" t="s">
        <v>18</v>
      </c>
      <c r="F136" s="235" t="s">
        <v>179</v>
      </c>
      <c r="G136" s="232"/>
      <c r="H136" s="236">
        <v>1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135</v>
      </c>
      <c r="AU136" s="242" t="s">
        <v>133</v>
      </c>
      <c r="AV136" s="13" t="s">
        <v>133</v>
      </c>
      <c r="AW136" s="13" t="s">
        <v>34</v>
      </c>
      <c r="AX136" s="13" t="s">
        <v>72</v>
      </c>
      <c r="AY136" s="242" t="s">
        <v>125</v>
      </c>
    </row>
    <row r="137" s="14" customFormat="1">
      <c r="A137" s="14"/>
      <c r="B137" s="243"/>
      <c r="C137" s="244"/>
      <c r="D137" s="233" t="s">
        <v>135</v>
      </c>
      <c r="E137" s="245" t="s">
        <v>18</v>
      </c>
      <c r="F137" s="246" t="s">
        <v>137</v>
      </c>
      <c r="G137" s="244"/>
      <c r="H137" s="247">
        <v>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135</v>
      </c>
      <c r="AU137" s="253" t="s">
        <v>133</v>
      </c>
      <c r="AV137" s="14" t="s">
        <v>138</v>
      </c>
      <c r="AW137" s="14" t="s">
        <v>34</v>
      </c>
      <c r="AX137" s="14" t="s">
        <v>80</v>
      </c>
      <c r="AY137" s="253" t="s">
        <v>125</v>
      </c>
    </row>
    <row r="138" s="12" customFormat="1" ht="22.8" customHeight="1">
      <c r="A138" s="12"/>
      <c r="B138" s="203"/>
      <c r="C138" s="204"/>
      <c r="D138" s="205" t="s">
        <v>71</v>
      </c>
      <c r="E138" s="217" t="s">
        <v>174</v>
      </c>
      <c r="F138" s="217" t="s">
        <v>180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SUM(P139:P150)</f>
        <v>0</v>
      </c>
      <c r="Q138" s="211"/>
      <c r="R138" s="212">
        <f>SUM(R139:R150)</f>
        <v>16.980121199999999</v>
      </c>
      <c r="S138" s="211"/>
      <c r="T138" s="213">
        <f>SUM(T139:T150)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80</v>
      </c>
      <c r="AT138" s="215" t="s">
        <v>71</v>
      </c>
      <c r="AU138" s="215" t="s">
        <v>80</v>
      </c>
      <c r="AY138" s="214" t="s">
        <v>125</v>
      </c>
      <c r="BK138" s="216">
        <f>SUM(BK139:BK150)</f>
        <v>0</v>
      </c>
    </row>
    <row r="139" s="2" customFormat="1" ht="24" customHeight="1">
      <c r="A139" s="39"/>
      <c r="B139" s="40"/>
      <c r="C139" s="219" t="s">
        <v>181</v>
      </c>
      <c r="D139" s="219" t="s">
        <v>127</v>
      </c>
      <c r="E139" s="220" t="s">
        <v>182</v>
      </c>
      <c r="F139" s="221" t="s">
        <v>183</v>
      </c>
      <c r="G139" s="222" t="s">
        <v>130</v>
      </c>
      <c r="H139" s="223">
        <v>21.239999999999998</v>
      </c>
      <c r="I139" s="224"/>
      <c r="J139" s="223">
        <f>ROUND(I139*H139,2)</f>
        <v>0</v>
      </c>
      <c r="K139" s="221" t="s">
        <v>131</v>
      </c>
      <c r="L139" s="45"/>
      <c r="M139" s="225" t="s">
        <v>18</v>
      </c>
      <c r="N139" s="226" t="s">
        <v>44</v>
      </c>
      <c r="O139" s="85"/>
      <c r="P139" s="227">
        <f>O139*H139</f>
        <v>0</v>
      </c>
      <c r="Q139" s="227">
        <v>0.00012999999999999999</v>
      </c>
      <c r="R139" s="227">
        <f>Q139*H139</f>
        <v>0.0027611999999999997</v>
      </c>
      <c r="S139" s="227">
        <v>0</v>
      </c>
      <c r="T139" s="228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9" t="s">
        <v>138</v>
      </c>
      <c r="AT139" s="229" t="s">
        <v>127</v>
      </c>
      <c r="AU139" s="229" t="s">
        <v>133</v>
      </c>
      <c r="AY139" s="18" t="s">
        <v>125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8" t="s">
        <v>133</v>
      </c>
      <c r="BK139" s="230">
        <f>ROUND(I139*H139,2)</f>
        <v>0</v>
      </c>
      <c r="BL139" s="18" t="s">
        <v>138</v>
      </c>
      <c r="BM139" s="229" t="s">
        <v>184</v>
      </c>
    </row>
    <row r="140" s="15" customFormat="1">
      <c r="A140" s="15"/>
      <c r="B140" s="263"/>
      <c r="C140" s="264"/>
      <c r="D140" s="233" t="s">
        <v>135</v>
      </c>
      <c r="E140" s="265" t="s">
        <v>18</v>
      </c>
      <c r="F140" s="266" t="s">
        <v>154</v>
      </c>
      <c r="G140" s="264"/>
      <c r="H140" s="265" t="s">
        <v>18</v>
      </c>
      <c r="I140" s="267"/>
      <c r="J140" s="264"/>
      <c r="K140" s="264"/>
      <c r="L140" s="268"/>
      <c r="M140" s="269"/>
      <c r="N140" s="270"/>
      <c r="O140" s="270"/>
      <c r="P140" s="270"/>
      <c r="Q140" s="270"/>
      <c r="R140" s="270"/>
      <c r="S140" s="270"/>
      <c r="T140" s="27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2" t="s">
        <v>135</v>
      </c>
      <c r="AU140" s="272" t="s">
        <v>133</v>
      </c>
      <c r="AV140" s="15" t="s">
        <v>80</v>
      </c>
      <c r="AW140" s="15" t="s">
        <v>34</v>
      </c>
      <c r="AX140" s="15" t="s">
        <v>72</v>
      </c>
      <c r="AY140" s="272" t="s">
        <v>125</v>
      </c>
    </row>
    <row r="141" s="13" customFormat="1">
      <c r="A141" s="13"/>
      <c r="B141" s="231"/>
      <c r="C141" s="232"/>
      <c r="D141" s="233" t="s">
        <v>135</v>
      </c>
      <c r="E141" s="234" t="s">
        <v>18</v>
      </c>
      <c r="F141" s="235" t="s">
        <v>185</v>
      </c>
      <c r="G141" s="232"/>
      <c r="H141" s="236">
        <v>21.239999999999998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135</v>
      </c>
      <c r="AU141" s="242" t="s">
        <v>133</v>
      </c>
      <c r="AV141" s="13" t="s">
        <v>133</v>
      </c>
      <c r="AW141" s="13" t="s">
        <v>34</v>
      </c>
      <c r="AX141" s="13" t="s">
        <v>72</v>
      </c>
      <c r="AY141" s="242" t="s">
        <v>125</v>
      </c>
    </row>
    <row r="142" s="14" customFormat="1">
      <c r="A142" s="14"/>
      <c r="B142" s="243"/>
      <c r="C142" s="244"/>
      <c r="D142" s="233" t="s">
        <v>135</v>
      </c>
      <c r="E142" s="245" t="s">
        <v>18</v>
      </c>
      <c r="F142" s="246" t="s">
        <v>137</v>
      </c>
      <c r="G142" s="244"/>
      <c r="H142" s="247">
        <v>21.239999999999998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135</v>
      </c>
      <c r="AU142" s="253" t="s">
        <v>133</v>
      </c>
      <c r="AV142" s="14" t="s">
        <v>138</v>
      </c>
      <c r="AW142" s="14" t="s">
        <v>34</v>
      </c>
      <c r="AX142" s="14" t="s">
        <v>80</v>
      </c>
      <c r="AY142" s="253" t="s">
        <v>125</v>
      </c>
    </row>
    <row r="143" s="2" customFormat="1" ht="24" customHeight="1">
      <c r="A143" s="39"/>
      <c r="B143" s="40"/>
      <c r="C143" s="219" t="s">
        <v>186</v>
      </c>
      <c r="D143" s="219" t="s">
        <v>127</v>
      </c>
      <c r="E143" s="220" t="s">
        <v>187</v>
      </c>
      <c r="F143" s="221" t="s">
        <v>188</v>
      </c>
      <c r="G143" s="222" t="s">
        <v>189</v>
      </c>
      <c r="H143" s="223">
        <v>508</v>
      </c>
      <c r="I143" s="224"/>
      <c r="J143" s="223">
        <f>ROUND(I143*H143,2)</f>
        <v>0</v>
      </c>
      <c r="K143" s="221" t="s">
        <v>131</v>
      </c>
      <c r="L143" s="45"/>
      <c r="M143" s="225" t="s">
        <v>18</v>
      </c>
      <c r="N143" s="226" t="s">
        <v>44</v>
      </c>
      <c r="O143" s="85"/>
      <c r="P143" s="227">
        <f>O143*H143</f>
        <v>0</v>
      </c>
      <c r="Q143" s="227">
        <v>0.033000000000000002</v>
      </c>
      <c r="R143" s="227">
        <f>Q143*H143</f>
        <v>16.763999999999999</v>
      </c>
      <c r="S143" s="227">
        <v>0</v>
      </c>
      <c r="T143" s="228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9" t="s">
        <v>138</v>
      </c>
      <c r="AT143" s="229" t="s">
        <v>127</v>
      </c>
      <c r="AU143" s="229" t="s">
        <v>133</v>
      </c>
      <c r="AY143" s="18" t="s">
        <v>125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8" t="s">
        <v>133</v>
      </c>
      <c r="BK143" s="230">
        <f>ROUND(I143*H143,2)</f>
        <v>0</v>
      </c>
      <c r="BL143" s="18" t="s">
        <v>138</v>
      </c>
      <c r="BM143" s="229" t="s">
        <v>190</v>
      </c>
    </row>
    <row r="144" s="15" customFormat="1">
      <c r="A144" s="15"/>
      <c r="B144" s="263"/>
      <c r="C144" s="264"/>
      <c r="D144" s="233" t="s">
        <v>135</v>
      </c>
      <c r="E144" s="265" t="s">
        <v>18</v>
      </c>
      <c r="F144" s="266" t="s">
        <v>191</v>
      </c>
      <c r="G144" s="264"/>
      <c r="H144" s="265" t="s">
        <v>18</v>
      </c>
      <c r="I144" s="267"/>
      <c r="J144" s="264"/>
      <c r="K144" s="264"/>
      <c r="L144" s="268"/>
      <c r="M144" s="269"/>
      <c r="N144" s="270"/>
      <c r="O144" s="270"/>
      <c r="P144" s="270"/>
      <c r="Q144" s="270"/>
      <c r="R144" s="270"/>
      <c r="S144" s="270"/>
      <c r="T144" s="271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2" t="s">
        <v>135</v>
      </c>
      <c r="AU144" s="272" t="s">
        <v>133</v>
      </c>
      <c r="AV144" s="15" t="s">
        <v>80</v>
      </c>
      <c r="AW144" s="15" t="s">
        <v>34</v>
      </c>
      <c r="AX144" s="15" t="s">
        <v>72</v>
      </c>
      <c r="AY144" s="272" t="s">
        <v>125</v>
      </c>
    </row>
    <row r="145" s="13" customFormat="1">
      <c r="A145" s="13"/>
      <c r="B145" s="231"/>
      <c r="C145" s="232"/>
      <c r="D145" s="233" t="s">
        <v>135</v>
      </c>
      <c r="E145" s="234" t="s">
        <v>18</v>
      </c>
      <c r="F145" s="235" t="s">
        <v>192</v>
      </c>
      <c r="G145" s="232"/>
      <c r="H145" s="236">
        <v>508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135</v>
      </c>
      <c r="AU145" s="242" t="s">
        <v>133</v>
      </c>
      <c r="AV145" s="13" t="s">
        <v>133</v>
      </c>
      <c r="AW145" s="13" t="s">
        <v>34</v>
      </c>
      <c r="AX145" s="13" t="s">
        <v>72</v>
      </c>
      <c r="AY145" s="242" t="s">
        <v>125</v>
      </c>
    </row>
    <row r="146" s="14" customFormat="1">
      <c r="A146" s="14"/>
      <c r="B146" s="243"/>
      <c r="C146" s="244"/>
      <c r="D146" s="233" t="s">
        <v>135</v>
      </c>
      <c r="E146" s="245" t="s">
        <v>18</v>
      </c>
      <c r="F146" s="246" t="s">
        <v>137</v>
      </c>
      <c r="G146" s="244"/>
      <c r="H146" s="247">
        <v>508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135</v>
      </c>
      <c r="AU146" s="253" t="s">
        <v>133</v>
      </c>
      <c r="AV146" s="14" t="s">
        <v>138</v>
      </c>
      <c r="AW146" s="14" t="s">
        <v>34</v>
      </c>
      <c r="AX146" s="14" t="s">
        <v>80</v>
      </c>
      <c r="AY146" s="253" t="s">
        <v>125</v>
      </c>
    </row>
    <row r="147" s="2" customFormat="1" ht="36" customHeight="1">
      <c r="A147" s="39"/>
      <c r="B147" s="40"/>
      <c r="C147" s="219" t="s">
        <v>193</v>
      </c>
      <c r="D147" s="219" t="s">
        <v>127</v>
      </c>
      <c r="E147" s="220" t="s">
        <v>194</v>
      </c>
      <c r="F147" s="221" t="s">
        <v>195</v>
      </c>
      <c r="G147" s="222" t="s">
        <v>189</v>
      </c>
      <c r="H147" s="223">
        <v>508</v>
      </c>
      <c r="I147" s="224"/>
      <c r="J147" s="223">
        <f>ROUND(I147*H147,2)</f>
        <v>0</v>
      </c>
      <c r="K147" s="221" t="s">
        <v>131</v>
      </c>
      <c r="L147" s="45"/>
      <c r="M147" s="225" t="s">
        <v>18</v>
      </c>
      <c r="N147" s="226" t="s">
        <v>44</v>
      </c>
      <c r="O147" s="85"/>
      <c r="P147" s="227">
        <f>O147*H147</f>
        <v>0</v>
      </c>
      <c r="Q147" s="227">
        <v>0.00042000000000000002</v>
      </c>
      <c r="R147" s="227">
        <f>Q147*H147</f>
        <v>0.21336000000000002</v>
      </c>
      <c r="S147" s="227">
        <v>0</v>
      </c>
      <c r="T147" s="228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9" t="s">
        <v>138</v>
      </c>
      <c r="AT147" s="229" t="s">
        <v>127</v>
      </c>
      <c r="AU147" s="229" t="s">
        <v>133</v>
      </c>
      <c r="AY147" s="18" t="s">
        <v>125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8" t="s">
        <v>133</v>
      </c>
      <c r="BK147" s="230">
        <f>ROUND(I147*H147,2)</f>
        <v>0</v>
      </c>
      <c r="BL147" s="18" t="s">
        <v>138</v>
      </c>
      <c r="BM147" s="229" t="s">
        <v>196</v>
      </c>
    </row>
    <row r="148" s="15" customFormat="1">
      <c r="A148" s="15"/>
      <c r="B148" s="263"/>
      <c r="C148" s="264"/>
      <c r="D148" s="233" t="s">
        <v>135</v>
      </c>
      <c r="E148" s="265" t="s">
        <v>18</v>
      </c>
      <c r="F148" s="266" t="s">
        <v>191</v>
      </c>
      <c r="G148" s="264"/>
      <c r="H148" s="265" t="s">
        <v>18</v>
      </c>
      <c r="I148" s="267"/>
      <c r="J148" s="264"/>
      <c r="K148" s="264"/>
      <c r="L148" s="268"/>
      <c r="M148" s="269"/>
      <c r="N148" s="270"/>
      <c r="O148" s="270"/>
      <c r="P148" s="270"/>
      <c r="Q148" s="270"/>
      <c r="R148" s="270"/>
      <c r="S148" s="270"/>
      <c r="T148" s="271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2" t="s">
        <v>135</v>
      </c>
      <c r="AU148" s="272" t="s">
        <v>133</v>
      </c>
      <c r="AV148" s="15" t="s">
        <v>80</v>
      </c>
      <c r="AW148" s="15" t="s">
        <v>34</v>
      </c>
      <c r="AX148" s="15" t="s">
        <v>72</v>
      </c>
      <c r="AY148" s="272" t="s">
        <v>125</v>
      </c>
    </row>
    <row r="149" s="13" customFormat="1">
      <c r="A149" s="13"/>
      <c r="B149" s="231"/>
      <c r="C149" s="232"/>
      <c r="D149" s="233" t="s">
        <v>135</v>
      </c>
      <c r="E149" s="234" t="s">
        <v>18</v>
      </c>
      <c r="F149" s="235" t="s">
        <v>192</v>
      </c>
      <c r="G149" s="232"/>
      <c r="H149" s="236">
        <v>508</v>
      </c>
      <c r="I149" s="237"/>
      <c r="J149" s="232"/>
      <c r="K149" s="232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135</v>
      </c>
      <c r="AU149" s="242" t="s">
        <v>133</v>
      </c>
      <c r="AV149" s="13" t="s">
        <v>133</v>
      </c>
      <c r="AW149" s="13" t="s">
        <v>34</v>
      </c>
      <c r="AX149" s="13" t="s">
        <v>72</v>
      </c>
      <c r="AY149" s="242" t="s">
        <v>125</v>
      </c>
    </row>
    <row r="150" s="14" customFormat="1">
      <c r="A150" s="14"/>
      <c r="B150" s="243"/>
      <c r="C150" s="244"/>
      <c r="D150" s="233" t="s">
        <v>135</v>
      </c>
      <c r="E150" s="245" t="s">
        <v>18</v>
      </c>
      <c r="F150" s="246" t="s">
        <v>137</v>
      </c>
      <c r="G150" s="244"/>
      <c r="H150" s="247">
        <v>508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135</v>
      </c>
      <c r="AU150" s="253" t="s">
        <v>133</v>
      </c>
      <c r="AV150" s="14" t="s">
        <v>138</v>
      </c>
      <c r="AW150" s="14" t="s">
        <v>34</v>
      </c>
      <c r="AX150" s="14" t="s">
        <v>80</v>
      </c>
      <c r="AY150" s="253" t="s">
        <v>125</v>
      </c>
    </row>
    <row r="151" s="12" customFormat="1" ht="22.8" customHeight="1">
      <c r="A151" s="12"/>
      <c r="B151" s="203"/>
      <c r="C151" s="204"/>
      <c r="D151" s="205" t="s">
        <v>71</v>
      </c>
      <c r="E151" s="217" t="s">
        <v>197</v>
      </c>
      <c r="F151" s="217" t="s">
        <v>198</v>
      </c>
      <c r="G151" s="204"/>
      <c r="H151" s="204"/>
      <c r="I151" s="207"/>
      <c r="J151" s="218">
        <f>BK151</f>
        <v>0</v>
      </c>
      <c r="K151" s="204"/>
      <c r="L151" s="209"/>
      <c r="M151" s="210"/>
      <c r="N151" s="211"/>
      <c r="O151" s="211"/>
      <c r="P151" s="212">
        <f>SUM(P152:P157)</f>
        <v>0</v>
      </c>
      <c r="Q151" s="211"/>
      <c r="R151" s="212">
        <f>SUM(R152:R157)</f>
        <v>0</v>
      </c>
      <c r="S151" s="211"/>
      <c r="T151" s="213">
        <f>SUM(T152:T157)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80</v>
      </c>
      <c r="AT151" s="215" t="s">
        <v>71</v>
      </c>
      <c r="AU151" s="215" t="s">
        <v>80</v>
      </c>
      <c r="AY151" s="214" t="s">
        <v>125</v>
      </c>
      <c r="BK151" s="216">
        <f>SUM(BK152:BK157)</f>
        <v>0</v>
      </c>
    </row>
    <row r="152" s="2" customFormat="1" ht="24" customHeight="1">
      <c r="A152" s="39"/>
      <c r="B152" s="40"/>
      <c r="C152" s="219" t="s">
        <v>199</v>
      </c>
      <c r="D152" s="219" t="s">
        <v>127</v>
      </c>
      <c r="E152" s="220" t="s">
        <v>200</v>
      </c>
      <c r="F152" s="221" t="s">
        <v>201</v>
      </c>
      <c r="G152" s="222" t="s">
        <v>202</v>
      </c>
      <c r="H152" s="223">
        <v>0.56000000000000005</v>
      </c>
      <c r="I152" s="224"/>
      <c r="J152" s="223">
        <f>ROUND(I152*H152,2)</f>
        <v>0</v>
      </c>
      <c r="K152" s="221" t="s">
        <v>131</v>
      </c>
      <c r="L152" s="45"/>
      <c r="M152" s="225" t="s">
        <v>18</v>
      </c>
      <c r="N152" s="226" t="s">
        <v>44</v>
      </c>
      <c r="O152" s="85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29" t="s">
        <v>138</v>
      </c>
      <c r="AT152" s="229" t="s">
        <v>127</v>
      </c>
      <c r="AU152" s="229" t="s">
        <v>133</v>
      </c>
      <c r="AY152" s="18" t="s">
        <v>125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8" t="s">
        <v>133</v>
      </c>
      <c r="BK152" s="230">
        <f>ROUND(I152*H152,2)</f>
        <v>0</v>
      </c>
      <c r="BL152" s="18" t="s">
        <v>138</v>
      </c>
      <c r="BM152" s="229" t="s">
        <v>203</v>
      </c>
    </row>
    <row r="153" s="2" customFormat="1" ht="16.5" customHeight="1">
      <c r="A153" s="39"/>
      <c r="B153" s="40"/>
      <c r="C153" s="219" t="s">
        <v>204</v>
      </c>
      <c r="D153" s="219" t="s">
        <v>127</v>
      </c>
      <c r="E153" s="220" t="s">
        <v>205</v>
      </c>
      <c r="F153" s="221" t="s">
        <v>206</v>
      </c>
      <c r="G153" s="222" t="s">
        <v>202</v>
      </c>
      <c r="H153" s="223">
        <v>0.56000000000000005</v>
      </c>
      <c r="I153" s="224"/>
      <c r="J153" s="223">
        <f>ROUND(I153*H153,2)</f>
        <v>0</v>
      </c>
      <c r="K153" s="221" t="s">
        <v>131</v>
      </c>
      <c r="L153" s="45"/>
      <c r="M153" s="225" t="s">
        <v>18</v>
      </c>
      <c r="N153" s="226" t="s">
        <v>44</v>
      </c>
      <c r="O153" s="85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9" t="s">
        <v>138</v>
      </c>
      <c r="AT153" s="229" t="s">
        <v>127</v>
      </c>
      <c r="AU153" s="229" t="s">
        <v>133</v>
      </c>
      <c r="AY153" s="18" t="s">
        <v>125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8" t="s">
        <v>133</v>
      </c>
      <c r="BK153" s="230">
        <f>ROUND(I153*H153,2)</f>
        <v>0</v>
      </c>
      <c r="BL153" s="18" t="s">
        <v>138</v>
      </c>
      <c r="BM153" s="229" t="s">
        <v>207</v>
      </c>
    </row>
    <row r="154" s="2" customFormat="1" ht="24" customHeight="1">
      <c r="A154" s="39"/>
      <c r="B154" s="40"/>
      <c r="C154" s="219" t="s">
        <v>8</v>
      </c>
      <c r="D154" s="219" t="s">
        <v>127</v>
      </c>
      <c r="E154" s="220" t="s">
        <v>208</v>
      </c>
      <c r="F154" s="221" t="s">
        <v>209</v>
      </c>
      <c r="G154" s="222" t="s">
        <v>202</v>
      </c>
      <c r="H154" s="223">
        <v>7.8399999999999999</v>
      </c>
      <c r="I154" s="224"/>
      <c r="J154" s="223">
        <f>ROUND(I154*H154,2)</f>
        <v>0</v>
      </c>
      <c r="K154" s="221" t="s">
        <v>131</v>
      </c>
      <c r="L154" s="45"/>
      <c r="M154" s="225" t="s">
        <v>18</v>
      </c>
      <c r="N154" s="226" t="s">
        <v>44</v>
      </c>
      <c r="O154" s="85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9" t="s">
        <v>138</v>
      </c>
      <c r="AT154" s="229" t="s">
        <v>127</v>
      </c>
      <c r="AU154" s="229" t="s">
        <v>133</v>
      </c>
      <c r="AY154" s="18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8" t="s">
        <v>133</v>
      </c>
      <c r="BK154" s="230">
        <f>ROUND(I154*H154,2)</f>
        <v>0</v>
      </c>
      <c r="BL154" s="18" t="s">
        <v>138</v>
      </c>
      <c r="BM154" s="229" t="s">
        <v>210</v>
      </c>
    </row>
    <row r="155" s="13" customFormat="1">
      <c r="A155" s="13"/>
      <c r="B155" s="231"/>
      <c r="C155" s="232"/>
      <c r="D155" s="233" t="s">
        <v>135</v>
      </c>
      <c r="E155" s="234" t="s">
        <v>18</v>
      </c>
      <c r="F155" s="235" t="s">
        <v>211</v>
      </c>
      <c r="G155" s="232"/>
      <c r="H155" s="236">
        <v>7.8399999999999999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135</v>
      </c>
      <c r="AU155" s="242" t="s">
        <v>133</v>
      </c>
      <c r="AV155" s="13" t="s">
        <v>133</v>
      </c>
      <c r="AW155" s="13" t="s">
        <v>34</v>
      </c>
      <c r="AX155" s="13" t="s">
        <v>72</v>
      </c>
      <c r="AY155" s="242" t="s">
        <v>125</v>
      </c>
    </row>
    <row r="156" s="14" customFormat="1">
      <c r="A156" s="14"/>
      <c r="B156" s="243"/>
      <c r="C156" s="244"/>
      <c r="D156" s="233" t="s">
        <v>135</v>
      </c>
      <c r="E156" s="245" t="s">
        <v>18</v>
      </c>
      <c r="F156" s="246" t="s">
        <v>137</v>
      </c>
      <c r="G156" s="244"/>
      <c r="H156" s="247">
        <v>7.8399999999999999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135</v>
      </c>
      <c r="AU156" s="253" t="s">
        <v>133</v>
      </c>
      <c r="AV156" s="14" t="s">
        <v>138</v>
      </c>
      <c r="AW156" s="14" t="s">
        <v>34</v>
      </c>
      <c r="AX156" s="14" t="s">
        <v>80</v>
      </c>
      <c r="AY156" s="253" t="s">
        <v>125</v>
      </c>
    </row>
    <row r="157" s="2" customFormat="1" ht="24" customHeight="1">
      <c r="A157" s="39"/>
      <c r="B157" s="40"/>
      <c r="C157" s="219" t="s">
        <v>212</v>
      </c>
      <c r="D157" s="219" t="s">
        <v>127</v>
      </c>
      <c r="E157" s="220" t="s">
        <v>213</v>
      </c>
      <c r="F157" s="221" t="s">
        <v>214</v>
      </c>
      <c r="G157" s="222" t="s">
        <v>202</v>
      </c>
      <c r="H157" s="223">
        <v>0.56000000000000005</v>
      </c>
      <c r="I157" s="224"/>
      <c r="J157" s="223">
        <f>ROUND(I157*H157,2)</f>
        <v>0</v>
      </c>
      <c r="K157" s="221" t="s">
        <v>131</v>
      </c>
      <c r="L157" s="45"/>
      <c r="M157" s="225" t="s">
        <v>18</v>
      </c>
      <c r="N157" s="226" t="s">
        <v>44</v>
      </c>
      <c r="O157" s="85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9" t="s">
        <v>138</v>
      </c>
      <c r="AT157" s="229" t="s">
        <v>127</v>
      </c>
      <c r="AU157" s="229" t="s">
        <v>133</v>
      </c>
      <c r="AY157" s="18" t="s">
        <v>125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8" t="s">
        <v>133</v>
      </c>
      <c r="BK157" s="230">
        <f>ROUND(I157*H157,2)</f>
        <v>0</v>
      </c>
      <c r="BL157" s="18" t="s">
        <v>138</v>
      </c>
      <c r="BM157" s="229" t="s">
        <v>215</v>
      </c>
    </row>
    <row r="158" s="12" customFormat="1" ht="22.8" customHeight="1">
      <c r="A158" s="12"/>
      <c r="B158" s="203"/>
      <c r="C158" s="204"/>
      <c r="D158" s="205" t="s">
        <v>71</v>
      </c>
      <c r="E158" s="217" t="s">
        <v>216</v>
      </c>
      <c r="F158" s="217" t="s">
        <v>217</v>
      </c>
      <c r="G158" s="204"/>
      <c r="H158" s="204"/>
      <c r="I158" s="207"/>
      <c r="J158" s="218">
        <f>BK158</f>
        <v>0</v>
      </c>
      <c r="K158" s="204"/>
      <c r="L158" s="209"/>
      <c r="M158" s="210"/>
      <c r="N158" s="211"/>
      <c r="O158" s="211"/>
      <c r="P158" s="212">
        <f>P159</f>
        <v>0</v>
      </c>
      <c r="Q158" s="211"/>
      <c r="R158" s="212">
        <f>R159</f>
        <v>0</v>
      </c>
      <c r="S158" s="211"/>
      <c r="T158" s="21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4" t="s">
        <v>80</v>
      </c>
      <c r="AT158" s="215" t="s">
        <v>71</v>
      </c>
      <c r="AU158" s="215" t="s">
        <v>80</v>
      </c>
      <c r="AY158" s="214" t="s">
        <v>125</v>
      </c>
      <c r="BK158" s="216">
        <f>BK159</f>
        <v>0</v>
      </c>
    </row>
    <row r="159" s="2" customFormat="1" ht="24" customHeight="1">
      <c r="A159" s="39"/>
      <c r="B159" s="40"/>
      <c r="C159" s="219" t="s">
        <v>218</v>
      </c>
      <c r="D159" s="219" t="s">
        <v>127</v>
      </c>
      <c r="E159" s="220" t="s">
        <v>219</v>
      </c>
      <c r="F159" s="221" t="s">
        <v>220</v>
      </c>
      <c r="G159" s="222" t="s">
        <v>202</v>
      </c>
      <c r="H159" s="223">
        <v>19.850000000000001</v>
      </c>
      <c r="I159" s="224"/>
      <c r="J159" s="223">
        <f>ROUND(I159*H159,2)</f>
        <v>0</v>
      </c>
      <c r="K159" s="221" t="s">
        <v>131</v>
      </c>
      <c r="L159" s="45"/>
      <c r="M159" s="225" t="s">
        <v>18</v>
      </c>
      <c r="N159" s="226" t="s">
        <v>44</v>
      </c>
      <c r="O159" s="85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29" t="s">
        <v>138</v>
      </c>
      <c r="AT159" s="229" t="s">
        <v>127</v>
      </c>
      <c r="AU159" s="229" t="s">
        <v>133</v>
      </c>
      <c r="AY159" s="18" t="s">
        <v>125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8" t="s">
        <v>133</v>
      </c>
      <c r="BK159" s="230">
        <f>ROUND(I159*H159,2)</f>
        <v>0</v>
      </c>
      <c r="BL159" s="18" t="s">
        <v>138</v>
      </c>
      <c r="BM159" s="229" t="s">
        <v>221</v>
      </c>
    </row>
    <row r="160" s="12" customFormat="1" ht="25.92" customHeight="1">
      <c r="A160" s="12"/>
      <c r="B160" s="203"/>
      <c r="C160" s="204"/>
      <c r="D160" s="205" t="s">
        <v>71</v>
      </c>
      <c r="E160" s="206" t="s">
        <v>222</v>
      </c>
      <c r="F160" s="206" t="s">
        <v>223</v>
      </c>
      <c r="G160" s="204"/>
      <c r="H160" s="204"/>
      <c r="I160" s="207"/>
      <c r="J160" s="208">
        <f>BK160</f>
        <v>0</v>
      </c>
      <c r="K160" s="204"/>
      <c r="L160" s="209"/>
      <c r="M160" s="210"/>
      <c r="N160" s="211"/>
      <c r="O160" s="211"/>
      <c r="P160" s="212">
        <f>P161+P212+P227+P237+P247+P279</f>
        <v>0</v>
      </c>
      <c r="Q160" s="211"/>
      <c r="R160" s="212">
        <f>R161+R212+R227+R237+R247+R279</f>
        <v>2.1506810999999995</v>
      </c>
      <c r="S160" s="211"/>
      <c r="T160" s="213">
        <f>T161+T212+T227+T237+T247+T279</f>
        <v>0.56448699999999996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4" t="s">
        <v>133</v>
      </c>
      <c r="AT160" s="215" t="s">
        <v>71</v>
      </c>
      <c r="AU160" s="215" t="s">
        <v>72</v>
      </c>
      <c r="AY160" s="214" t="s">
        <v>125</v>
      </c>
      <c r="BK160" s="216">
        <f>BK161+BK212+BK227+BK237+BK247+BK279</f>
        <v>0</v>
      </c>
    </row>
    <row r="161" s="12" customFormat="1" ht="22.8" customHeight="1">
      <c r="A161" s="12"/>
      <c r="B161" s="203"/>
      <c r="C161" s="204"/>
      <c r="D161" s="205" t="s">
        <v>71</v>
      </c>
      <c r="E161" s="217" t="s">
        <v>224</v>
      </c>
      <c r="F161" s="217" t="s">
        <v>225</v>
      </c>
      <c r="G161" s="204"/>
      <c r="H161" s="204"/>
      <c r="I161" s="207"/>
      <c r="J161" s="218">
        <f>BK161</f>
        <v>0</v>
      </c>
      <c r="K161" s="204"/>
      <c r="L161" s="209"/>
      <c r="M161" s="210"/>
      <c r="N161" s="211"/>
      <c r="O161" s="211"/>
      <c r="P161" s="212">
        <f>SUM(P162:P211)</f>
        <v>0</v>
      </c>
      <c r="Q161" s="211"/>
      <c r="R161" s="212">
        <f>SUM(R162:R211)</f>
        <v>0.51668239999999999</v>
      </c>
      <c r="S161" s="211"/>
      <c r="T161" s="213">
        <f>SUM(T162:T211)</f>
        <v>0.34198000000000001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4" t="s">
        <v>133</v>
      </c>
      <c r="AT161" s="215" t="s">
        <v>71</v>
      </c>
      <c r="AU161" s="215" t="s">
        <v>80</v>
      </c>
      <c r="AY161" s="214" t="s">
        <v>125</v>
      </c>
      <c r="BK161" s="216">
        <f>SUM(BK162:BK211)</f>
        <v>0</v>
      </c>
    </row>
    <row r="162" s="2" customFormat="1" ht="16.5" customHeight="1">
      <c r="A162" s="39"/>
      <c r="B162" s="40"/>
      <c r="C162" s="219" t="s">
        <v>226</v>
      </c>
      <c r="D162" s="219" t="s">
        <v>127</v>
      </c>
      <c r="E162" s="220" t="s">
        <v>227</v>
      </c>
      <c r="F162" s="221" t="s">
        <v>228</v>
      </c>
      <c r="G162" s="222" t="s">
        <v>130</v>
      </c>
      <c r="H162" s="223">
        <v>170.99000000000001</v>
      </c>
      <c r="I162" s="224"/>
      <c r="J162" s="223">
        <f>ROUND(I162*H162,2)</f>
        <v>0</v>
      </c>
      <c r="K162" s="221" t="s">
        <v>131</v>
      </c>
      <c r="L162" s="45"/>
      <c r="M162" s="225" t="s">
        <v>18</v>
      </c>
      <c r="N162" s="226" t="s">
        <v>44</v>
      </c>
      <c r="O162" s="85"/>
      <c r="P162" s="227">
        <f>O162*H162</f>
        <v>0</v>
      </c>
      <c r="Q162" s="227">
        <v>0</v>
      </c>
      <c r="R162" s="227">
        <f>Q162*H162</f>
        <v>0</v>
      </c>
      <c r="S162" s="227">
        <v>0.002</v>
      </c>
      <c r="T162" s="228">
        <f>S162*H162</f>
        <v>0.34198000000000001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9" t="s">
        <v>212</v>
      </c>
      <c r="AT162" s="229" t="s">
        <v>127</v>
      </c>
      <c r="AU162" s="229" t="s">
        <v>133</v>
      </c>
      <c r="AY162" s="18" t="s">
        <v>125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8" t="s">
        <v>133</v>
      </c>
      <c r="BK162" s="230">
        <f>ROUND(I162*H162,2)</f>
        <v>0</v>
      </c>
      <c r="BL162" s="18" t="s">
        <v>212</v>
      </c>
      <c r="BM162" s="229" t="s">
        <v>229</v>
      </c>
    </row>
    <row r="163" s="15" customFormat="1">
      <c r="A163" s="15"/>
      <c r="B163" s="263"/>
      <c r="C163" s="264"/>
      <c r="D163" s="233" t="s">
        <v>135</v>
      </c>
      <c r="E163" s="265" t="s">
        <v>18</v>
      </c>
      <c r="F163" s="266" t="s">
        <v>191</v>
      </c>
      <c r="G163" s="264"/>
      <c r="H163" s="265" t="s">
        <v>18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2" t="s">
        <v>135</v>
      </c>
      <c r="AU163" s="272" t="s">
        <v>133</v>
      </c>
      <c r="AV163" s="15" t="s">
        <v>80</v>
      </c>
      <c r="AW163" s="15" t="s">
        <v>34</v>
      </c>
      <c r="AX163" s="15" t="s">
        <v>72</v>
      </c>
      <c r="AY163" s="272" t="s">
        <v>125</v>
      </c>
    </row>
    <row r="164" s="13" customFormat="1">
      <c r="A164" s="13"/>
      <c r="B164" s="231"/>
      <c r="C164" s="232"/>
      <c r="D164" s="233" t="s">
        <v>135</v>
      </c>
      <c r="E164" s="234" t="s">
        <v>18</v>
      </c>
      <c r="F164" s="235" t="s">
        <v>230</v>
      </c>
      <c r="G164" s="232"/>
      <c r="H164" s="236">
        <v>200.00999999999999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135</v>
      </c>
      <c r="AU164" s="242" t="s">
        <v>133</v>
      </c>
      <c r="AV164" s="13" t="s">
        <v>133</v>
      </c>
      <c r="AW164" s="13" t="s">
        <v>34</v>
      </c>
      <c r="AX164" s="13" t="s">
        <v>72</v>
      </c>
      <c r="AY164" s="242" t="s">
        <v>125</v>
      </c>
    </row>
    <row r="165" s="13" customFormat="1">
      <c r="A165" s="13"/>
      <c r="B165" s="231"/>
      <c r="C165" s="232"/>
      <c r="D165" s="233" t="s">
        <v>135</v>
      </c>
      <c r="E165" s="234" t="s">
        <v>18</v>
      </c>
      <c r="F165" s="235" t="s">
        <v>231</v>
      </c>
      <c r="G165" s="232"/>
      <c r="H165" s="236">
        <v>-11.02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135</v>
      </c>
      <c r="AU165" s="242" t="s">
        <v>133</v>
      </c>
      <c r="AV165" s="13" t="s">
        <v>133</v>
      </c>
      <c r="AW165" s="13" t="s">
        <v>34</v>
      </c>
      <c r="AX165" s="13" t="s">
        <v>72</v>
      </c>
      <c r="AY165" s="242" t="s">
        <v>125</v>
      </c>
    </row>
    <row r="166" s="13" customFormat="1">
      <c r="A166" s="13"/>
      <c r="B166" s="231"/>
      <c r="C166" s="232"/>
      <c r="D166" s="233" t="s">
        <v>135</v>
      </c>
      <c r="E166" s="234" t="s">
        <v>18</v>
      </c>
      <c r="F166" s="235" t="s">
        <v>232</v>
      </c>
      <c r="G166" s="232"/>
      <c r="H166" s="236">
        <v>-18</v>
      </c>
      <c r="I166" s="237"/>
      <c r="J166" s="232"/>
      <c r="K166" s="232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135</v>
      </c>
      <c r="AU166" s="242" t="s">
        <v>133</v>
      </c>
      <c r="AV166" s="13" t="s">
        <v>133</v>
      </c>
      <c r="AW166" s="13" t="s">
        <v>34</v>
      </c>
      <c r="AX166" s="13" t="s">
        <v>72</v>
      </c>
      <c r="AY166" s="242" t="s">
        <v>125</v>
      </c>
    </row>
    <row r="167" s="14" customFormat="1">
      <c r="A167" s="14"/>
      <c r="B167" s="243"/>
      <c r="C167" s="244"/>
      <c r="D167" s="233" t="s">
        <v>135</v>
      </c>
      <c r="E167" s="245" t="s">
        <v>18</v>
      </c>
      <c r="F167" s="246" t="s">
        <v>137</v>
      </c>
      <c r="G167" s="244"/>
      <c r="H167" s="247">
        <v>170.98999999999998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135</v>
      </c>
      <c r="AU167" s="253" t="s">
        <v>133</v>
      </c>
      <c r="AV167" s="14" t="s">
        <v>138</v>
      </c>
      <c r="AW167" s="14" t="s">
        <v>34</v>
      </c>
      <c r="AX167" s="14" t="s">
        <v>80</v>
      </c>
      <c r="AY167" s="253" t="s">
        <v>125</v>
      </c>
    </row>
    <row r="168" s="2" customFormat="1" ht="16.5" customHeight="1">
      <c r="A168" s="39"/>
      <c r="B168" s="40"/>
      <c r="C168" s="219" t="s">
        <v>233</v>
      </c>
      <c r="D168" s="219" t="s">
        <v>127</v>
      </c>
      <c r="E168" s="220" t="s">
        <v>234</v>
      </c>
      <c r="F168" s="221" t="s">
        <v>235</v>
      </c>
      <c r="G168" s="222" t="s">
        <v>130</v>
      </c>
      <c r="H168" s="223">
        <v>201.09</v>
      </c>
      <c r="I168" s="224"/>
      <c r="J168" s="223">
        <f>ROUND(I168*H168,2)</f>
        <v>0</v>
      </c>
      <c r="K168" s="221" t="s">
        <v>131</v>
      </c>
      <c r="L168" s="45"/>
      <c r="M168" s="225" t="s">
        <v>18</v>
      </c>
      <c r="N168" s="226" t="s">
        <v>44</v>
      </c>
      <c r="O168" s="85"/>
      <c r="P168" s="227">
        <f>O168*H168</f>
        <v>0</v>
      </c>
      <c r="Q168" s="227">
        <v>0.00072000000000000005</v>
      </c>
      <c r="R168" s="227">
        <f>Q168*H168</f>
        <v>0.14478480000000002</v>
      </c>
      <c r="S168" s="227">
        <v>0</v>
      </c>
      <c r="T168" s="22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9" t="s">
        <v>212</v>
      </c>
      <c r="AT168" s="229" t="s">
        <v>127</v>
      </c>
      <c r="AU168" s="229" t="s">
        <v>133</v>
      </c>
      <c r="AY168" s="18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8" t="s">
        <v>133</v>
      </c>
      <c r="BK168" s="230">
        <f>ROUND(I168*H168,2)</f>
        <v>0</v>
      </c>
      <c r="BL168" s="18" t="s">
        <v>212</v>
      </c>
      <c r="BM168" s="229" t="s">
        <v>236</v>
      </c>
    </row>
    <row r="169" s="15" customFormat="1">
      <c r="A169" s="15"/>
      <c r="B169" s="263"/>
      <c r="C169" s="264"/>
      <c r="D169" s="233" t="s">
        <v>135</v>
      </c>
      <c r="E169" s="265" t="s">
        <v>18</v>
      </c>
      <c r="F169" s="266" t="s">
        <v>191</v>
      </c>
      <c r="G169" s="264"/>
      <c r="H169" s="265" t="s">
        <v>18</v>
      </c>
      <c r="I169" s="267"/>
      <c r="J169" s="264"/>
      <c r="K169" s="264"/>
      <c r="L169" s="268"/>
      <c r="M169" s="269"/>
      <c r="N169" s="270"/>
      <c r="O169" s="270"/>
      <c r="P169" s="270"/>
      <c r="Q169" s="270"/>
      <c r="R169" s="270"/>
      <c r="S169" s="270"/>
      <c r="T169" s="271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2" t="s">
        <v>135</v>
      </c>
      <c r="AU169" s="272" t="s">
        <v>133</v>
      </c>
      <c r="AV169" s="15" t="s">
        <v>80</v>
      </c>
      <c r="AW169" s="15" t="s">
        <v>34</v>
      </c>
      <c r="AX169" s="15" t="s">
        <v>72</v>
      </c>
      <c r="AY169" s="272" t="s">
        <v>125</v>
      </c>
    </row>
    <row r="170" s="13" customFormat="1">
      <c r="A170" s="13"/>
      <c r="B170" s="231"/>
      <c r="C170" s="232"/>
      <c r="D170" s="233" t="s">
        <v>135</v>
      </c>
      <c r="E170" s="234" t="s">
        <v>18</v>
      </c>
      <c r="F170" s="235" t="s">
        <v>230</v>
      </c>
      <c r="G170" s="232"/>
      <c r="H170" s="236">
        <v>200.00999999999999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135</v>
      </c>
      <c r="AU170" s="242" t="s">
        <v>133</v>
      </c>
      <c r="AV170" s="13" t="s">
        <v>133</v>
      </c>
      <c r="AW170" s="13" t="s">
        <v>34</v>
      </c>
      <c r="AX170" s="13" t="s">
        <v>72</v>
      </c>
      <c r="AY170" s="242" t="s">
        <v>125</v>
      </c>
    </row>
    <row r="171" s="13" customFormat="1">
      <c r="A171" s="13"/>
      <c r="B171" s="231"/>
      <c r="C171" s="232"/>
      <c r="D171" s="233" t="s">
        <v>135</v>
      </c>
      <c r="E171" s="234" t="s">
        <v>18</v>
      </c>
      <c r="F171" s="235" t="s">
        <v>231</v>
      </c>
      <c r="G171" s="232"/>
      <c r="H171" s="236">
        <v>-11.02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135</v>
      </c>
      <c r="AU171" s="242" t="s">
        <v>133</v>
      </c>
      <c r="AV171" s="13" t="s">
        <v>133</v>
      </c>
      <c r="AW171" s="13" t="s">
        <v>34</v>
      </c>
      <c r="AX171" s="13" t="s">
        <v>72</v>
      </c>
      <c r="AY171" s="242" t="s">
        <v>125</v>
      </c>
    </row>
    <row r="172" s="13" customFormat="1">
      <c r="A172" s="13"/>
      <c r="B172" s="231"/>
      <c r="C172" s="232"/>
      <c r="D172" s="233" t="s">
        <v>135</v>
      </c>
      <c r="E172" s="234" t="s">
        <v>18</v>
      </c>
      <c r="F172" s="235" t="s">
        <v>232</v>
      </c>
      <c r="G172" s="232"/>
      <c r="H172" s="236">
        <v>-18</v>
      </c>
      <c r="I172" s="237"/>
      <c r="J172" s="232"/>
      <c r="K172" s="232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135</v>
      </c>
      <c r="AU172" s="242" t="s">
        <v>133</v>
      </c>
      <c r="AV172" s="13" t="s">
        <v>133</v>
      </c>
      <c r="AW172" s="13" t="s">
        <v>34</v>
      </c>
      <c r="AX172" s="13" t="s">
        <v>72</v>
      </c>
      <c r="AY172" s="242" t="s">
        <v>125</v>
      </c>
    </row>
    <row r="173" s="13" customFormat="1">
      <c r="A173" s="13"/>
      <c r="B173" s="231"/>
      <c r="C173" s="232"/>
      <c r="D173" s="233" t="s">
        <v>135</v>
      </c>
      <c r="E173" s="234" t="s">
        <v>18</v>
      </c>
      <c r="F173" s="235" t="s">
        <v>237</v>
      </c>
      <c r="G173" s="232"/>
      <c r="H173" s="236">
        <v>30.100000000000001</v>
      </c>
      <c r="I173" s="237"/>
      <c r="J173" s="232"/>
      <c r="K173" s="232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135</v>
      </c>
      <c r="AU173" s="242" t="s">
        <v>133</v>
      </c>
      <c r="AV173" s="13" t="s">
        <v>133</v>
      </c>
      <c r="AW173" s="13" t="s">
        <v>34</v>
      </c>
      <c r="AX173" s="13" t="s">
        <v>72</v>
      </c>
      <c r="AY173" s="242" t="s">
        <v>125</v>
      </c>
    </row>
    <row r="174" s="14" customFormat="1">
      <c r="A174" s="14"/>
      <c r="B174" s="243"/>
      <c r="C174" s="244"/>
      <c r="D174" s="233" t="s">
        <v>135</v>
      </c>
      <c r="E174" s="245" t="s">
        <v>18</v>
      </c>
      <c r="F174" s="246" t="s">
        <v>137</v>
      </c>
      <c r="G174" s="244"/>
      <c r="H174" s="247">
        <v>201.08999999999998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135</v>
      </c>
      <c r="AU174" s="253" t="s">
        <v>133</v>
      </c>
      <c r="AV174" s="14" t="s">
        <v>138</v>
      </c>
      <c r="AW174" s="14" t="s">
        <v>34</v>
      </c>
      <c r="AX174" s="14" t="s">
        <v>80</v>
      </c>
      <c r="AY174" s="253" t="s">
        <v>125</v>
      </c>
    </row>
    <row r="175" s="2" customFormat="1" ht="16.5" customHeight="1">
      <c r="A175" s="39"/>
      <c r="B175" s="40"/>
      <c r="C175" s="254" t="s">
        <v>238</v>
      </c>
      <c r="D175" s="254" t="s">
        <v>139</v>
      </c>
      <c r="E175" s="255" t="s">
        <v>239</v>
      </c>
      <c r="F175" s="256" t="s">
        <v>240</v>
      </c>
      <c r="G175" s="257" t="s">
        <v>130</v>
      </c>
      <c r="H175" s="258">
        <v>231.25</v>
      </c>
      <c r="I175" s="259"/>
      <c r="J175" s="258">
        <f>ROUND(I175*H175,2)</f>
        <v>0</v>
      </c>
      <c r="K175" s="256" t="s">
        <v>241</v>
      </c>
      <c r="L175" s="260"/>
      <c r="M175" s="261" t="s">
        <v>18</v>
      </c>
      <c r="N175" s="262" t="s">
        <v>44</v>
      </c>
      <c r="O175" s="85"/>
      <c r="P175" s="227">
        <f>O175*H175</f>
        <v>0</v>
      </c>
      <c r="Q175" s="227">
        <v>0.0012999999999999999</v>
      </c>
      <c r="R175" s="227">
        <f>Q175*H175</f>
        <v>0.30062499999999998</v>
      </c>
      <c r="S175" s="227">
        <v>0</v>
      </c>
      <c r="T175" s="228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29" t="s">
        <v>242</v>
      </c>
      <c r="AT175" s="229" t="s">
        <v>139</v>
      </c>
      <c r="AU175" s="229" t="s">
        <v>133</v>
      </c>
      <c r="AY175" s="18" t="s">
        <v>125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8" t="s">
        <v>133</v>
      </c>
      <c r="BK175" s="230">
        <f>ROUND(I175*H175,2)</f>
        <v>0</v>
      </c>
      <c r="BL175" s="18" t="s">
        <v>212</v>
      </c>
      <c r="BM175" s="229" t="s">
        <v>243</v>
      </c>
    </row>
    <row r="176" s="15" customFormat="1">
      <c r="A176" s="15"/>
      <c r="B176" s="263"/>
      <c r="C176" s="264"/>
      <c r="D176" s="233" t="s">
        <v>135</v>
      </c>
      <c r="E176" s="265" t="s">
        <v>18</v>
      </c>
      <c r="F176" s="266" t="s">
        <v>191</v>
      </c>
      <c r="G176" s="264"/>
      <c r="H176" s="265" t="s">
        <v>18</v>
      </c>
      <c r="I176" s="267"/>
      <c r="J176" s="264"/>
      <c r="K176" s="264"/>
      <c r="L176" s="268"/>
      <c r="M176" s="269"/>
      <c r="N176" s="270"/>
      <c r="O176" s="270"/>
      <c r="P176" s="270"/>
      <c r="Q176" s="270"/>
      <c r="R176" s="270"/>
      <c r="S176" s="270"/>
      <c r="T176" s="271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72" t="s">
        <v>135</v>
      </c>
      <c r="AU176" s="272" t="s">
        <v>133</v>
      </c>
      <c r="AV176" s="15" t="s">
        <v>80</v>
      </c>
      <c r="AW176" s="15" t="s">
        <v>34</v>
      </c>
      <c r="AX176" s="15" t="s">
        <v>72</v>
      </c>
      <c r="AY176" s="272" t="s">
        <v>125</v>
      </c>
    </row>
    <row r="177" s="13" customFormat="1">
      <c r="A177" s="13"/>
      <c r="B177" s="231"/>
      <c r="C177" s="232"/>
      <c r="D177" s="233" t="s">
        <v>135</v>
      </c>
      <c r="E177" s="234" t="s">
        <v>18</v>
      </c>
      <c r="F177" s="235" t="s">
        <v>230</v>
      </c>
      <c r="G177" s="232"/>
      <c r="H177" s="236">
        <v>200.00999999999999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135</v>
      </c>
      <c r="AU177" s="242" t="s">
        <v>133</v>
      </c>
      <c r="AV177" s="13" t="s">
        <v>133</v>
      </c>
      <c r="AW177" s="13" t="s">
        <v>34</v>
      </c>
      <c r="AX177" s="13" t="s">
        <v>72</v>
      </c>
      <c r="AY177" s="242" t="s">
        <v>125</v>
      </c>
    </row>
    <row r="178" s="13" customFormat="1">
      <c r="A178" s="13"/>
      <c r="B178" s="231"/>
      <c r="C178" s="232"/>
      <c r="D178" s="233" t="s">
        <v>135</v>
      </c>
      <c r="E178" s="234" t="s">
        <v>18</v>
      </c>
      <c r="F178" s="235" t="s">
        <v>231</v>
      </c>
      <c r="G178" s="232"/>
      <c r="H178" s="236">
        <v>-11.02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135</v>
      </c>
      <c r="AU178" s="242" t="s">
        <v>133</v>
      </c>
      <c r="AV178" s="13" t="s">
        <v>133</v>
      </c>
      <c r="AW178" s="13" t="s">
        <v>34</v>
      </c>
      <c r="AX178" s="13" t="s">
        <v>72</v>
      </c>
      <c r="AY178" s="242" t="s">
        <v>125</v>
      </c>
    </row>
    <row r="179" s="13" customFormat="1">
      <c r="A179" s="13"/>
      <c r="B179" s="231"/>
      <c r="C179" s="232"/>
      <c r="D179" s="233" t="s">
        <v>135</v>
      </c>
      <c r="E179" s="234" t="s">
        <v>18</v>
      </c>
      <c r="F179" s="235" t="s">
        <v>232</v>
      </c>
      <c r="G179" s="232"/>
      <c r="H179" s="236">
        <v>-18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135</v>
      </c>
      <c r="AU179" s="242" t="s">
        <v>133</v>
      </c>
      <c r="AV179" s="13" t="s">
        <v>133</v>
      </c>
      <c r="AW179" s="13" t="s">
        <v>34</v>
      </c>
      <c r="AX179" s="13" t="s">
        <v>72</v>
      </c>
      <c r="AY179" s="242" t="s">
        <v>125</v>
      </c>
    </row>
    <row r="180" s="13" customFormat="1">
      <c r="A180" s="13"/>
      <c r="B180" s="231"/>
      <c r="C180" s="232"/>
      <c r="D180" s="233" t="s">
        <v>135</v>
      </c>
      <c r="E180" s="234" t="s">
        <v>18</v>
      </c>
      <c r="F180" s="235" t="s">
        <v>237</v>
      </c>
      <c r="G180" s="232"/>
      <c r="H180" s="236">
        <v>30.100000000000001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135</v>
      </c>
      <c r="AU180" s="242" t="s">
        <v>133</v>
      </c>
      <c r="AV180" s="13" t="s">
        <v>133</v>
      </c>
      <c r="AW180" s="13" t="s">
        <v>34</v>
      </c>
      <c r="AX180" s="13" t="s">
        <v>72</v>
      </c>
      <c r="AY180" s="242" t="s">
        <v>125</v>
      </c>
    </row>
    <row r="181" s="14" customFormat="1">
      <c r="A181" s="14"/>
      <c r="B181" s="243"/>
      <c r="C181" s="244"/>
      <c r="D181" s="233" t="s">
        <v>135</v>
      </c>
      <c r="E181" s="245" t="s">
        <v>18</v>
      </c>
      <c r="F181" s="246" t="s">
        <v>137</v>
      </c>
      <c r="G181" s="244"/>
      <c r="H181" s="247">
        <v>201.08999999999998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135</v>
      </c>
      <c r="AU181" s="253" t="s">
        <v>133</v>
      </c>
      <c r="AV181" s="14" t="s">
        <v>138</v>
      </c>
      <c r="AW181" s="14" t="s">
        <v>34</v>
      </c>
      <c r="AX181" s="14" t="s">
        <v>80</v>
      </c>
      <c r="AY181" s="253" t="s">
        <v>125</v>
      </c>
    </row>
    <row r="182" s="13" customFormat="1">
      <c r="A182" s="13"/>
      <c r="B182" s="231"/>
      <c r="C182" s="232"/>
      <c r="D182" s="233" t="s">
        <v>135</v>
      </c>
      <c r="E182" s="232"/>
      <c r="F182" s="235" t="s">
        <v>244</v>
      </c>
      <c r="G182" s="232"/>
      <c r="H182" s="236">
        <v>231.25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135</v>
      </c>
      <c r="AU182" s="242" t="s">
        <v>133</v>
      </c>
      <c r="AV182" s="13" t="s">
        <v>133</v>
      </c>
      <c r="AW182" s="13" t="s">
        <v>4</v>
      </c>
      <c r="AX182" s="13" t="s">
        <v>80</v>
      </c>
      <c r="AY182" s="242" t="s">
        <v>125</v>
      </c>
    </row>
    <row r="183" s="2" customFormat="1" ht="16.5" customHeight="1">
      <c r="A183" s="39"/>
      <c r="B183" s="40"/>
      <c r="C183" s="219" t="s">
        <v>7</v>
      </c>
      <c r="D183" s="219" t="s">
        <v>127</v>
      </c>
      <c r="E183" s="220" t="s">
        <v>245</v>
      </c>
      <c r="F183" s="221" t="s">
        <v>246</v>
      </c>
      <c r="G183" s="222" t="s">
        <v>130</v>
      </c>
      <c r="H183" s="223">
        <v>100</v>
      </c>
      <c r="I183" s="224"/>
      <c r="J183" s="223">
        <f>ROUND(I183*H183,2)</f>
        <v>0</v>
      </c>
      <c r="K183" s="221" t="s">
        <v>131</v>
      </c>
      <c r="L183" s="45"/>
      <c r="M183" s="225" t="s">
        <v>18</v>
      </c>
      <c r="N183" s="226" t="s">
        <v>44</v>
      </c>
      <c r="O183" s="85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9" t="s">
        <v>212</v>
      </c>
      <c r="AT183" s="229" t="s">
        <v>127</v>
      </c>
      <c r="AU183" s="229" t="s">
        <v>133</v>
      </c>
      <c r="AY183" s="18" t="s">
        <v>125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8" t="s">
        <v>133</v>
      </c>
      <c r="BK183" s="230">
        <f>ROUND(I183*H183,2)</f>
        <v>0</v>
      </c>
      <c r="BL183" s="18" t="s">
        <v>212</v>
      </c>
      <c r="BM183" s="229" t="s">
        <v>247</v>
      </c>
    </row>
    <row r="184" s="15" customFormat="1">
      <c r="A184" s="15"/>
      <c r="B184" s="263"/>
      <c r="C184" s="264"/>
      <c r="D184" s="233" t="s">
        <v>135</v>
      </c>
      <c r="E184" s="265" t="s">
        <v>18</v>
      </c>
      <c r="F184" s="266" t="s">
        <v>191</v>
      </c>
      <c r="G184" s="264"/>
      <c r="H184" s="265" t="s">
        <v>18</v>
      </c>
      <c r="I184" s="267"/>
      <c r="J184" s="264"/>
      <c r="K184" s="264"/>
      <c r="L184" s="268"/>
      <c r="M184" s="269"/>
      <c r="N184" s="270"/>
      <c r="O184" s="270"/>
      <c r="P184" s="270"/>
      <c r="Q184" s="270"/>
      <c r="R184" s="270"/>
      <c r="S184" s="270"/>
      <c r="T184" s="271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2" t="s">
        <v>135</v>
      </c>
      <c r="AU184" s="272" t="s">
        <v>133</v>
      </c>
      <c r="AV184" s="15" t="s">
        <v>80</v>
      </c>
      <c r="AW184" s="15" t="s">
        <v>34</v>
      </c>
      <c r="AX184" s="15" t="s">
        <v>72</v>
      </c>
      <c r="AY184" s="272" t="s">
        <v>125</v>
      </c>
    </row>
    <row r="185" s="13" customFormat="1">
      <c r="A185" s="13"/>
      <c r="B185" s="231"/>
      <c r="C185" s="232"/>
      <c r="D185" s="233" t="s">
        <v>135</v>
      </c>
      <c r="E185" s="234" t="s">
        <v>18</v>
      </c>
      <c r="F185" s="235" t="s">
        <v>248</v>
      </c>
      <c r="G185" s="232"/>
      <c r="H185" s="236">
        <v>100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135</v>
      </c>
      <c r="AU185" s="242" t="s">
        <v>133</v>
      </c>
      <c r="AV185" s="13" t="s">
        <v>133</v>
      </c>
      <c r="AW185" s="13" t="s">
        <v>34</v>
      </c>
      <c r="AX185" s="13" t="s">
        <v>72</v>
      </c>
      <c r="AY185" s="242" t="s">
        <v>125</v>
      </c>
    </row>
    <row r="186" s="14" customFormat="1">
      <c r="A186" s="14"/>
      <c r="B186" s="243"/>
      <c r="C186" s="244"/>
      <c r="D186" s="233" t="s">
        <v>135</v>
      </c>
      <c r="E186" s="245" t="s">
        <v>18</v>
      </c>
      <c r="F186" s="246" t="s">
        <v>137</v>
      </c>
      <c r="G186" s="244"/>
      <c r="H186" s="247">
        <v>100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135</v>
      </c>
      <c r="AU186" s="253" t="s">
        <v>133</v>
      </c>
      <c r="AV186" s="14" t="s">
        <v>138</v>
      </c>
      <c r="AW186" s="14" t="s">
        <v>34</v>
      </c>
      <c r="AX186" s="14" t="s">
        <v>80</v>
      </c>
      <c r="AY186" s="253" t="s">
        <v>125</v>
      </c>
    </row>
    <row r="187" s="2" customFormat="1" ht="16.5" customHeight="1">
      <c r="A187" s="39"/>
      <c r="B187" s="40"/>
      <c r="C187" s="254" t="s">
        <v>249</v>
      </c>
      <c r="D187" s="254" t="s">
        <v>139</v>
      </c>
      <c r="E187" s="255" t="s">
        <v>250</v>
      </c>
      <c r="F187" s="256" t="s">
        <v>251</v>
      </c>
      <c r="G187" s="257" t="s">
        <v>130</v>
      </c>
      <c r="H187" s="258">
        <v>115</v>
      </c>
      <c r="I187" s="259"/>
      <c r="J187" s="258">
        <f>ROUND(I187*H187,2)</f>
        <v>0</v>
      </c>
      <c r="K187" s="256" t="s">
        <v>131</v>
      </c>
      <c r="L187" s="260"/>
      <c r="M187" s="261" t="s">
        <v>18</v>
      </c>
      <c r="N187" s="262" t="s">
        <v>44</v>
      </c>
      <c r="O187" s="85"/>
      <c r="P187" s="227">
        <f>O187*H187</f>
        <v>0</v>
      </c>
      <c r="Q187" s="227">
        <v>0.00029999999999999997</v>
      </c>
      <c r="R187" s="227">
        <f>Q187*H187</f>
        <v>0.034499999999999996</v>
      </c>
      <c r="S187" s="227">
        <v>0</v>
      </c>
      <c r="T187" s="228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29" t="s">
        <v>242</v>
      </c>
      <c r="AT187" s="229" t="s">
        <v>139</v>
      </c>
      <c r="AU187" s="229" t="s">
        <v>133</v>
      </c>
      <c r="AY187" s="18" t="s">
        <v>125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8" t="s">
        <v>133</v>
      </c>
      <c r="BK187" s="230">
        <f>ROUND(I187*H187,2)</f>
        <v>0</v>
      </c>
      <c r="BL187" s="18" t="s">
        <v>212</v>
      </c>
      <c r="BM187" s="229" t="s">
        <v>252</v>
      </c>
    </row>
    <row r="188" s="15" customFormat="1">
      <c r="A188" s="15"/>
      <c r="B188" s="263"/>
      <c r="C188" s="264"/>
      <c r="D188" s="233" t="s">
        <v>135</v>
      </c>
      <c r="E188" s="265" t="s">
        <v>18</v>
      </c>
      <c r="F188" s="266" t="s">
        <v>191</v>
      </c>
      <c r="G188" s="264"/>
      <c r="H188" s="265" t="s">
        <v>18</v>
      </c>
      <c r="I188" s="267"/>
      <c r="J188" s="264"/>
      <c r="K188" s="264"/>
      <c r="L188" s="268"/>
      <c r="M188" s="269"/>
      <c r="N188" s="270"/>
      <c r="O188" s="270"/>
      <c r="P188" s="270"/>
      <c r="Q188" s="270"/>
      <c r="R188" s="270"/>
      <c r="S188" s="270"/>
      <c r="T188" s="27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2" t="s">
        <v>135</v>
      </c>
      <c r="AU188" s="272" t="s">
        <v>133</v>
      </c>
      <c r="AV188" s="15" t="s">
        <v>80</v>
      </c>
      <c r="AW188" s="15" t="s">
        <v>34</v>
      </c>
      <c r="AX188" s="15" t="s">
        <v>72</v>
      </c>
      <c r="AY188" s="272" t="s">
        <v>125</v>
      </c>
    </row>
    <row r="189" s="13" customFormat="1">
      <c r="A189" s="13"/>
      <c r="B189" s="231"/>
      <c r="C189" s="232"/>
      <c r="D189" s="233" t="s">
        <v>135</v>
      </c>
      <c r="E189" s="234" t="s">
        <v>18</v>
      </c>
      <c r="F189" s="235" t="s">
        <v>248</v>
      </c>
      <c r="G189" s="232"/>
      <c r="H189" s="236">
        <v>100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135</v>
      </c>
      <c r="AU189" s="242" t="s">
        <v>133</v>
      </c>
      <c r="AV189" s="13" t="s">
        <v>133</v>
      </c>
      <c r="AW189" s="13" t="s">
        <v>34</v>
      </c>
      <c r="AX189" s="13" t="s">
        <v>72</v>
      </c>
      <c r="AY189" s="242" t="s">
        <v>125</v>
      </c>
    </row>
    <row r="190" s="14" customFormat="1">
      <c r="A190" s="14"/>
      <c r="B190" s="243"/>
      <c r="C190" s="244"/>
      <c r="D190" s="233" t="s">
        <v>135</v>
      </c>
      <c r="E190" s="245" t="s">
        <v>18</v>
      </c>
      <c r="F190" s="246" t="s">
        <v>137</v>
      </c>
      <c r="G190" s="244"/>
      <c r="H190" s="247">
        <v>100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135</v>
      </c>
      <c r="AU190" s="253" t="s">
        <v>133</v>
      </c>
      <c r="AV190" s="14" t="s">
        <v>138</v>
      </c>
      <c r="AW190" s="14" t="s">
        <v>34</v>
      </c>
      <c r="AX190" s="14" t="s">
        <v>80</v>
      </c>
      <c r="AY190" s="253" t="s">
        <v>125</v>
      </c>
    </row>
    <row r="191" s="13" customFormat="1">
      <c r="A191" s="13"/>
      <c r="B191" s="231"/>
      <c r="C191" s="232"/>
      <c r="D191" s="233" t="s">
        <v>135</v>
      </c>
      <c r="E191" s="232"/>
      <c r="F191" s="235" t="s">
        <v>253</v>
      </c>
      <c r="G191" s="232"/>
      <c r="H191" s="236">
        <v>115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135</v>
      </c>
      <c r="AU191" s="242" t="s">
        <v>133</v>
      </c>
      <c r="AV191" s="13" t="s">
        <v>133</v>
      </c>
      <c r="AW191" s="13" t="s">
        <v>4</v>
      </c>
      <c r="AX191" s="13" t="s">
        <v>80</v>
      </c>
      <c r="AY191" s="242" t="s">
        <v>125</v>
      </c>
    </row>
    <row r="192" s="2" customFormat="1" ht="24" customHeight="1">
      <c r="A192" s="39"/>
      <c r="B192" s="40"/>
      <c r="C192" s="219" t="s">
        <v>254</v>
      </c>
      <c r="D192" s="219" t="s">
        <v>127</v>
      </c>
      <c r="E192" s="220" t="s">
        <v>255</v>
      </c>
      <c r="F192" s="221" t="s">
        <v>256</v>
      </c>
      <c r="G192" s="222" t="s">
        <v>130</v>
      </c>
      <c r="H192" s="223">
        <v>15.779999999999999</v>
      </c>
      <c r="I192" s="224"/>
      <c r="J192" s="223">
        <f>ROUND(I192*H192,2)</f>
        <v>0</v>
      </c>
      <c r="K192" s="221" t="s">
        <v>131</v>
      </c>
      <c r="L192" s="45"/>
      <c r="M192" s="225" t="s">
        <v>18</v>
      </c>
      <c r="N192" s="226" t="s">
        <v>44</v>
      </c>
      <c r="O192" s="85"/>
      <c r="P192" s="227">
        <f>O192*H192</f>
        <v>0</v>
      </c>
      <c r="Q192" s="227">
        <v>0.00076999999999999996</v>
      </c>
      <c r="R192" s="227">
        <f>Q192*H192</f>
        <v>0.012150599999999999</v>
      </c>
      <c r="S192" s="227">
        <v>0</v>
      </c>
      <c r="T192" s="228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29" t="s">
        <v>212</v>
      </c>
      <c r="AT192" s="229" t="s">
        <v>127</v>
      </c>
      <c r="AU192" s="229" t="s">
        <v>133</v>
      </c>
      <c r="AY192" s="18" t="s">
        <v>125</v>
      </c>
      <c r="BE192" s="230">
        <f>IF(N192="základní",J192,0)</f>
        <v>0</v>
      </c>
      <c r="BF192" s="230">
        <f>IF(N192="snížená",J192,0)</f>
        <v>0</v>
      </c>
      <c r="BG192" s="230">
        <f>IF(N192="zákl. přenesená",J192,0)</f>
        <v>0</v>
      </c>
      <c r="BH192" s="230">
        <f>IF(N192="sníž. přenesená",J192,0)</f>
        <v>0</v>
      </c>
      <c r="BI192" s="230">
        <f>IF(N192="nulová",J192,0)</f>
        <v>0</v>
      </c>
      <c r="BJ192" s="18" t="s">
        <v>133</v>
      </c>
      <c r="BK192" s="230">
        <f>ROUND(I192*H192,2)</f>
        <v>0</v>
      </c>
      <c r="BL192" s="18" t="s">
        <v>212</v>
      </c>
      <c r="BM192" s="229" t="s">
        <v>257</v>
      </c>
    </row>
    <row r="193" s="15" customFormat="1">
      <c r="A193" s="15"/>
      <c r="B193" s="263"/>
      <c r="C193" s="264"/>
      <c r="D193" s="233" t="s">
        <v>135</v>
      </c>
      <c r="E193" s="265" t="s">
        <v>18</v>
      </c>
      <c r="F193" s="266" t="s">
        <v>191</v>
      </c>
      <c r="G193" s="264"/>
      <c r="H193" s="265" t="s">
        <v>18</v>
      </c>
      <c r="I193" s="267"/>
      <c r="J193" s="264"/>
      <c r="K193" s="264"/>
      <c r="L193" s="268"/>
      <c r="M193" s="269"/>
      <c r="N193" s="270"/>
      <c r="O193" s="270"/>
      <c r="P193" s="270"/>
      <c r="Q193" s="270"/>
      <c r="R193" s="270"/>
      <c r="S193" s="270"/>
      <c r="T193" s="27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2" t="s">
        <v>135</v>
      </c>
      <c r="AU193" s="272" t="s">
        <v>133</v>
      </c>
      <c r="AV193" s="15" t="s">
        <v>80</v>
      </c>
      <c r="AW193" s="15" t="s">
        <v>34</v>
      </c>
      <c r="AX193" s="15" t="s">
        <v>72</v>
      </c>
      <c r="AY193" s="272" t="s">
        <v>125</v>
      </c>
    </row>
    <row r="194" s="13" customFormat="1">
      <c r="A194" s="13"/>
      <c r="B194" s="231"/>
      <c r="C194" s="232"/>
      <c r="D194" s="233" t="s">
        <v>135</v>
      </c>
      <c r="E194" s="234" t="s">
        <v>18</v>
      </c>
      <c r="F194" s="235" t="s">
        <v>258</v>
      </c>
      <c r="G194" s="232"/>
      <c r="H194" s="236">
        <v>2.8799999999999999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135</v>
      </c>
      <c r="AU194" s="242" t="s">
        <v>133</v>
      </c>
      <c r="AV194" s="13" t="s">
        <v>133</v>
      </c>
      <c r="AW194" s="13" t="s">
        <v>34</v>
      </c>
      <c r="AX194" s="13" t="s">
        <v>72</v>
      </c>
      <c r="AY194" s="242" t="s">
        <v>125</v>
      </c>
    </row>
    <row r="195" s="13" customFormat="1">
      <c r="A195" s="13"/>
      <c r="B195" s="231"/>
      <c r="C195" s="232"/>
      <c r="D195" s="233" t="s">
        <v>135</v>
      </c>
      <c r="E195" s="234" t="s">
        <v>18</v>
      </c>
      <c r="F195" s="235" t="s">
        <v>259</v>
      </c>
      <c r="G195" s="232"/>
      <c r="H195" s="236">
        <v>2.5600000000000001</v>
      </c>
      <c r="I195" s="237"/>
      <c r="J195" s="232"/>
      <c r="K195" s="232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135</v>
      </c>
      <c r="AU195" s="242" t="s">
        <v>133</v>
      </c>
      <c r="AV195" s="13" t="s">
        <v>133</v>
      </c>
      <c r="AW195" s="13" t="s">
        <v>34</v>
      </c>
      <c r="AX195" s="13" t="s">
        <v>72</v>
      </c>
      <c r="AY195" s="242" t="s">
        <v>125</v>
      </c>
    </row>
    <row r="196" s="13" customFormat="1">
      <c r="A196" s="13"/>
      <c r="B196" s="231"/>
      <c r="C196" s="232"/>
      <c r="D196" s="233" t="s">
        <v>135</v>
      </c>
      <c r="E196" s="234" t="s">
        <v>18</v>
      </c>
      <c r="F196" s="235" t="s">
        <v>260</v>
      </c>
      <c r="G196" s="232"/>
      <c r="H196" s="236">
        <v>1.3600000000000001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135</v>
      </c>
      <c r="AU196" s="242" t="s">
        <v>133</v>
      </c>
      <c r="AV196" s="13" t="s">
        <v>133</v>
      </c>
      <c r="AW196" s="13" t="s">
        <v>34</v>
      </c>
      <c r="AX196" s="13" t="s">
        <v>72</v>
      </c>
      <c r="AY196" s="242" t="s">
        <v>125</v>
      </c>
    </row>
    <row r="197" s="13" customFormat="1">
      <c r="A197" s="13"/>
      <c r="B197" s="231"/>
      <c r="C197" s="232"/>
      <c r="D197" s="233" t="s">
        <v>135</v>
      </c>
      <c r="E197" s="234" t="s">
        <v>18</v>
      </c>
      <c r="F197" s="235" t="s">
        <v>261</v>
      </c>
      <c r="G197" s="232"/>
      <c r="H197" s="236">
        <v>1.44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135</v>
      </c>
      <c r="AU197" s="242" t="s">
        <v>133</v>
      </c>
      <c r="AV197" s="13" t="s">
        <v>133</v>
      </c>
      <c r="AW197" s="13" t="s">
        <v>34</v>
      </c>
      <c r="AX197" s="13" t="s">
        <v>72</v>
      </c>
      <c r="AY197" s="242" t="s">
        <v>125</v>
      </c>
    </row>
    <row r="198" s="13" customFormat="1">
      <c r="A198" s="13"/>
      <c r="B198" s="231"/>
      <c r="C198" s="232"/>
      <c r="D198" s="233" t="s">
        <v>135</v>
      </c>
      <c r="E198" s="234" t="s">
        <v>18</v>
      </c>
      <c r="F198" s="235" t="s">
        <v>262</v>
      </c>
      <c r="G198" s="232"/>
      <c r="H198" s="236">
        <v>1.3400000000000001</v>
      </c>
      <c r="I198" s="237"/>
      <c r="J198" s="232"/>
      <c r="K198" s="232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135</v>
      </c>
      <c r="AU198" s="242" t="s">
        <v>133</v>
      </c>
      <c r="AV198" s="13" t="s">
        <v>133</v>
      </c>
      <c r="AW198" s="13" t="s">
        <v>34</v>
      </c>
      <c r="AX198" s="13" t="s">
        <v>72</v>
      </c>
      <c r="AY198" s="242" t="s">
        <v>125</v>
      </c>
    </row>
    <row r="199" s="13" customFormat="1">
      <c r="A199" s="13"/>
      <c r="B199" s="231"/>
      <c r="C199" s="232"/>
      <c r="D199" s="233" t="s">
        <v>135</v>
      </c>
      <c r="E199" s="234" t="s">
        <v>18</v>
      </c>
      <c r="F199" s="235" t="s">
        <v>263</v>
      </c>
      <c r="G199" s="232"/>
      <c r="H199" s="236">
        <v>6.2000000000000002</v>
      </c>
      <c r="I199" s="237"/>
      <c r="J199" s="232"/>
      <c r="K199" s="232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135</v>
      </c>
      <c r="AU199" s="242" t="s">
        <v>133</v>
      </c>
      <c r="AV199" s="13" t="s">
        <v>133</v>
      </c>
      <c r="AW199" s="13" t="s">
        <v>34</v>
      </c>
      <c r="AX199" s="13" t="s">
        <v>72</v>
      </c>
      <c r="AY199" s="242" t="s">
        <v>125</v>
      </c>
    </row>
    <row r="200" s="14" customFormat="1">
      <c r="A200" s="14"/>
      <c r="B200" s="243"/>
      <c r="C200" s="244"/>
      <c r="D200" s="233" t="s">
        <v>135</v>
      </c>
      <c r="E200" s="245" t="s">
        <v>18</v>
      </c>
      <c r="F200" s="246" t="s">
        <v>137</v>
      </c>
      <c r="G200" s="244"/>
      <c r="H200" s="247">
        <v>15.780000000000001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135</v>
      </c>
      <c r="AU200" s="253" t="s">
        <v>133</v>
      </c>
      <c r="AV200" s="14" t="s">
        <v>138</v>
      </c>
      <c r="AW200" s="14" t="s">
        <v>34</v>
      </c>
      <c r="AX200" s="14" t="s">
        <v>80</v>
      </c>
      <c r="AY200" s="253" t="s">
        <v>125</v>
      </c>
    </row>
    <row r="201" s="2" customFormat="1" ht="16.5" customHeight="1">
      <c r="A201" s="39"/>
      <c r="B201" s="40"/>
      <c r="C201" s="254" t="s">
        <v>264</v>
      </c>
      <c r="D201" s="254" t="s">
        <v>139</v>
      </c>
      <c r="E201" s="255" t="s">
        <v>265</v>
      </c>
      <c r="F201" s="256" t="s">
        <v>266</v>
      </c>
      <c r="G201" s="257" t="s">
        <v>130</v>
      </c>
      <c r="H201" s="258">
        <v>18.940000000000001</v>
      </c>
      <c r="I201" s="259"/>
      <c r="J201" s="258">
        <f>ROUND(I201*H201,2)</f>
        <v>0</v>
      </c>
      <c r="K201" s="256" t="s">
        <v>241</v>
      </c>
      <c r="L201" s="260"/>
      <c r="M201" s="261" t="s">
        <v>18</v>
      </c>
      <c r="N201" s="262" t="s">
        <v>44</v>
      </c>
      <c r="O201" s="85"/>
      <c r="P201" s="227">
        <f>O201*H201</f>
        <v>0</v>
      </c>
      <c r="Q201" s="227">
        <v>0.0012999999999999999</v>
      </c>
      <c r="R201" s="227">
        <f>Q201*H201</f>
        <v>0.024622000000000002</v>
      </c>
      <c r="S201" s="227">
        <v>0</v>
      </c>
      <c r="T201" s="228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29" t="s">
        <v>242</v>
      </c>
      <c r="AT201" s="229" t="s">
        <v>139</v>
      </c>
      <c r="AU201" s="229" t="s">
        <v>133</v>
      </c>
      <c r="AY201" s="18" t="s">
        <v>125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8" t="s">
        <v>133</v>
      </c>
      <c r="BK201" s="230">
        <f>ROUND(I201*H201,2)</f>
        <v>0</v>
      </c>
      <c r="BL201" s="18" t="s">
        <v>212</v>
      </c>
      <c r="BM201" s="229" t="s">
        <v>267</v>
      </c>
    </row>
    <row r="202" s="15" customFormat="1">
      <c r="A202" s="15"/>
      <c r="B202" s="263"/>
      <c r="C202" s="264"/>
      <c r="D202" s="233" t="s">
        <v>135</v>
      </c>
      <c r="E202" s="265" t="s">
        <v>18</v>
      </c>
      <c r="F202" s="266" t="s">
        <v>191</v>
      </c>
      <c r="G202" s="264"/>
      <c r="H202" s="265" t="s">
        <v>18</v>
      </c>
      <c r="I202" s="267"/>
      <c r="J202" s="264"/>
      <c r="K202" s="264"/>
      <c r="L202" s="268"/>
      <c r="M202" s="269"/>
      <c r="N202" s="270"/>
      <c r="O202" s="270"/>
      <c r="P202" s="270"/>
      <c r="Q202" s="270"/>
      <c r="R202" s="270"/>
      <c r="S202" s="270"/>
      <c r="T202" s="271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2" t="s">
        <v>135</v>
      </c>
      <c r="AU202" s="272" t="s">
        <v>133</v>
      </c>
      <c r="AV202" s="15" t="s">
        <v>80</v>
      </c>
      <c r="AW202" s="15" t="s">
        <v>34</v>
      </c>
      <c r="AX202" s="15" t="s">
        <v>72</v>
      </c>
      <c r="AY202" s="272" t="s">
        <v>125</v>
      </c>
    </row>
    <row r="203" s="13" customFormat="1">
      <c r="A203" s="13"/>
      <c r="B203" s="231"/>
      <c r="C203" s="232"/>
      <c r="D203" s="233" t="s">
        <v>135</v>
      </c>
      <c r="E203" s="234" t="s">
        <v>18</v>
      </c>
      <c r="F203" s="235" t="s">
        <v>258</v>
      </c>
      <c r="G203" s="232"/>
      <c r="H203" s="236">
        <v>2.8799999999999999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135</v>
      </c>
      <c r="AU203" s="242" t="s">
        <v>133</v>
      </c>
      <c r="AV203" s="13" t="s">
        <v>133</v>
      </c>
      <c r="AW203" s="13" t="s">
        <v>34</v>
      </c>
      <c r="AX203" s="13" t="s">
        <v>72</v>
      </c>
      <c r="AY203" s="242" t="s">
        <v>125</v>
      </c>
    </row>
    <row r="204" s="13" customFormat="1">
      <c r="A204" s="13"/>
      <c r="B204" s="231"/>
      <c r="C204" s="232"/>
      <c r="D204" s="233" t="s">
        <v>135</v>
      </c>
      <c r="E204" s="234" t="s">
        <v>18</v>
      </c>
      <c r="F204" s="235" t="s">
        <v>259</v>
      </c>
      <c r="G204" s="232"/>
      <c r="H204" s="236">
        <v>2.5600000000000001</v>
      </c>
      <c r="I204" s="237"/>
      <c r="J204" s="232"/>
      <c r="K204" s="232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135</v>
      </c>
      <c r="AU204" s="242" t="s">
        <v>133</v>
      </c>
      <c r="AV204" s="13" t="s">
        <v>133</v>
      </c>
      <c r="AW204" s="13" t="s">
        <v>34</v>
      </c>
      <c r="AX204" s="13" t="s">
        <v>72</v>
      </c>
      <c r="AY204" s="242" t="s">
        <v>125</v>
      </c>
    </row>
    <row r="205" s="13" customFormat="1">
      <c r="A205" s="13"/>
      <c r="B205" s="231"/>
      <c r="C205" s="232"/>
      <c r="D205" s="233" t="s">
        <v>135</v>
      </c>
      <c r="E205" s="234" t="s">
        <v>18</v>
      </c>
      <c r="F205" s="235" t="s">
        <v>260</v>
      </c>
      <c r="G205" s="232"/>
      <c r="H205" s="236">
        <v>1.3600000000000001</v>
      </c>
      <c r="I205" s="237"/>
      <c r="J205" s="232"/>
      <c r="K205" s="232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135</v>
      </c>
      <c r="AU205" s="242" t="s">
        <v>133</v>
      </c>
      <c r="AV205" s="13" t="s">
        <v>133</v>
      </c>
      <c r="AW205" s="13" t="s">
        <v>34</v>
      </c>
      <c r="AX205" s="13" t="s">
        <v>72</v>
      </c>
      <c r="AY205" s="242" t="s">
        <v>125</v>
      </c>
    </row>
    <row r="206" s="13" customFormat="1">
      <c r="A206" s="13"/>
      <c r="B206" s="231"/>
      <c r="C206" s="232"/>
      <c r="D206" s="233" t="s">
        <v>135</v>
      </c>
      <c r="E206" s="234" t="s">
        <v>18</v>
      </c>
      <c r="F206" s="235" t="s">
        <v>261</v>
      </c>
      <c r="G206" s="232"/>
      <c r="H206" s="236">
        <v>1.44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135</v>
      </c>
      <c r="AU206" s="242" t="s">
        <v>133</v>
      </c>
      <c r="AV206" s="13" t="s">
        <v>133</v>
      </c>
      <c r="AW206" s="13" t="s">
        <v>34</v>
      </c>
      <c r="AX206" s="13" t="s">
        <v>72</v>
      </c>
      <c r="AY206" s="242" t="s">
        <v>125</v>
      </c>
    </row>
    <row r="207" s="13" customFormat="1">
      <c r="A207" s="13"/>
      <c r="B207" s="231"/>
      <c r="C207" s="232"/>
      <c r="D207" s="233" t="s">
        <v>135</v>
      </c>
      <c r="E207" s="234" t="s">
        <v>18</v>
      </c>
      <c r="F207" s="235" t="s">
        <v>262</v>
      </c>
      <c r="G207" s="232"/>
      <c r="H207" s="236">
        <v>1.3400000000000001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135</v>
      </c>
      <c r="AU207" s="242" t="s">
        <v>133</v>
      </c>
      <c r="AV207" s="13" t="s">
        <v>133</v>
      </c>
      <c r="AW207" s="13" t="s">
        <v>34</v>
      </c>
      <c r="AX207" s="13" t="s">
        <v>72</v>
      </c>
      <c r="AY207" s="242" t="s">
        <v>125</v>
      </c>
    </row>
    <row r="208" s="13" customFormat="1">
      <c r="A208" s="13"/>
      <c r="B208" s="231"/>
      <c r="C208" s="232"/>
      <c r="D208" s="233" t="s">
        <v>135</v>
      </c>
      <c r="E208" s="234" t="s">
        <v>18</v>
      </c>
      <c r="F208" s="235" t="s">
        <v>263</v>
      </c>
      <c r="G208" s="232"/>
      <c r="H208" s="236">
        <v>6.2000000000000002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135</v>
      </c>
      <c r="AU208" s="242" t="s">
        <v>133</v>
      </c>
      <c r="AV208" s="13" t="s">
        <v>133</v>
      </c>
      <c r="AW208" s="13" t="s">
        <v>34</v>
      </c>
      <c r="AX208" s="13" t="s">
        <v>72</v>
      </c>
      <c r="AY208" s="242" t="s">
        <v>125</v>
      </c>
    </row>
    <row r="209" s="14" customFormat="1">
      <c r="A209" s="14"/>
      <c r="B209" s="243"/>
      <c r="C209" s="244"/>
      <c r="D209" s="233" t="s">
        <v>135</v>
      </c>
      <c r="E209" s="245" t="s">
        <v>18</v>
      </c>
      <c r="F209" s="246" t="s">
        <v>137</v>
      </c>
      <c r="G209" s="244"/>
      <c r="H209" s="247">
        <v>15.780000000000001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135</v>
      </c>
      <c r="AU209" s="253" t="s">
        <v>133</v>
      </c>
      <c r="AV209" s="14" t="s">
        <v>138</v>
      </c>
      <c r="AW209" s="14" t="s">
        <v>34</v>
      </c>
      <c r="AX209" s="14" t="s">
        <v>80</v>
      </c>
      <c r="AY209" s="253" t="s">
        <v>125</v>
      </c>
    </row>
    <row r="210" s="13" customFormat="1">
      <c r="A210" s="13"/>
      <c r="B210" s="231"/>
      <c r="C210" s="232"/>
      <c r="D210" s="233" t="s">
        <v>135</v>
      </c>
      <c r="E210" s="232"/>
      <c r="F210" s="235" t="s">
        <v>268</v>
      </c>
      <c r="G210" s="232"/>
      <c r="H210" s="236">
        <v>18.940000000000001</v>
      </c>
      <c r="I210" s="237"/>
      <c r="J210" s="232"/>
      <c r="K210" s="232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135</v>
      </c>
      <c r="AU210" s="242" t="s">
        <v>133</v>
      </c>
      <c r="AV210" s="13" t="s">
        <v>133</v>
      </c>
      <c r="AW210" s="13" t="s">
        <v>4</v>
      </c>
      <c r="AX210" s="13" t="s">
        <v>80</v>
      </c>
      <c r="AY210" s="242" t="s">
        <v>125</v>
      </c>
    </row>
    <row r="211" s="2" customFormat="1" ht="24" customHeight="1">
      <c r="A211" s="39"/>
      <c r="B211" s="40"/>
      <c r="C211" s="219" t="s">
        <v>269</v>
      </c>
      <c r="D211" s="219" t="s">
        <v>127</v>
      </c>
      <c r="E211" s="220" t="s">
        <v>270</v>
      </c>
      <c r="F211" s="221" t="s">
        <v>271</v>
      </c>
      <c r="G211" s="222" t="s">
        <v>272</v>
      </c>
      <c r="H211" s="224"/>
      <c r="I211" s="224"/>
      <c r="J211" s="223">
        <f>ROUND(I211*H211,2)</f>
        <v>0</v>
      </c>
      <c r="K211" s="221" t="s">
        <v>131</v>
      </c>
      <c r="L211" s="45"/>
      <c r="M211" s="225" t="s">
        <v>18</v>
      </c>
      <c r="N211" s="226" t="s">
        <v>44</v>
      </c>
      <c r="O211" s="85"/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29" t="s">
        <v>212</v>
      </c>
      <c r="AT211" s="229" t="s">
        <v>127</v>
      </c>
      <c r="AU211" s="229" t="s">
        <v>133</v>
      </c>
      <c r="AY211" s="18" t="s">
        <v>125</v>
      </c>
      <c r="BE211" s="230">
        <f>IF(N211="základní",J211,0)</f>
        <v>0</v>
      </c>
      <c r="BF211" s="230">
        <f>IF(N211="snížená",J211,0)</f>
        <v>0</v>
      </c>
      <c r="BG211" s="230">
        <f>IF(N211="zákl. přenesená",J211,0)</f>
        <v>0</v>
      </c>
      <c r="BH211" s="230">
        <f>IF(N211="sníž. přenesená",J211,0)</f>
        <v>0</v>
      </c>
      <c r="BI211" s="230">
        <f>IF(N211="nulová",J211,0)</f>
        <v>0</v>
      </c>
      <c r="BJ211" s="18" t="s">
        <v>133</v>
      </c>
      <c r="BK211" s="230">
        <f>ROUND(I211*H211,2)</f>
        <v>0</v>
      </c>
      <c r="BL211" s="18" t="s">
        <v>212</v>
      </c>
      <c r="BM211" s="229" t="s">
        <v>273</v>
      </c>
    </row>
    <row r="212" s="12" customFormat="1" ht="22.8" customHeight="1">
      <c r="A212" s="12"/>
      <c r="B212" s="203"/>
      <c r="C212" s="204"/>
      <c r="D212" s="205" t="s">
        <v>71</v>
      </c>
      <c r="E212" s="217" t="s">
        <v>274</v>
      </c>
      <c r="F212" s="217" t="s">
        <v>275</v>
      </c>
      <c r="G212" s="204"/>
      <c r="H212" s="204"/>
      <c r="I212" s="207"/>
      <c r="J212" s="218">
        <f>BK212</f>
        <v>0</v>
      </c>
      <c r="K212" s="204"/>
      <c r="L212" s="209"/>
      <c r="M212" s="210"/>
      <c r="N212" s="211"/>
      <c r="O212" s="211"/>
      <c r="P212" s="212">
        <f>SUM(P213:P226)</f>
        <v>0</v>
      </c>
      <c r="Q212" s="211"/>
      <c r="R212" s="212">
        <f>SUM(R213:R226)</f>
        <v>1.0874664000000001</v>
      </c>
      <c r="S212" s="211"/>
      <c r="T212" s="213">
        <f>SUM(T213:T226)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4" t="s">
        <v>133</v>
      </c>
      <c r="AT212" s="215" t="s">
        <v>71</v>
      </c>
      <c r="AU212" s="215" t="s">
        <v>80</v>
      </c>
      <c r="AY212" s="214" t="s">
        <v>125</v>
      </c>
      <c r="BK212" s="216">
        <f>SUM(BK213:BK226)</f>
        <v>0</v>
      </c>
    </row>
    <row r="213" s="2" customFormat="1" ht="24" customHeight="1">
      <c r="A213" s="39"/>
      <c r="B213" s="40"/>
      <c r="C213" s="219" t="s">
        <v>276</v>
      </c>
      <c r="D213" s="219" t="s">
        <v>127</v>
      </c>
      <c r="E213" s="220" t="s">
        <v>277</v>
      </c>
      <c r="F213" s="221" t="s">
        <v>278</v>
      </c>
      <c r="G213" s="222" t="s">
        <v>130</v>
      </c>
      <c r="H213" s="223">
        <v>341.97000000000003</v>
      </c>
      <c r="I213" s="224"/>
      <c r="J213" s="223">
        <f>ROUND(I213*H213,2)</f>
        <v>0</v>
      </c>
      <c r="K213" s="221" t="s">
        <v>131</v>
      </c>
      <c r="L213" s="45"/>
      <c r="M213" s="225" t="s">
        <v>18</v>
      </c>
      <c r="N213" s="226" t="s">
        <v>44</v>
      </c>
      <c r="O213" s="85"/>
      <c r="P213" s="227">
        <f>O213*H213</f>
        <v>0</v>
      </c>
      <c r="Q213" s="227">
        <v>0.00012</v>
      </c>
      <c r="R213" s="227">
        <f>Q213*H213</f>
        <v>0.041036400000000008</v>
      </c>
      <c r="S213" s="227">
        <v>0</v>
      </c>
      <c r="T213" s="228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29" t="s">
        <v>212</v>
      </c>
      <c r="AT213" s="229" t="s">
        <v>127</v>
      </c>
      <c r="AU213" s="229" t="s">
        <v>133</v>
      </c>
      <c r="AY213" s="18" t="s">
        <v>125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8" t="s">
        <v>133</v>
      </c>
      <c r="BK213" s="230">
        <f>ROUND(I213*H213,2)</f>
        <v>0</v>
      </c>
      <c r="BL213" s="18" t="s">
        <v>212</v>
      </c>
      <c r="BM213" s="229" t="s">
        <v>279</v>
      </c>
    </row>
    <row r="214" s="15" customFormat="1">
      <c r="A214" s="15"/>
      <c r="B214" s="263"/>
      <c r="C214" s="264"/>
      <c r="D214" s="233" t="s">
        <v>135</v>
      </c>
      <c r="E214" s="265" t="s">
        <v>18</v>
      </c>
      <c r="F214" s="266" t="s">
        <v>191</v>
      </c>
      <c r="G214" s="264"/>
      <c r="H214" s="265" t="s">
        <v>18</v>
      </c>
      <c r="I214" s="267"/>
      <c r="J214" s="264"/>
      <c r="K214" s="264"/>
      <c r="L214" s="268"/>
      <c r="M214" s="269"/>
      <c r="N214" s="270"/>
      <c r="O214" s="270"/>
      <c r="P214" s="270"/>
      <c r="Q214" s="270"/>
      <c r="R214" s="270"/>
      <c r="S214" s="270"/>
      <c r="T214" s="271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2" t="s">
        <v>135</v>
      </c>
      <c r="AU214" s="272" t="s">
        <v>133</v>
      </c>
      <c r="AV214" s="15" t="s">
        <v>80</v>
      </c>
      <c r="AW214" s="15" t="s">
        <v>34</v>
      </c>
      <c r="AX214" s="15" t="s">
        <v>72</v>
      </c>
      <c r="AY214" s="272" t="s">
        <v>125</v>
      </c>
    </row>
    <row r="215" s="13" customFormat="1">
      <c r="A215" s="13"/>
      <c r="B215" s="231"/>
      <c r="C215" s="232"/>
      <c r="D215" s="233" t="s">
        <v>135</v>
      </c>
      <c r="E215" s="234" t="s">
        <v>18</v>
      </c>
      <c r="F215" s="235" t="s">
        <v>280</v>
      </c>
      <c r="G215" s="232"/>
      <c r="H215" s="236">
        <v>400.00999999999999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135</v>
      </c>
      <c r="AU215" s="242" t="s">
        <v>133</v>
      </c>
      <c r="AV215" s="13" t="s">
        <v>133</v>
      </c>
      <c r="AW215" s="13" t="s">
        <v>34</v>
      </c>
      <c r="AX215" s="13" t="s">
        <v>72</v>
      </c>
      <c r="AY215" s="242" t="s">
        <v>125</v>
      </c>
    </row>
    <row r="216" s="13" customFormat="1">
      <c r="A216" s="13"/>
      <c r="B216" s="231"/>
      <c r="C216" s="232"/>
      <c r="D216" s="233" t="s">
        <v>135</v>
      </c>
      <c r="E216" s="234" t="s">
        <v>18</v>
      </c>
      <c r="F216" s="235" t="s">
        <v>281</v>
      </c>
      <c r="G216" s="232"/>
      <c r="H216" s="236">
        <v>-22.039999999999999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135</v>
      </c>
      <c r="AU216" s="242" t="s">
        <v>133</v>
      </c>
      <c r="AV216" s="13" t="s">
        <v>133</v>
      </c>
      <c r="AW216" s="13" t="s">
        <v>34</v>
      </c>
      <c r="AX216" s="13" t="s">
        <v>72</v>
      </c>
      <c r="AY216" s="242" t="s">
        <v>125</v>
      </c>
    </row>
    <row r="217" s="13" customFormat="1">
      <c r="A217" s="13"/>
      <c r="B217" s="231"/>
      <c r="C217" s="232"/>
      <c r="D217" s="233" t="s">
        <v>135</v>
      </c>
      <c r="E217" s="234" t="s">
        <v>18</v>
      </c>
      <c r="F217" s="235" t="s">
        <v>282</v>
      </c>
      <c r="G217" s="232"/>
      <c r="H217" s="236">
        <v>-36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135</v>
      </c>
      <c r="AU217" s="242" t="s">
        <v>133</v>
      </c>
      <c r="AV217" s="13" t="s">
        <v>133</v>
      </c>
      <c r="AW217" s="13" t="s">
        <v>34</v>
      </c>
      <c r="AX217" s="13" t="s">
        <v>72</v>
      </c>
      <c r="AY217" s="242" t="s">
        <v>125</v>
      </c>
    </row>
    <row r="218" s="14" customFormat="1">
      <c r="A218" s="14"/>
      <c r="B218" s="243"/>
      <c r="C218" s="244"/>
      <c r="D218" s="233" t="s">
        <v>135</v>
      </c>
      <c r="E218" s="245" t="s">
        <v>18</v>
      </c>
      <c r="F218" s="246" t="s">
        <v>137</v>
      </c>
      <c r="G218" s="244"/>
      <c r="H218" s="247">
        <v>341.96999999999997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135</v>
      </c>
      <c r="AU218" s="253" t="s">
        <v>133</v>
      </c>
      <c r="AV218" s="14" t="s">
        <v>138</v>
      </c>
      <c r="AW218" s="14" t="s">
        <v>34</v>
      </c>
      <c r="AX218" s="14" t="s">
        <v>80</v>
      </c>
      <c r="AY218" s="253" t="s">
        <v>125</v>
      </c>
    </row>
    <row r="219" s="2" customFormat="1" ht="16.5" customHeight="1">
      <c r="A219" s="39"/>
      <c r="B219" s="40"/>
      <c r="C219" s="254" t="s">
        <v>283</v>
      </c>
      <c r="D219" s="254" t="s">
        <v>139</v>
      </c>
      <c r="E219" s="255" t="s">
        <v>284</v>
      </c>
      <c r="F219" s="256" t="s">
        <v>285</v>
      </c>
      <c r="G219" s="257" t="s">
        <v>130</v>
      </c>
      <c r="H219" s="258">
        <v>348.81</v>
      </c>
      <c r="I219" s="259"/>
      <c r="J219" s="258">
        <f>ROUND(I219*H219,2)</f>
        <v>0</v>
      </c>
      <c r="K219" s="256" t="s">
        <v>131</v>
      </c>
      <c r="L219" s="260"/>
      <c r="M219" s="261" t="s">
        <v>18</v>
      </c>
      <c r="N219" s="262" t="s">
        <v>44</v>
      </c>
      <c r="O219" s="85"/>
      <c r="P219" s="227">
        <f>O219*H219</f>
        <v>0</v>
      </c>
      <c r="Q219" s="227">
        <v>0.0030000000000000001</v>
      </c>
      <c r="R219" s="227">
        <f>Q219*H219</f>
        <v>1.04643</v>
      </c>
      <c r="S219" s="227">
        <v>0</v>
      </c>
      <c r="T219" s="22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9" t="s">
        <v>242</v>
      </c>
      <c r="AT219" s="229" t="s">
        <v>139</v>
      </c>
      <c r="AU219" s="229" t="s">
        <v>133</v>
      </c>
      <c r="AY219" s="18" t="s">
        <v>125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8" t="s">
        <v>133</v>
      </c>
      <c r="BK219" s="230">
        <f>ROUND(I219*H219,2)</f>
        <v>0</v>
      </c>
      <c r="BL219" s="18" t="s">
        <v>212</v>
      </c>
      <c r="BM219" s="229" t="s">
        <v>286</v>
      </c>
    </row>
    <row r="220" s="15" customFormat="1">
      <c r="A220" s="15"/>
      <c r="B220" s="263"/>
      <c r="C220" s="264"/>
      <c r="D220" s="233" t="s">
        <v>135</v>
      </c>
      <c r="E220" s="265" t="s">
        <v>18</v>
      </c>
      <c r="F220" s="266" t="s">
        <v>191</v>
      </c>
      <c r="G220" s="264"/>
      <c r="H220" s="265" t="s">
        <v>18</v>
      </c>
      <c r="I220" s="267"/>
      <c r="J220" s="264"/>
      <c r="K220" s="264"/>
      <c r="L220" s="268"/>
      <c r="M220" s="269"/>
      <c r="N220" s="270"/>
      <c r="O220" s="270"/>
      <c r="P220" s="270"/>
      <c r="Q220" s="270"/>
      <c r="R220" s="270"/>
      <c r="S220" s="270"/>
      <c r="T220" s="27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2" t="s">
        <v>135</v>
      </c>
      <c r="AU220" s="272" t="s">
        <v>133</v>
      </c>
      <c r="AV220" s="15" t="s">
        <v>80</v>
      </c>
      <c r="AW220" s="15" t="s">
        <v>34</v>
      </c>
      <c r="AX220" s="15" t="s">
        <v>72</v>
      </c>
      <c r="AY220" s="272" t="s">
        <v>125</v>
      </c>
    </row>
    <row r="221" s="13" customFormat="1">
      <c r="A221" s="13"/>
      <c r="B221" s="231"/>
      <c r="C221" s="232"/>
      <c r="D221" s="233" t="s">
        <v>135</v>
      </c>
      <c r="E221" s="234" t="s">
        <v>18</v>
      </c>
      <c r="F221" s="235" t="s">
        <v>280</v>
      </c>
      <c r="G221" s="232"/>
      <c r="H221" s="236">
        <v>400.00999999999999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135</v>
      </c>
      <c r="AU221" s="242" t="s">
        <v>133</v>
      </c>
      <c r="AV221" s="13" t="s">
        <v>133</v>
      </c>
      <c r="AW221" s="13" t="s">
        <v>34</v>
      </c>
      <c r="AX221" s="13" t="s">
        <v>72</v>
      </c>
      <c r="AY221" s="242" t="s">
        <v>125</v>
      </c>
    </row>
    <row r="222" s="13" customFormat="1">
      <c r="A222" s="13"/>
      <c r="B222" s="231"/>
      <c r="C222" s="232"/>
      <c r="D222" s="233" t="s">
        <v>135</v>
      </c>
      <c r="E222" s="234" t="s">
        <v>18</v>
      </c>
      <c r="F222" s="235" t="s">
        <v>281</v>
      </c>
      <c r="G222" s="232"/>
      <c r="H222" s="236">
        <v>-22.039999999999999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135</v>
      </c>
      <c r="AU222" s="242" t="s">
        <v>133</v>
      </c>
      <c r="AV222" s="13" t="s">
        <v>133</v>
      </c>
      <c r="AW222" s="13" t="s">
        <v>34</v>
      </c>
      <c r="AX222" s="13" t="s">
        <v>72</v>
      </c>
      <c r="AY222" s="242" t="s">
        <v>125</v>
      </c>
    </row>
    <row r="223" s="13" customFormat="1">
      <c r="A223" s="13"/>
      <c r="B223" s="231"/>
      <c r="C223" s="232"/>
      <c r="D223" s="233" t="s">
        <v>135</v>
      </c>
      <c r="E223" s="234" t="s">
        <v>18</v>
      </c>
      <c r="F223" s="235" t="s">
        <v>282</v>
      </c>
      <c r="G223" s="232"/>
      <c r="H223" s="236">
        <v>-36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135</v>
      </c>
      <c r="AU223" s="242" t="s">
        <v>133</v>
      </c>
      <c r="AV223" s="13" t="s">
        <v>133</v>
      </c>
      <c r="AW223" s="13" t="s">
        <v>34</v>
      </c>
      <c r="AX223" s="13" t="s">
        <v>72</v>
      </c>
      <c r="AY223" s="242" t="s">
        <v>125</v>
      </c>
    </row>
    <row r="224" s="14" customFormat="1">
      <c r="A224" s="14"/>
      <c r="B224" s="243"/>
      <c r="C224" s="244"/>
      <c r="D224" s="233" t="s">
        <v>135</v>
      </c>
      <c r="E224" s="245" t="s">
        <v>18</v>
      </c>
      <c r="F224" s="246" t="s">
        <v>137</v>
      </c>
      <c r="G224" s="244"/>
      <c r="H224" s="247">
        <v>341.96999999999997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135</v>
      </c>
      <c r="AU224" s="253" t="s">
        <v>133</v>
      </c>
      <c r="AV224" s="14" t="s">
        <v>138</v>
      </c>
      <c r="AW224" s="14" t="s">
        <v>34</v>
      </c>
      <c r="AX224" s="14" t="s">
        <v>80</v>
      </c>
      <c r="AY224" s="253" t="s">
        <v>125</v>
      </c>
    </row>
    <row r="225" s="13" customFormat="1">
      <c r="A225" s="13"/>
      <c r="B225" s="231"/>
      <c r="C225" s="232"/>
      <c r="D225" s="233" t="s">
        <v>135</v>
      </c>
      <c r="E225" s="232"/>
      <c r="F225" s="235" t="s">
        <v>287</v>
      </c>
      <c r="G225" s="232"/>
      <c r="H225" s="236">
        <v>348.81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135</v>
      </c>
      <c r="AU225" s="242" t="s">
        <v>133</v>
      </c>
      <c r="AV225" s="13" t="s">
        <v>133</v>
      </c>
      <c r="AW225" s="13" t="s">
        <v>4</v>
      </c>
      <c r="AX225" s="13" t="s">
        <v>80</v>
      </c>
      <c r="AY225" s="242" t="s">
        <v>125</v>
      </c>
    </row>
    <row r="226" s="2" customFormat="1" ht="24" customHeight="1">
      <c r="A226" s="39"/>
      <c r="B226" s="40"/>
      <c r="C226" s="219" t="s">
        <v>288</v>
      </c>
      <c r="D226" s="219" t="s">
        <v>127</v>
      </c>
      <c r="E226" s="220" t="s">
        <v>289</v>
      </c>
      <c r="F226" s="221" t="s">
        <v>290</v>
      </c>
      <c r="G226" s="222" t="s">
        <v>272</v>
      </c>
      <c r="H226" s="224"/>
      <c r="I226" s="224"/>
      <c r="J226" s="223">
        <f>ROUND(I226*H226,2)</f>
        <v>0</v>
      </c>
      <c r="K226" s="221" t="s">
        <v>131</v>
      </c>
      <c r="L226" s="45"/>
      <c r="M226" s="225" t="s">
        <v>18</v>
      </c>
      <c r="N226" s="226" t="s">
        <v>44</v>
      </c>
      <c r="O226" s="85"/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29" t="s">
        <v>212</v>
      </c>
      <c r="AT226" s="229" t="s">
        <v>127</v>
      </c>
      <c r="AU226" s="229" t="s">
        <v>133</v>
      </c>
      <c r="AY226" s="18" t="s">
        <v>125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8" t="s">
        <v>133</v>
      </c>
      <c r="BK226" s="230">
        <f>ROUND(I226*H226,2)</f>
        <v>0</v>
      </c>
      <c r="BL226" s="18" t="s">
        <v>212</v>
      </c>
      <c r="BM226" s="229" t="s">
        <v>291</v>
      </c>
    </row>
    <row r="227" s="12" customFormat="1" ht="22.8" customHeight="1">
      <c r="A227" s="12"/>
      <c r="B227" s="203"/>
      <c r="C227" s="204"/>
      <c r="D227" s="205" t="s">
        <v>71</v>
      </c>
      <c r="E227" s="217" t="s">
        <v>292</v>
      </c>
      <c r="F227" s="217" t="s">
        <v>293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SUM(P228:P236)</f>
        <v>0</v>
      </c>
      <c r="Q227" s="211"/>
      <c r="R227" s="212">
        <f>SUM(R228:R236)</f>
        <v>0.0021199999999999999</v>
      </c>
      <c r="S227" s="211"/>
      <c r="T227" s="213">
        <f>SUM(T228:T236)</f>
        <v>0.017049999999999999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133</v>
      </c>
      <c r="AT227" s="215" t="s">
        <v>71</v>
      </c>
      <c r="AU227" s="215" t="s">
        <v>80</v>
      </c>
      <c r="AY227" s="214" t="s">
        <v>125</v>
      </c>
      <c r="BK227" s="216">
        <f>SUM(BK228:BK236)</f>
        <v>0</v>
      </c>
    </row>
    <row r="228" s="2" customFormat="1" ht="16.5" customHeight="1">
      <c r="A228" s="39"/>
      <c r="B228" s="40"/>
      <c r="C228" s="219" t="s">
        <v>294</v>
      </c>
      <c r="D228" s="219" t="s">
        <v>127</v>
      </c>
      <c r="E228" s="220" t="s">
        <v>295</v>
      </c>
      <c r="F228" s="221" t="s">
        <v>296</v>
      </c>
      <c r="G228" s="222" t="s">
        <v>189</v>
      </c>
      <c r="H228" s="223">
        <v>1</v>
      </c>
      <c r="I228" s="224"/>
      <c r="J228" s="223">
        <f>ROUND(I228*H228,2)</f>
        <v>0</v>
      </c>
      <c r="K228" s="221" t="s">
        <v>131</v>
      </c>
      <c r="L228" s="45"/>
      <c r="M228" s="225" t="s">
        <v>18</v>
      </c>
      <c r="N228" s="226" t="s">
        <v>44</v>
      </c>
      <c r="O228" s="85"/>
      <c r="P228" s="227">
        <f>O228*H228</f>
        <v>0</v>
      </c>
      <c r="Q228" s="227">
        <v>0</v>
      </c>
      <c r="R228" s="227">
        <f>Q228*H228</f>
        <v>0</v>
      </c>
      <c r="S228" s="227">
        <v>0.017049999999999999</v>
      </c>
      <c r="T228" s="228">
        <f>S228*H228</f>
        <v>0.017049999999999999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29" t="s">
        <v>212</v>
      </c>
      <c r="AT228" s="229" t="s">
        <v>127</v>
      </c>
      <c r="AU228" s="229" t="s">
        <v>133</v>
      </c>
      <c r="AY228" s="18" t="s">
        <v>125</v>
      </c>
      <c r="BE228" s="230">
        <f>IF(N228="základní",J228,0)</f>
        <v>0</v>
      </c>
      <c r="BF228" s="230">
        <f>IF(N228="snížená",J228,0)</f>
        <v>0</v>
      </c>
      <c r="BG228" s="230">
        <f>IF(N228="zákl. přenesená",J228,0)</f>
        <v>0</v>
      </c>
      <c r="BH228" s="230">
        <f>IF(N228="sníž. přenesená",J228,0)</f>
        <v>0</v>
      </c>
      <c r="BI228" s="230">
        <f>IF(N228="nulová",J228,0)</f>
        <v>0</v>
      </c>
      <c r="BJ228" s="18" t="s">
        <v>133</v>
      </c>
      <c r="BK228" s="230">
        <f>ROUND(I228*H228,2)</f>
        <v>0</v>
      </c>
      <c r="BL228" s="18" t="s">
        <v>212</v>
      </c>
      <c r="BM228" s="229" t="s">
        <v>297</v>
      </c>
    </row>
    <row r="229" s="15" customFormat="1">
      <c r="A229" s="15"/>
      <c r="B229" s="263"/>
      <c r="C229" s="264"/>
      <c r="D229" s="233" t="s">
        <v>135</v>
      </c>
      <c r="E229" s="265" t="s">
        <v>18</v>
      </c>
      <c r="F229" s="266" t="s">
        <v>191</v>
      </c>
      <c r="G229" s="264"/>
      <c r="H229" s="265" t="s">
        <v>18</v>
      </c>
      <c r="I229" s="267"/>
      <c r="J229" s="264"/>
      <c r="K229" s="264"/>
      <c r="L229" s="268"/>
      <c r="M229" s="269"/>
      <c r="N229" s="270"/>
      <c r="O229" s="270"/>
      <c r="P229" s="270"/>
      <c r="Q229" s="270"/>
      <c r="R229" s="270"/>
      <c r="S229" s="270"/>
      <c r="T229" s="271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2" t="s">
        <v>135</v>
      </c>
      <c r="AU229" s="272" t="s">
        <v>133</v>
      </c>
      <c r="AV229" s="15" t="s">
        <v>80</v>
      </c>
      <c r="AW229" s="15" t="s">
        <v>34</v>
      </c>
      <c r="AX229" s="15" t="s">
        <v>72</v>
      </c>
      <c r="AY229" s="272" t="s">
        <v>125</v>
      </c>
    </row>
    <row r="230" s="13" customFormat="1">
      <c r="A230" s="13"/>
      <c r="B230" s="231"/>
      <c r="C230" s="232"/>
      <c r="D230" s="233" t="s">
        <v>135</v>
      </c>
      <c r="E230" s="234" t="s">
        <v>18</v>
      </c>
      <c r="F230" s="235" t="s">
        <v>80</v>
      </c>
      <c r="G230" s="232"/>
      <c r="H230" s="236">
        <v>1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135</v>
      </c>
      <c r="AU230" s="242" t="s">
        <v>133</v>
      </c>
      <c r="AV230" s="13" t="s">
        <v>133</v>
      </c>
      <c r="AW230" s="13" t="s">
        <v>34</v>
      </c>
      <c r="AX230" s="13" t="s">
        <v>72</v>
      </c>
      <c r="AY230" s="242" t="s">
        <v>125</v>
      </c>
    </row>
    <row r="231" s="14" customFormat="1">
      <c r="A231" s="14"/>
      <c r="B231" s="243"/>
      <c r="C231" s="244"/>
      <c r="D231" s="233" t="s">
        <v>135</v>
      </c>
      <c r="E231" s="245" t="s">
        <v>18</v>
      </c>
      <c r="F231" s="246" t="s">
        <v>137</v>
      </c>
      <c r="G231" s="244"/>
      <c r="H231" s="247">
        <v>1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135</v>
      </c>
      <c r="AU231" s="253" t="s">
        <v>133</v>
      </c>
      <c r="AV231" s="14" t="s">
        <v>138</v>
      </c>
      <c r="AW231" s="14" t="s">
        <v>34</v>
      </c>
      <c r="AX231" s="14" t="s">
        <v>80</v>
      </c>
      <c r="AY231" s="253" t="s">
        <v>125</v>
      </c>
    </row>
    <row r="232" s="2" customFormat="1" ht="16.5" customHeight="1">
      <c r="A232" s="39"/>
      <c r="B232" s="40"/>
      <c r="C232" s="219" t="s">
        <v>298</v>
      </c>
      <c r="D232" s="219" t="s">
        <v>127</v>
      </c>
      <c r="E232" s="220" t="s">
        <v>299</v>
      </c>
      <c r="F232" s="221" t="s">
        <v>300</v>
      </c>
      <c r="G232" s="222" t="s">
        <v>189</v>
      </c>
      <c r="H232" s="223">
        <v>1</v>
      </c>
      <c r="I232" s="224"/>
      <c r="J232" s="223">
        <f>ROUND(I232*H232,2)</f>
        <v>0</v>
      </c>
      <c r="K232" s="221" t="s">
        <v>131</v>
      </c>
      <c r="L232" s="45"/>
      <c r="M232" s="225" t="s">
        <v>18</v>
      </c>
      <c r="N232" s="226" t="s">
        <v>44</v>
      </c>
      <c r="O232" s="85"/>
      <c r="P232" s="227">
        <f>O232*H232</f>
        <v>0</v>
      </c>
      <c r="Q232" s="227">
        <v>0.0021199999999999999</v>
      </c>
      <c r="R232" s="227">
        <f>Q232*H232</f>
        <v>0.0021199999999999999</v>
      </c>
      <c r="S232" s="227">
        <v>0</v>
      </c>
      <c r="T232" s="228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9" t="s">
        <v>212</v>
      </c>
      <c r="AT232" s="229" t="s">
        <v>127</v>
      </c>
      <c r="AU232" s="229" t="s">
        <v>133</v>
      </c>
      <c r="AY232" s="18" t="s">
        <v>125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8" t="s">
        <v>133</v>
      </c>
      <c r="BK232" s="230">
        <f>ROUND(I232*H232,2)</f>
        <v>0</v>
      </c>
      <c r="BL232" s="18" t="s">
        <v>212</v>
      </c>
      <c r="BM232" s="229" t="s">
        <v>301</v>
      </c>
    </row>
    <row r="233" s="15" customFormat="1">
      <c r="A233" s="15"/>
      <c r="B233" s="263"/>
      <c r="C233" s="264"/>
      <c r="D233" s="233" t="s">
        <v>135</v>
      </c>
      <c r="E233" s="265" t="s">
        <v>18</v>
      </c>
      <c r="F233" s="266" t="s">
        <v>191</v>
      </c>
      <c r="G233" s="264"/>
      <c r="H233" s="265" t="s">
        <v>18</v>
      </c>
      <c r="I233" s="267"/>
      <c r="J233" s="264"/>
      <c r="K233" s="264"/>
      <c r="L233" s="268"/>
      <c r="M233" s="269"/>
      <c r="N233" s="270"/>
      <c r="O233" s="270"/>
      <c r="P233" s="270"/>
      <c r="Q233" s="270"/>
      <c r="R233" s="270"/>
      <c r="S233" s="270"/>
      <c r="T233" s="27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2" t="s">
        <v>135</v>
      </c>
      <c r="AU233" s="272" t="s">
        <v>133</v>
      </c>
      <c r="AV233" s="15" t="s">
        <v>80</v>
      </c>
      <c r="AW233" s="15" t="s">
        <v>34</v>
      </c>
      <c r="AX233" s="15" t="s">
        <v>72</v>
      </c>
      <c r="AY233" s="272" t="s">
        <v>125</v>
      </c>
    </row>
    <row r="234" s="13" customFormat="1">
      <c r="A234" s="13"/>
      <c r="B234" s="231"/>
      <c r="C234" s="232"/>
      <c r="D234" s="233" t="s">
        <v>135</v>
      </c>
      <c r="E234" s="234" t="s">
        <v>18</v>
      </c>
      <c r="F234" s="235" t="s">
        <v>80</v>
      </c>
      <c r="G234" s="232"/>
      <c r="H234" s="236">
        <v>1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135</v>
      </c>
      <c r="AU234" s="242" t="s">
        <v>133</v>
      </c>
      <c r="AV234" s="13" t="s">
        <v>133</v>
      </c>
      <c r="AW234" s="13" t="s">
        <v>34</v>
      </c>
      <c r="AX234" s="13" t="s">
        <v>72</v>
      </c>
      <c r="AY234" s="242" t="s">
        <v>125</v>
      </c>
    </row>
    <row r="235" s="14" customFormat="1">
      <c r="A235" s="14"/>
      <c r="B235" s="243"/>
      <c r="C235" s="244"/>
      <c r="D235" s="233" t="s">
        <v>135</v>
      </c>
      <c r="E235" s="245" t="s">
        <v>18</v>
      </c>
      <c r="F235" s="246" t="s">
        <v>137</v>
      </c>
      <c r="G235" s="244"/>
      <c r="H235" s="247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135</v>
      </c>
      <c r="AU235" s="253" t="s">
        <v>133</v>
      </c>
      <c r="AV235" s="14" t="s">
        <v>138</v>
      </c>
      <c r="AW235" s="14" t="s">
        <v>34</v>
      </c>
      <c r="AX235" s="14" t="s">
        <v>80</v>
      </c>
      <c r="AY235" s="253" t="s">
        <v>125</v>
      </c>
    </row>
    <row r="236" s="2" customFormat="1" ht="24" customHeight="1">
      <c r="A236" s="39"/>
      <c r="B236" s="40"/>
      <c r="C236" s="219" t="s">
        <v>302</v>
      </c>
      <c r="D236" s="219" t="s">
        <v>127</v>
      </c>
      <c r="E236" s="220" t="s">
        <v>303</v>
      </c>
      <c r="F236" s="221" t="s">
        <v>304</v>
      </c>
      <c r="G236" s="222" t="s">
        <v>272</v>
      </c>
      <c r="H236" s="224"/>
      <c r="I236" s="224"/>
      <c r="J236" s="223">
        <f>ROUND(I236*H236,2)</f>
        <v>0</v>
      </c>
      <c r="K236" s="221" t="s">
        <v>131</v>
      </c>
      <c r="L236" s="45"/>
      <c r="M236" s="225" t="s">
        <v>18</v>
      </c>
      <c r="N236" s="226" t="s">
        <v>44</v>
      </c>
      <c r="O236" s="85"/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9" t="s">
        <v>212</v>
      </c>
      <c r="AT236" s="229" t="s">
        <v>127</v>
      </c>
      <c r="AU236" s="229" t="s">
        <v>133</v>
      </c>
      <c r="AY236" s="18" t="s">
        <v>125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8" t="s">
        <v>133</v>
      </c>
      <c r="BK236" s="230">
        <f>ROUND(I236*H236,2)</f>
        <v>0</v>
      </c>
      <c r="BL236" s="18" t="s">
        <v>212</v>
      </c>
      <c r="BM236" s="229" t="s">
        <v>305</v>
      </c>
    </row>
    <row r="237" s="12" customFormat="1" ht="22.8" customHeight="1">
      <c r="A237" s="12"/>
      <c r="B237" s="203"/>
      <c r="C237" s="204"/>
      <c r="D237" s="205" t="s">
        <v>71</v>
      </c>
      <c r="E237" s="217" t="s">
        <v>306</v>
      </c>
      <c r="F237" s="217" t="s">
        <v>307</v>
      </c>
      <c r="G237" s="204"/>
      <c r="H237" s="204"/>
      <c r="I237" s="207"/>
      <c r="J237" s="218">
        <f>BK237</f>
        <v>0</v>
      </c>
      <c r="K237" s="204"/>
      <c r="L237" s="209"/>
      <c r="M237" s="210"/>
      <c r="N237" s="211"/>
      <c r="O237" s="211"/>
      <c r="P237" s="212">
        <f>SUM(P238:P246)</f>
        <v>0</v>
      </c>
      <c r="Q237" s="211"/>
      <c r="R237" s="212">
        <f>SUM(R238:R246)</f>
        <v>0.21072170000000001</v>
      </c>
      <c r="S237" s="211"/>
      <c r="T237" s="213">
        <f>SUM(T238:T246)</f>
        <v>0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4" t="s">
        <v>133</v>
      </c>
      <c r="AT237" s="215" t="s">
        <v>71</v>
      </c>
      <c r="AU237" s="215" t="s">
        <v>80</v>
      </c>
      <c r="AY237" s="214" t="s">
        <v>125</v>
      </c>
      <c r="BK237" s="216">
        <f>SUM(BK238:BK246)</f>
        <v>0</v>
      </c>
    </row>
    <row r="238" s="2" customFormat="1" ht="24" customHeight="1">
      <c r="A238" s="39"/>
      <c r="B238" s="40"/>
      <c r="C238" s="219" t="s">
        <v>242</v>
      </c>
      <c r="D238" s="219" t="s">
        <v>127</v>
      </c>
      <c r="E238" s="220" t="s">
        <v>308</v>
      </c>
      <c r="F238" s="221" t="s">
        <v>309</v>
      </c>
      <c r="G238" s="222" t="s">
        <v>142</v>
      </c>
      <c r="H238" s="223">
        <v>0.33000000000000002</v>
      </c>
      <c r="I238" s="224"/>
      <c r="J238" s="223">
        <f>ROUND(I238*H238,2)</f>
        <v>0</v>
      </c>
      <c r="K238" s="221" t="s">
        <v>131</v>
      </c>
      <c r="L238" s="45"/>
      <c r="M238" s="225" t="s">
        <v>18</v>
      </c>
      <c r="N238" s="226" t="s">
        <v>44</v>
      </c>
      <c r="O238" s="85"/>
      <c r="P238" s="227">
        <f>O238*H238</f>
        <v>0</v>
      </c>
      <c r="Q238" s="227">
        <v>0.00189</v>
      </c>
      <c r="R238" s="227">
        <f>Q238*H238</f>
        <v>0.00062370000000000004</v>
      </c>
      <c r="S238" s="227">
        <v>0</v>
      </c>
      <c r="T238" s="228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9" t="s">
        <v>212</v>
      </c>
      <c r="AT238" s="229" t="s">
        <v>127</v>
      </c>
      <c r="AU238" s="229" t="s">
        <v>133</v>
      </c>
      <c r="AY238" s="18" t="s">
        <v>125</v>
      </c>
      <c r="BE238" s="230">
        <f>IF(N238="základní",J238,0)</f>
        <v>0</v>
      </c>
      <c r="BF238" s="230">
        <f>IF(N238="snížená",J238,0)</f>
        <v>0</v>
      </c>
      <c r="BG238" s="230">
        <f>IF(N238="zákl. přenesená",J238,0)</f>
        <v>0</v>
      </c>
      <c r="BH238" s="230">
        <f>IF(N238="sníž. přenesená",J238,0)</f>
        <v>0</v>
      </c>
      <c r="BI238" s="230">
        <f>IF(N238="nulová",J238,0)</f>
        <v>0</v>
      </c>
      <c r="BJ238" s="18" t="s">
        <v>133</v>
      </c>
      <c r="BK238" s="230">
        <f>ROUND(I238*H238,2)</f>
        <v>0</v>
      </c>
      <c r="BL238" s="18" t="s">
        <v>212</v>
      </c>
      <c r="BM238" s="229" t="s">
        <v>310</v>
      </c>
    </row>
    <row r="239" s="15" customFormat="1">
      <c r="A239" s="15"/>
      <c r="B239" s="263"/>
      <c r="C239" s="264"/>
      <c r="D239" s="233" t="s">
        <v>135</v>
      </c>
      <c r="E239" s="265" t="s">
        <v>18</v>
      </c>
      <c r="F239" s="266" t="s">
        <v>191</v>
      </c>
      <c r="G239" s="264"/>
      <c r="H239" s="265" t="s">
        <v>18</v>
      </c>
      <c r="I239" s="267"/>
      <c r="J239" s="264"/>
      <c r="K239" s="264"/>
      <c r="L239" s="268"/>
      <c r="M239" s="269"/>
      <c r="N239" s="270"/>
      <c r="O239" s="270"/>
      <c r="P239" s="270"/>
      <c r="Q239" s="270"/>
      <c r="R239" s="270"/>
      <c r="S239" s="270"/>
      <c r="T239" s="271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2" t="s">
        <v>135</v>
      </c>
      <c r="AU239" s="272" t="s">
        <v>133</v>
      </c>
      <c r="AV239" s="15" t="s">
        <v>80</v>
      </c>
      <c r="AW239" s="15" t="s">
        <v>34</v>
      </c>
      <c r="AX239" s="15" t="s">
        <v>72</v>
      </c>
      <c r="AY239" s="272" t="s">
        <v>125</v>
      </c>
    </row>
    <row r="240" s="13" customFormat="1">
      <c r="A240" s="13"/>
      <c r="B240" s="231"/>
      <c r="C240" s="232"/>
      <c r="D240" s="233" t="s">
        <v>135</v>
      </c>
      <c r="E240" s="234" t="s">
        <v>18</v>
      </c>
      <c r="F240" s="235" t="s">
        <v>311</v>
      </c>
      <c r="G240" s="232"/>
      <c r="H240" s="236">
        <v>0.33000000000000002</v>
      </c>
      <c r="I240" s="237"/>
      <c r="J240" s="232"/>
      <c r="K240" s="232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135</v>
      </c>
      <c r="AU240" s="242" t="s">
        <v>133</v>
      </c>
      <c r="AV240" s="13" t="s">
        <v>133</v>
      </c>
      <c r="AW240" s="13" t="s">
        <v>34</v>
      </c>
      <c r="AX240" s="13" t="s">
        <v>72</v>
      </c>
      <c r="AY240" s="242" t="s">
        <v>125</v>
      </c>
    </row>
    <row r="241" s="14" customFormat="1">
      <c r="A241" s="14"/>
      <c r="B241" s="243"/>
      <c r="C241" s="244"/>
      <c r="D241" s="233" t="s">
        <v>135</v>
      </c>
      <c r="E241" s="245" t="s">
        <v>18</v>
      </c>
      <c r="F241" s="246" t="s">
        <v>137</v>
      </c>
      <c r="G241" s="244"/>
      <c r="H241" s="247">
        <v>0.33000000000000002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135</v>
      </c>
      <c r="AU241" s="253" t="s">
        <v>133</v>
      </c>
      <c r="AV241" s="14" t="s">
        <v>138</v>
      </c>
      <c r="AW241" s="14" t="s">
        <v>34</v>
      </c>
      <c r="AX241" s="14" t="s">
        <v>80</v>
      </c>
      <c r="AY241" s="253" t="s">
        <v>125</v>
      </c>
    </row>
    <row r="242" s="2" customFormat="1" ht="24" customHeight="1">
      <c r="A242" s="39"/>
      <c r="B242" s="40"/>
      <c r="C242" s="219" t="s">
        <v>312</v>
      </c>
      <c r="D242" s="219" t="s">
        <v>127</v>
      </c>
      <c r="E242" s="220" t="s">
        <v>313</v>
      </c>
      <c r="F242" s="221" t="s">
        <v>314</v>
      </c>
      <c r="G242" s="222" t="s">
        <v>130</v>
      </c>
      <c r="H242" s="223">
        <v>15.050000000000001</v>
      </c>
      <c r="I242" s="224"/>
      <c r="J242" s="223">
        <f>ROUND(I242*H242,2)</f>
        <v>0</v>
      </c>
      <c r="K242" s="221" t="s">
        <v>131</v>
      </c>
      <c r="L242" s="45"/>
      <c r="M242" s="225" t="s">
        <v>18</v>
      </c>
      <c r="N242" s="226" t="s">
        <v>44</v>
      </c>
      <c r="O242" s="85"/>
      <c r="P242" s="227">
        <f>O242*H242</f>
        <v>0</v>
      </c>
      <c r="Q242" s="227">
        <v>0.01396</v>
      </c>
      <c r="R242" s="227">
        <f>Q242*H242</f>
        <v>0.21009800000000001</v>
      </c>
      <c r="S242" s="227">
        <v>0</v>
      </c>
      <c r="T242" s="22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9" t="s">
        <v>212</v>
      </c>
      <c r="AT242" s="229" t="s">
        <v>127</v>
      </c>
      <c r="AU242" s="229" t="s">
        <v>133</v>
      </c>
      <c r="AY242" s="18" t="s">
        <v>125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8" t="s">
        <v>133</v>
      </c>
      <c r="BK242" s="230">
        <f>ROUND(I242*H242,2)</f>
        <v>0</v>
      </c>
      <c r="BL242" s="18" t="s">
        <v>212</v>
      </c>
      <c r="BM242" s="229" t="s">
        <v>315</v>
      </c>
    </row>
    <row r="243" s="15" customFormat="1">
      <c r="A243" s="15"/>
      <c r="B243" s="263"/>
      <c r="C243" s="264"/>
      <c r="D243" s="233" t="s">
        <v>135</v>
      </c>
      <c r="E243" s="265" t="s">
        <v>18</v>
      </c>
      <c r="F243" s="266" t="s">
        <v>191</v>
      </c>
      <c r="G243" s="264"/>
      <c r="H243" s="265" t="s">
        <v>18</v>
      </c>
      <c r="I243" s="267"/>
      <c r="J243" s="264"/>
      <c r="K243" s="264"/>
      <c r="L243" s="268"/>
      <c r="M243" s="269"/>
      <c r="N243" s="270"/>
      <c r="O243" s="270"/>
      <c r="P243" s="270"/>
      <c r="Q243" s="270"/>
      <c r="R243" s="270"/>
      <c r="S243" s="270"/>
      <c r="T243" s="271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2" t="s">
        <v>135</v>
      </c>
      <c r="AU243" s="272" t="s">
        <v>133</v>
      </c>
      <c r="AV243" s="15" t="s">
        <v>80</v>
      </c>
      <c r="AW243" s="15" t="s">
        <v>34</v>
      </c>
      <c r="AX243" s="15" t="s">
        <v>72</v>
      </c>
      <c r="AY243" s="272" t="s">
        <v>125</v>
      </c>
    </row>
    <row r="244" s="13" customFormat="1">
      <c r="A244" s="13"/>
      <c r="B244" s="231"/>
      <c r="C244" s="232"/>
      <c r="D244" s="233" t="s">
        <v>135</v>
      </c>
      <c r="E244" s="234" t="s">
        <v>18</v>
      </c>
      <c r="F244" s="235" t="s">
        <v>316</v>
      </c>
      <c r="G244" s="232"/>
      <c r="H244" s="236">
        <v>15.050000000000001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135</v>
      </c>
      <c r="AU244" s="242" t="s">
        <v>133</v>
      </c>
      <c r="AV244" s="13" t="s">
        <v>133</v>
      </c>
      <c r="AW244" s="13" t="s">
        <v>34</v>
      </c>
      <c r="AX244" s="13" t="s">
        <v>72</v>
      </c>
      <c r="AY244" s="242" t="s">
        <v>125</v>
      </c>
    </row>
    <row r="245" s="14" customFormat="1">
      <c r="A245" s="14"/>
      <c r="B245" s="243"/>
      <c r="C245" s="244"/>
      <c r="D245" s="233" t="s">
        <v>135</v>
      </c>
      <c r="E245" s="245" t="s">
        <v>18</v>
      </c>
      <c r="F245" s="246" t="s">
        <v>137</v>
      </c>
      <c r="G245" s="244"/>
      <c r="H245" s="247">
        <v>15.050000000000001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135</v>
      </c>
      <c r="AU245" s="253" t="s">
        <v>133</v>
      </c>
      <c r="AV245" s="14" t="s">
        <v>138</v>
      </c>
      <c r="AW245" s="14" t="s">
        <v>34</v>
      </c>
      <c r="AX245" s="14" t="s">
        <v>80</v>
      </c>
      <c r="AY245" s="253" t="s">
        <v>125</v>
      </c>
    </row>
    <row r="246" s="2" customFormat="1" ht="24" customHeight="1">
      <c r="A246" s="39"/>
      <c r="B246" s="40"/>
      <c r="C246" s="219" t="s">
        <v>317</v>
      </c>
      <c r="D246" s="219" t="s">
        <v>127</v>
      </c>
      <c r="E246" s="220" t="s">
        <v>318</v>
      </c>
      <c r="F246" s="221" t="s">
        <v>319</v>
      </c>
      <c r="G246" s="222" t="s">
        <v>272</v>
      </c>
      <c r="H246" s="224"/>
      <c r="I246" s="224"/>
      <c r="J246" s="223">
        <f>ROUND(I246*H246,2)</f>
        <v>0</v>
      </c>
      <c r="K246" s="221" t="s">
        <v>131</v>
      </c>
      <c r="L246" s="45"/>
      <c r="M246" s="225" t="s">
        <v>18</v>
      </c>
      <c r="N246" s="226" t="s">
        <v>44</v>
      </c>
      <c r="O246" s="85"/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9" t="s">
        <v>212</v>
      </c>
      <c r="AT246" s="229" t="s">
        <v>127</v>
      </c>
      <c r="AU246" s="229" t="s">
        <v>133</v>
      </c>
      <c r="AY246" s="18" t="s">
        <v>125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8" t="s">
        <v>133</v>
      </c>
      <c r="BK246" s="230">
        <f>ROUND(I246*H246,2)</f>
        <v>0</v>
      </c>
      <c r="BL246" s="18" t="s">
        <v>212</v>
      </c>
      <c r="BM246" s="229" t="s">
        <v>320</v>
      </c>
    </row>
    <row r="247" s="12" customFormat="1" ht="22.8" customHeight="1">
      <c r="A247" s="12"/>
      <c r="B247" s="203"/>
      <c r="C247" s="204"/>
      <c r="D247" s="205" t="s">
        <v>71</v>
      </c>
      <c r="E247" s="217" t="s">
        <v>321</v>
      </c>
      <c r="F247" s="217" t="s">
        <v>322</v>
      </c>
      <c r="G247" s="204"/>
      <c r="H247" s="204"/>
      <c r="I247" s="207"/>
      <c r="J247" s="218">
        <f>BK247</f>
        <v>0</v>
      </c>
      <c r="K247" s="204"/>
      <c r="L247" s="209"/>
      <c r="M247" s="210"/>
      <c r="N247" s="211"/>
      <c r="O247" s="211"/>
      <c r="P247" s="212">
        <f>SUM(P248:P278)</f>
        <v>0</v>
      </c>
      <c r="Q247" s="211"/>
      <c r="R247" s="212">
        <f>SUM(R248:R278)</f>
        <v>0.323577</v>
      </c>
      <c r="S247" s="211"/>
      <c r="T247" s="213">
        <f>SUM(T248:T278)</f>
        <v>0.205457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4" t="s">
        <v>133</v>
      </c>
      <c r="AT247" s="215" t="s">
        <v>71</v>
      </c>
      <c r="AU247" s="215" t="s">
        <v>80</v>
      </c>
      <c r="AY247" s="214" t="s">
        <v>125</v>
      </c>
      <c r="BK247" s="216">
        <f>SUM(BK248:BK278)</f>
        <v>0</v>
      </c>
    </row>
    <row r="248" s="2" customFormat="1" ht="16.5" customHeight="1">
      <c r="A248" s="39"/>
      <c r="B248" s="40"/>
      <c r="C248" s="219" t="s">
        <v>323</v>
      </c>
      <c r="D248" s="219" t="s">
        <v>127</v>
      </c>
      <c r="E248" s="220" t="s">
        <v>324</v>
      </c>
      <c r="F248" s="221" t="s">
        <v>325</v>
      </c>
      <c r="G248" s="222" t="s">
        <v>326</v>
      </c>
      <c r="H248" s="223">
        <v>60.200000000000003</v>
      </c>
      <c r="I248" s="224"/>
      <c r="J248" s="223">
        <f>ROUND(I248*H248,2)</f>
        <v>0</v>
      </c>
      <c r="K248" s="221" t="s">
        <v>131</v>
      </c>
      <c r="L248" s="45"/>
      <c r="M248" s="225" t="s">
        <v>18</v>
      </c>
      <c r="N248" s="226" t="s">
        <v>44</v>
      </c>
      <c r="O248" s="85"/>
      <c r="P248" s="227">
        <f>O248*H248</f>
        <v>0</v>
      </c>
      <c r="Q248" s="227">
        <v>0</v>
      </c>
      <c r="R248" s="227">
        <f>Q248*H248</f>
        <v>0</v>
      </c>
      <c r="S248" s="227">
        <v>0.00191</v>
      </c>
      <c r="T248" s="228">
        <f>S248*H248</f>
        <v>0.114982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29" t="s">
        <v>212</v>
      </c>
      <c r="AT248" s="229" t="s">
        <v>127</v>
      </c>
      <c r="AU248" s="229" t="s">
        <v>133</v>
      </c>
      <c r="AY248" s="18" t="s">
        <v>125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8" t="s">
        <v>133</v>
      </c>
      <c r="BK248" s="230">
        <f>ROUND(I248*H248,2)</f>
        <v>0</v>
      </c>
      <c r="BL248" s="18" t="s">
        <v>212</v>
      </c>
      <c r="BM248" s="229" t="s">
        <v>327</v>
      </c>
    </row>
    <row r="249" s="15" customFormat="1">
      <c r="A249" s="15"/>
      <c r="B249" s="263"/>
      <c r="C249" s="264"/>
      <c r="D249" s="233" t="s">
        <v>135</v>
      </c>
      <c r="E249" s="265" t="s">
        <v>18</v>
      </c>
      <c r="F249" s="266" t="s">
        <v>191</v>
      </c>
      <c r="G249" s="264"/>
      <c r="H249" s="265" t="s">
        <v>18</v>
      </c>
      <c r="I249" s="267"/>
      <c r="J249" s="264"/>
      <c r="K249" s="264"/>
      <c r="L249" s="268"/>
      <c r="M249" s="269"/>
      <c r="N249" s="270"/>
      <c r="O249" s="270"/>
      <c r="P249" s="270"/>
      <c r="Q249" s="270"/>
      <c r="R249" s="270"/>
      <c r="S249" s="270"/>
      <c r="T249" s="271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2" t="s">
        <v>135</v>
      </c>
      <c r="AU249" s="272" t="s">
        <v>133</v>
      </c>
      <c r="AV249" s="15" t="s">
        <v>80</v>
      </c>
      <c r="AW249" s="15" t="s">
        <v>34</v>
      </c>
      <c r="AX249" s="15" t="s">
        <v>72</v>
      </c>
      <c r="AY249" s="272" t="s">
        <v>125</v>
      </c>
    </row>
    <row r="250" s="13" customFormat="1">
      <c r="A250" s="13"/>
      <c r="B250" s="231"/>
      <c r="C250" s="232"/>
      <c r="D250" s="233" t="s">
        <v>135</v>
      </c>
      <c r="E250" s="234" t="s">
        <v>18</v>
      </c>
      <c r="F250" s="235" t="s">
        <v>328</v>
      </c>
      <c r="G250" s="232"/>
      <c r="H250" s="236">
        <v>60.200000000000003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135</v>
      </c>
      <c r="AU250" s="242" t="s">
        <v>133</v>
      </c>
      <c r="AV250" s="13" t="s">
        <v>133</v>
      </c>
      <c r="AW250" s="13" t="s">
        <v>34</v>
      </c>
      <c r="AX250" s="13" t="s">
        <v>72</v>
      </c>
      <c r="AY250" s="242" t="s">
        <v>125</v>
      </c>
    </row>
    <row r="251" s="14" customFormat="1">
      <c r="A251" s="14"/>
      <c r="B251" s="243"/>
      <c r="C251" s="244"/>
      <c r="D251" s="233" t="s">
        <v>135</v>
      </c>
      <c r="E251" s="245" t="s">
        <v>18</v>
      </c>
      <c r="F251" s="246" t="s">
        <v>137</v>
      </c>
      <c r="G251" s="244"/>
      <c r="H251" s="247">
        <v>60.200000000000003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135</v>
      </c>
      <c r="AU251" s="253" t="s">
        <v>133</v>
      </c>
      <c r="AV251" s="14" t="s">
        <v>138</v>
      </c>
      <c r="AW251" s="14" t="s">
        <v>34</v>
      </c>
      <c r="AX251" s="14" t="s">
        <v>80</v>
      </c>
      <c r="AY251" s="253" t="s">
        <v>125</v>
      </c>
    </row>
    <row r="252" s="2" customFormat="1" ht="16.5" customHeight="1">
      <c r="A252" s="39"/>
      <c r="B252" s="40"/>
      <c r="C252" s="219" t="s">
        <v>329</v>
      </c>
      <c r="D252" s="219" t="s">
        <v>127</v>
      </c>
      <c r="E252" s="220" t="s">
        <v>330</v>
      </c>
      <c r="F252" s="221" t="s">
        <v>331</v>
      </c>
      <c r="G252" s="222" t="s">
        <v>326</v>
      </c>
      <c r="H252" s="223">
        <v>51.700000000000003</v>
      </c>
      <c r="I252" s="224"/>
      <c r="J252" s="223">
        <f>ROUND(I252*H252,2)</f>
        <v>0</v>
      </c>
      <c r="K252" s="221" t="s">
        <v>131</v>
      </c>
      <c r="L252" s="45"/>
      <c r="M252" s="225" t="s">
        <v>18</v>
      </c>
      <c r="N252" s="226" t="s">
        <v>44</v>
      </c>
      <c r="O252" s="85"/>
      <c r="P252" s="227">
        <f>O252*H252</f>
        <v>0</v>
      </c>
      <c r="Q252" s="227">
        <v>0</v>
      </c>
      <c r="R252" s="227">
        <f>Q252*H252</f>
        <v>0</v>
      </c>
      <c r="S252" s="227">
        <v>0.00175</v>
      </c>
      <c r="T252" s="228">
        <f>S252*H252</f>
        <v>0.090475000000000014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9" t="s">
        <v>212</v>
      </c>
      <c r="AT252" s="229" t="s">
        <v>127</v>
      </c>
      <c r="AU252" s="229" t="s">
        <v>133</v>
      </c>
      <c r="AY252" s="18" t="s">
        <v>125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8" t="s">
        <v>133</v>
      </c>
      <c r="BK252" s="230">
        <f>ROUND(I252*H252,2)</f>
        <v>0</v>
      </c>
      <c r="BL252" s="18" t="s">
        <v>212</v>
      </c>
      <c r="BM252" s="229" t="s">
        <v>332</v>
      </c>
    </row>
    <row r="253" s="15" customFormat="1">
      <c r="A253" s="15"/>
      <c r="B253" s="263"/>
      <c r="C253" s="264"/>
      <c r="D253" s="233" t="s">
        <v>135</v>
      </c>
      <c r="E253" s="265" t="s">
        <v>18</v>
      </c>
      <c r="F253" s="266" t="s">
        <v>191</v>
      </c>
      <c r="G253" s="264"/>
      <c r="H253" s="265" t="s">
        <v>18</v>
      </c>
      <c r="I253" s="267"/>
      <c r="J253" s="264"/>
      <c r="K253" s="264"/>
      <c r="L253" s="268"/>
      <c r="M253" s="269"/>
      <c r="N253" s="270"/>
      <c r="O253" s="270"/>
      <c r="P253" s="270"/>
      <c r="Q253" s="270"/>
      <c r="R253" s="270"/>
      <c r="S253" s="270"/>
      <c r="T253" s="27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2" t="s">
        <v>135</v>
      </c>
      <c r="AU253" s="272" t="s">
        <v>133</v>
      </c>
      <c r="AV253" s="15" t="s">
        <v>80</v>
      </c>
      <c r="AW253" s="15" t="s">
        <v>34</v>
      </c>
      <c r="AX253" s="15" t="s">
        <v>72</v>
      </c>
      <c r="AY253" s="272" t="s">
        <v>125</v>
      </c>
    </row>
    <row r="254" s="13" customFormat="1">
      <c r="A254" s="13"/>
      <c r="B254" s="231"/>
      <c r="C254" s="232"/>
      <c r="D254" s="233" t="s">
        <v>135</v>
      </c>
      <c r="E254" s="234" t="s">
        <v>18</v>
      </c>
      <c r="F254" s="235" t="s">
        <v>333</v>
      </c>
      <c r="G254" s="232"/>
      <c r="H254" s="236">
        <v>7.2000000000000002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135</v>
      </c>
      <c r="AU254" s="242" t="s">
        <v>133</v>
      </c>
      <c r="AV254" s="13" t="s">
        <v>133</v>
      </c>
      <c r="AW254" s="13" t="s">
        <v>34</v>
      </c>
      <c r="AX254" s="13" t="s">
        <v>72</v>
      </c>
      <c r="AY254" s="242" t="s">
        <v>125</v>
      </c>
    </row>
    <row r="255" s="13" customFormat="1">
      <c r="A255" s="13"/>
      <c r="B255" s="231"/>
      <c r="C255" s="232"/>
      <c r="D255" s="233" t="s">
        <v>135</v>
      </c>
      <c r="E255" s="234" t="s">
        <v>18</v>
      </c>
      <c r="F255" s="235" t="s">
        <v>334</v>
      </c>
      <c r="G255" s="232"/>
      <c r="H255" s="236">
        <v>6.4000000000000004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135</v>
      </c>
      <c r="AU255" s="242" t="s">
        <v>133</v>
      </c>
      <c r="AV255" s="13" t="s">
        <v>133</v>
      </c>
      <c r="AW255" s="13" t="s">
        <v>34</v>
      </c>
      <c r="AX255" s="13" t="s">
        <v>72</v>
      </c>
      <c r="AY255" s="242" t="s">
        <v>125</v>
      </c>
    </row>
    <row r="256" s="13" customFormat="1">
      <c r="A256" s="13"/>
      <c r="B256" s="231"/>
      <c r="C256" s="232"/>
      <c r="D256" s="233" t="s">
        <v>135</v>
      </c>
      <c r="E256" s="234" t="s">
        <v>18</v>
      </c>
      <c r="F256" s="235" t="s">
        <v>335</v>
      </c>
      <c r="G256" s="232"/>
      <c r="H256" s="236">
        <v>3.3999999999999999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135</v>
      </c>
      <c r="AU256" s="242" t="s">
        <v>133</v>
      </c>
      <c r="AV256" s="13" t="s">
        <v>133</v>
      </c>
      <c r="AW256" s="13" t="s">
        <v>34</v>
      </c>
      <c r="AX256" s="13" t="s">
        <v>72</v>
      </c>
      <c r="AY256" s="242" t="s">
        <v>125</v>
      </c>
    </row>
    <row r="257" s="13" customFormat="1">
      <c r="A257" s="13"/>
      <c r="B257" s="231"/>
      <c r="C257" s="232"/>
      <c r="D257" s="233" t="s">
        <v>135</v>
      </c>
      <c r="E257" s="234" t="s">
        <v>18</v>
      </c>
      <c r="F257" s="235" t="s">
        <v>336</v>
      </c>
      <c r="G257" s="232"/>
      <c r="H257" s="236">
        <v>3.6000000000000001</v>
      </c>
      <c r="I257" s="237"/>
      <c r="J257" s="232"/>
      <c r="K257" s="232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135</v>
      </c>
      <c r="AU257" s="242" t="s">
        <v>133</v>
      </c>
      <c r="AV257" s="13" t="s">
        <v>133</v>
      </c>
      <c r="AW257" s="13" t="s">
        <v>34</v>
      </c>
      <c r="AX257" s="13" t="s">
        <v>72</v>
      </c>
      <c r="AY257" s="242" t="s">
        <v>125</v>
      </c>
    </row>
    <row r="258" s="13" customFormat="1">
      <c r="A258" s="13"/>
      <c r="B258" s="231"/>
      <c r="C258" s="232"/>
      <c r="D258" s="233" t="s">
        <v>135</v>
      </c>
      <c r="E258" s="234" t="s">
        <v>18</v>
      </c>
      <c r="F258" s="235" t="s">
        <v>337</v>
      </c>
      <c r="G258" s="232"/>
      <c r="H258" s="236">
        <v>13.4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135</v>
      </c>
      <c r="AU258" s="242" t="s">
        <v>133</v>
      </c>
      <c r="AV258" s="13" t="s">
        <v>133</v>
      </c>
      <c r="AW258" s="13" t="s">
        <v>34</v>
      </c>
      <c r="AX258" s="13" t="s">
        <v>72</v>
      </c>
      <c r="AY258" s="242" t="s">
        <v>125</v>
      </c>
    </row>
    <row r="259" s="13" customFormat="1">
      <c r="A259" s="13"/>
      <c r="B259" s="231"/>
      <c r="C259" s="232"/>
      <c r="D259" s="233" t="s">
        <v>135</v>
      </c>
      <c r="E259" s="234" t="s">
        <v>18</v>
      </c>
      <c r="F259" s="235" t="s">
        <v>338</v>
      </c>
      <c r="G259" s="232"/>
      <c r="H259" s="236">
        <v>17.699999999999999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135</v>
      </c>
      <c r="AU259" s="242" t="s">
        <v>133</v>
      </c>
      <c r="AV259" s="13" t="s">
        <v>133</v>
      </c>
      <c r="AW259" s="13" t="s">
        <v>34</v>
      </c>
      <c r="AX259" s="13" t="s">
        <v>72</v>
      </c>
      <c r="AY259" s="242" t="s">
        <v>125</v>
      </c>
    </row>
    <row r="260" s="14" customFormat="1">
      <c r="A260" s="14"/>
      <c r="B260" s="243"/>
      <c r="C260" s="244"/>
      <c r="D260" s="233" t="s">
        <v>135</v>
      </c>
      <c r="E260" s="245" t="s">
        <v>18</v>
      </c>
      <c r="F260" s="246" t="s">
        <v>137</v>
      </c>
      <c r="G260" s="244"/>
      <c r="H260" s="247">
        <v>51.700000000000003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135</v>
      </c>
      <c r="AU260" s="253" t="s">
        <v>133</v>
      </c>
      <c r="AV260" s="14" t="s">
        <v>138</v>
      </c>
      <c r="AW260" s="14" t="s">
        <v>34</v>
      </c>
      <c r="AX260" s="14" t="s">
        <v>80</v>
      </c>
      <c r="AY260" s="253" t="s">
        <v>125</v>
      </c>
    </row>
    <row r="261" s="2" customFormat="1" ht="16.5" customHeight="1">
      <c r="A261" s="39"/>
      <c r="B261" s="40"/>
      <c r="C261" s="219" t="s">
        <v>339</v>
      </c>
      <c r="D261" s="219" t="s">
        <v>127</v>
      </c>
      <c r="E261" s="220" t="s">
        <v>340</v>
      </c>
      <c r="F261" s="221" t="s">
        <v>341</v>
      </c>
      <c r="G261" s="222" t="s">
        <v>326</v>
      </c>
      <c r="H261" s="223">
        <v>51.700000000000003</v>
      </c>
      <c r="I261" s="224"/>
      <c r="J261" s="223">
        <f>ROUND(I261*H261,2)</f>
        <v>0</v>
      </c>
      <c r="K261" s="221" t="s">
        <v>131</v>
      </c>
      <c r="L261" s="45"/>
      <c r="M261" s="225" t="s">
        <v>18</v>
      </c>
      <c r="N261" s="226" t="s">
        <v>44</v>
      </c>
      <c r="O261" s="85"/>
      <c r="P261" s="227">
        <f>O261*H261</f>
        <v>0</v>
      </c>
      <c r="Q261" s="227">
        <v>0.00131</v>
      </c>
      <c r="R261" s="227">
        <f>Q261*H261</f>
        <v>0.067726999999999996</v>
      </c>
      <c r="S261" s="227">
        <v>0</v>
      </c>
      <c r="T261" s="228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9" t="s">
        <v>212</v>
      </c>
      <c r="AT261" s="229" t="s">
        <v>127</v>
      </c>
      <c r="AU261" s="229" t="s">
        <v>133</v>
      </c>
      <c r="AY261" s="18" t="s">
        <v>125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8" t="s">
        <v>133</v>
      </c>
      <c r="BK261" s="230">
        <f>ROUND(I261*H261,2)</f>
        <v>0</v>
      </c>
      <c r="BL261" s="18" t="s">
        <v>212</v>
      </c>
      <c r="BM261" s="229" t="s">
        <v>342</v>
      </c>
    </row>
    <row r="262" s="15" customFormat="1">
      <c r="A262" s="15"/>
      <c r="B262" s="263"/>
      <c r="C262" s="264"/>
      <c r="D262" s="233" t="s">
        <v>135</v>
      </c>
      <c r="E262" s="265" t="s">
        <v>18</v>
      </c>
      <c r="F262" s="266" t="s">
        <v>191</v>
      </c>
      <c r="G262" s="264"/>
      <c r="H262" s="265" t="s">
        <v>18</v>
      </c>
      <c r="I262" s="267"/>
      <c r="J262" s="264"/>
      <c r="K262" s="264"/>
      <c r="L262" s="268"/>
      <c r="M262" s="269"/>
      <c r="N262" s="270"/>
      <c r="O262" s="270"/>
      <c r="P262" s="270"/>
      <c r="Q262" s="270"/>
      <c r="R262" s="270"/>
      <c r="S262" s="270"/>
      <c r="T262" s="271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72" t="s">
        <v>135</v>
      </c>
      <c r="AU262" s="272" t="s">
        <v>133</v>
      </c>
      <c r="AV262" s="15" t="s">
        <v>80</v>
      </c>
      <c r="AW262" s="15" t="s">
        <v>34</v>
      </c>
      <c r="AX262" s="15" t="s">
        <v>72</v>
      </c>
      <c r="AY262" s="272" t="s">
        <v>125</v>
      </c>
    </row>
    <row r="263" s="13" customFormat="1">
      <c r="A263" s="13"/>
      <c r="B263" s="231"/>
      <c r="C263" s="232"/>
      <c r="D263" s="233" t="s">
        <v>135</v>
      </c>
      <c r="E263" s="234" t="s">
        <v>18</v>
      </c>
      <c r="F263" s="235" t="s">
        <v>333</v>
      </c>
      <c r="G263" s="232"/>
      <c r="H263" s="236">
        <v>7.2000000000000002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135</v>
      </c>
      <c r="AU263" s="242" t="s">
        <v>133</v>
      </c>
      <c r="AV263" s="13" t="s">
        <v>133</v>
      </c>
      <c r="AW263" s="13" t="s">
        <v>34</v>
      </c>
      <c r="AX263" s="13" t="s">
        <v>72</v>
      </c>
      <c r="AY263" s="242" t="s">
        <v>125</v>
      </c>
    </row>
    <row r="264" s="13" customFormat="1">
      <c r="A264" s="13"/>
      <c r="B264" s="231"/>
      <c r="C264" s="232"/>
      <c r="D264" s="233" t="s">
        <v>135</v>
      </c>
      <c r="E264" s="234" t="s">
        <v>18</v>
      </c>
      <c r="F264" s="235" t="s">
        <v>334</v>
      </c>
      <c r="G264" s="232"/>
      <c r="H264" s="236">
        <v>6.4000000000000004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135</v>
      </c>
      <c r="AU264" s="242" t="s">
        <v>133</v>
      </c>
      <c r="AV264" s="13" t="s">
        <v>133</v>
      </c>
      <c r="AW264" s="13" t="s">
        <v>34</v>
      </c>
      <c r="AX264" s="13" t="s">
        <v>72</v>
      </c>
      <c r="AY264" s="242" t="s">
        <v>125</v>
      </c>
    </row>
    <row r="265" s="13" customFormat="1">
      <c r="A265" s="13"/>
      <c r="B265" s="231"/>
      <c r="C265" s="232"/>
      <c r="D265" s="233" t="s">
        <v>135</v>
      </c>
      <c r="E265" s="234" t="s">
        <v>18</v>
      </c>
      <c r="F265" s="235" t="s">
        <v>335</v>
      </c>
      <c r="G265" s="232"/>
      <c r="H265" s="236">
        <v>3.3999999999999999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135</v>
      </c>
      <c r="AU265" s="242" t="s">
        <v>133</v>
      </c>
      <c r="AV265" s="13" t="s">
        <v>133</v>
      </c>
      <c r="AW265" s="13" t="s">
        <v>34</v>
      </c>
      <c r="AX265" s="13" t="s">
        <v>72</v>
      </c>
      <c r="AY265" s="242" t="s">
        <v>125</v>
      </c>
    </row>
    <row r="266" s="13" customFormat="1">
      <c r="A266" s="13"/>
      <c r="B266" s="231"/>
      <c r="C266" s="232"/>
      <c r="D266" s="233" t="s">
        <v>135</v>
      </c>
      <c r="E266" s="234" t="s">
        <v>18</v>
      </c>
      <c r="F266" s="235" t="s">
        <v>336</v>
      </c>
      <c r="G266" s="232"/>
      <c r="H266" s="236">
        <v>3.6000000000000001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135</v>
      </c>
      <c r="AU266" s="242" t="s">
        <v>133</v>
      </c>
      <c r="AV266" s="13" t="s">
        <v>133</v>
      </c>
      <c r="AW266" s="13" t="s">
        <v>34</v>
      </c>
      <c r="AX266" s="13" t="s">
        <v>72</v>
      </c>
      <c r="AY266" s="242" t="s">
        <v>125</v>
      </c>
    </row>
    <row r="267" s="13" customFormat="1">
      <c r="A267" s="13"/>
      <c r="B267" s="231"/>
      <c r="C267" s="232"/>
      <c r="D267" s="233" t="s">
        <v>135</v>
      </c>
      <c r="E267" s="234" t="s">
        <v>18</v>
      </c>
      <c r="F267" s="235" t="s">
        <v>337</v>
      </c>
      <c r="G267" s="232"/>
      <c r="H267" s="236">
        <v>13.4</v>
      </c>
      <c r="I267" s="237"/>
      <c r="J267" s="232"/>
      <c r="K267" s="232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135</v>
      </c>
      <c r="AU267" s="242" t="s">
        <v>133</v>
      </c>
      <c r="AV267" s="13" t="s">
        <v>133</v>
      </c>
      <c r="AW267" s="13" t="s">
        <v>34</v>
      </c>
      <c r="AX267" s="13" t="s">
        <v>72</v>
      </c>
      <c r="AY267" s="242" t="s">
        <v>125</v>
      </c>
    </row>
    <row r="268" s="13" customFormat="1">
      <c r="A268" s="13"/>
      <c r="B268" s="231"/>
      <c r="C268" s="232"/>
      <c r="D268" s="233" t="s">
        <v>135</v>
      </c>
      <c r="E268" s="234" t="s">
        <v>18</v>
      </c>
      <c r="F268" s="235" t="s">
        <v>338</v>
      </c>
      <c r="G268" s="232"/>
      <c r="H268" s="236">
        <v>17.699999999999999</v>
      </c>
      <c r="I268" s="237"/>
      <c r="J268" s="232"/>
      <c r="K268" s="232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135</v>
      </c>
      <c r="AU268" s="242" t="s">
        <v>133</v>
      </c>
      <c r="AV268" s="13" t="s">
        <v>133</v>
      </c>
      <c r="AW268" s="13" t="s">
        <v>34</v>
      </c>
      <c r="AX268" s="13" t="s">
        <v>72</v>
      </c>
      <c r="AY268" s="242" t="s">
        <v>125</v>
      </c>
    </row>
    <row r="269" s="14" customFormat="1">
      <c r="A269" s="14"/>
      <c r="B269" s="243"/>
      <c r="C269" s="244"/>
      <c r="D269" s="233" t="s">
        <v>135</v>
      </c>
      <c r="E269" s="245" t="s">
        <v>18</v>
      </c>
      <c r="F269" s="246" t="s">
        <v>137</v>
      </c>
      <c r="G269" s="244"/>
      <c r="H269" s="247">
        <v>51.700000000000003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3" t="s">
        <v>135</v>
      </c>
      <c r="AU269" s="253" t="s">
        <v>133</v>
      </c>
      <c r="AV269" s="14" t="s">
        <v>138</v>
      </c>
      <c r="AW269" s="14" t="s">
        <v>34</v>
      </c>
      <c r="AX269" s="14" t="s">
        <v>80</v>
      </c>
      <c r="AY269" s="253" t="s">
        <v>125</v>
      </c>
    </row>
    <row r="270" s="2" customFormat="1" ht="24" customHeight="1">
      <c r="A270" s="39"/>
      <c r="B270" s="40"/>
      <c r="C270" s="219" t="s">
        <v>343</v>
      </c>
      <c r="D270" s="219" t="s">
        <v>127</v>
      </c>
      <c r="E270" s="220" t="s">
        <v>344</v>
      </c>
      <c r="F270" s="221" t="s">
        <v>345</v>
      </c>
      <c r="G270" s="222" t="s">
        <v>326</v>
      </c>
      <c r="H270" s="223">
        <v>60.200000000000003</v>
      </c>
      <c r="I270" s="224"/>
      <c r="J270" s="223">
        <f>ROUND(I270*H270,2)</f>
        <v>0</v>
      </c>
      <c r="K270" s="221" t="s">
        <v>131</v>
      </c>
      <c r="L270" s="45"/>
      <c r="M270" s="225" t="s">
        <v>18</v>
      </c>
      <c r="N270" s="226" t="s">
        <v>44</v>
      </c>
      <c r="O270" s="85"/>
      <c r="P270" s="227">
        <f>O270*H270</f>
        <v>0</v>
      </c>
      <c r="Q270" s="227">
        <v>0.0042500000000000003</v>
      </c>
      <c r="R270" s="227">
        <f>Q270*H270</f>
        <v>0.25585000000000002</v>
      </c>
      <c r="S270" s="227">
        <v>0</v>
      </c>
      <c r="T270" s="228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9" t="s">
        <v>212</v>
      </c>
      <c r="AT270" s="229" t="s">
        <v>127</v>
      </c>
      <c r="AU270" s="229" t="s">
        <v>133</v>
      </c>
      <c r="AY270" s="18" t="s">
        <v>125</v>
      </c>
      <c r="BE270" s="230">
        <f>IF(N270="základní",J270,0)</f>
        <v>0</v>
      </c>
      <c r="BF270" s="230">
        <f>IF(N270="snížená",J270,0)</f>
        <v>0</v>
      </c>
      <c r="BG270" s="230">
        <f>IF(N270="zákl. přenesená",J270,0)</f>
        <v>0</v>
      </c>
      <c r="BH270" s="230">
        <f>IF(N270="sníž. přenesená",J270,0)</f>
        <v>0</v>
      </c>
      <c r="BI270" s="230">
        <f>IF(N270="nulová",J270,0)</f>
        <v>0</v>
      </c>
      <c r="BJ270" s="18" t="s">
        <v>133</v>
      </c>
      <c r="BK270" s="230">
        <f>ROUND(I270*H270,2)</f>
        <v>0</v>
      </c>
      <c r="BL270" s="18" t="s">
        <v>212</v>
      </c>
      <c r="BM270" s="229" t="s">
        <v>346</v>
      </c>
    </row>
    <row r="271" s="15" customFormat="1">
      <c r="A271" s="15"/>
      <c r="B271" s="263"/>
      <c r="C271" s="264"/>
      <c r="D271" s="233" t="s">
        <v>135</v>
      </c>
      <c r="E271" s="265" t="s">
        <v>18</v>
      </c>
      <c r="F271" s="266" t="s">
        <v>191</v>
      </c>
      <c r="G271" s="264"/>
      <c r="H271" s="265" t="s">
        <v>18</v>
      </c>
      <c r="I271" s="267"/>
      <c r="J271" s="264"/>
      <c r="K271" s="264"/>
      <c r="L271" s="268"/>
      <c r="M271" s="269"/>
      <c r="N271" s="270"/>
      <c r="O271" s="270"/>
      <c r="P271" s="270"/>
      <c r="Q271" s="270"/>
      <c r="R271" s="270"/>
      <c r="S271" s="270"/>
      <c r="T271" s="271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2" t="s">
        <v>135</v>
      </c>
      <c r="AU271" s="272" t="s">
        <v>133</v>
      </c>
      <c r="AV271" s="15" t="s">
        <v>80</v>
      </c>
      <c r="AW271" s="15" t="s">
        <v>34</v>
      </c>
      <c r="AX271" s="15" t="s">
        <v>72</v>
      </c>
      <c r="AY271" s="272" t="s">
        <v>125</v>
      </c>
    </row>
    <row r="272" s="13" customFormat="1">
      <c r="A272" s="13"/>
      <c r="B272" s="231"/>
      <c r="C272" s="232"/>
      <c r="D272" s="233" t="s">
        <v>135</v>
      </c>
      <c r="E272" s="234" t="s">
        <v>18</v>
      </c>
      <c r="F272" s="235" t="s">
        <v>328</v>
      </c>
      <c r="G272" s="232"/>
      <c r="H272" s="236">
        <v>60.200000000000003</v>
      </c>
      <c r="I272" s="237"/>
      <c r="J272" s="232"/>
      <c r="K272" s="232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135</v>
      </c>
      <c r="AU272" s="242" t="s">
        <v>133</v>
      </c>
      <c r="AV272" s="13" t="s">
        <v>133</v>
      </c>
      <c r="AW272" s="13" t="s">
        <v>34</v>
      </c>
      <c r="AX272" s="13" t="s">
        <v>72</v>
      </c>
      <c r="AY272" s="242" t="s">
        <v>125</v>
      </c>
    </row>
    <row r="273" s="14" customFormat="1">
      <c r="A273" s="14"/>
      <c r="B273" s="243"/>
      <c r="C273" s="244"/>
      <c r="D273" s="233" t="s">
        <v>135</v>
      </c>
      <c r="E273" s="245" t="s">
        <v>18</v>
      </c>
      <c r="F273" s="246" t="s">
        <v>137</v>
      </c>
      <c r="G273" s="244"/>
      <c r="H273" s="247">
        <v>60.200000000000003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135</v>
      </c>
      <c r="AU273" s="253" t="s">
        <v>133</v>
      </c>
      <c r="AV273" s="14" t="s">
        <v>138</v>
      </c>
      <c r="AW273" s="14" t="s">
        <v>34</v>
      </c>
      <c r="AX273" s="14" t="s">
        <v>80</v>
      </c>
      <c r="AY273" s="253" t="s">
        <v>125</v>
      </c>
    </row>
    <row r="274" s="2" customFormat="1" ht="24" customHeight="1">
      <c r="A274" s="39"/>
      <c r="B274" s="40"/>
      <c r="C274" s="219" t="s">
        <v>347</v>
      </c>
      <c r="D274" s="219" t="s">
        <v>127</v>
      </c>
      <c r="E274" s="220" t="s">
        <v>348</v>
      </c>
      <c r="F274" s="221" t="s">
        <v>349</v>
      </c>
      <c r="G274" s="222" t="s">
        <v>189</v>
      </c>
      <c r="H274" s="223">
        <v>4</v>
      </c>
      <c r="I274" s="224"/>
      <c r="J274" s="223">
        <f>ROUND(I274*H274,2)</f>
        <v>0</v>
      </c>
      <c r="K274" s="221" t="s">
        <v>131</v>
      </c>
      <c r="L274" s="45"/>
      <c r="M274" s="225" t="s">
        <v>18</v>
      </c>
      <c r="N274" s="226" t="s">
        <v>44</v>
      </c>
      <c r="O274" s="85"/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29" t="s">
        <v>212</v>
      </c>
      <c r="AT274" s="229" t="s">
        <v>127</v>
      </c>
      <c r="AU274" s="229" t="s">
        <v>133</v>
      </c>
      <c r="AY274" s="18" t="s">
        <v>125</v>
      </c>
      <c r="BE274" s="230">
        <f>IF(N274="základní",J274,0)</f>
        <v>0</v>
      </c>
      <c r="BF274" s="230">
        <f>IF(N274="snížená",J274,0)</f>
        <v>0</v>
      </c>
      <c r="BG274" s="230">
        <f>IF(N274="zákl. přenesená",J274,0)</f>
        <v>0</v>
      </c>
      <c r="BH274" s="230">
        <f>IF(N274="sníž. přenesená",J274,0)</f>
        <v>0</v>
      </c>
      <c r="BI274" s="230">
        <f>IF(N274="nulová",J274,0)</f>
        <v>0</v>
      </c>
      <c r="BJ274" s="18" t="s">
        <v>133</v>
      </c>
      <c r="BK274" s="230">
        <f>ROUND(I274*H274,2)</f>
        <v>0</v>
      </c>
      <c r="BL274" s="18" t="s">
        <v>212</v>
      </c>
      <c r="BM274" s="229" t="s">
        <v>350</v>
      </c>
    </row>
    <row r="275" s="15" customFormat="1">
      <c r="A275" s="15"/>
      <c r="B275" s="263"/>
      <c r="C275" s="264"/>
      <c r="D275" s="233" t="s">
        <v>135</v>
      </c>
      <c r="E275" s="265" t="s">
        <v>18</v>
      </c>
      <c r="F275" s="266" t="s">
        <v>191</v>
      </c>
      <c r="G275" s="264"/>
      <c r="H275" s="265" t="s">
        <v>18</v>
      </c>
      <c r="I275" s="267"/>
      <c r="J275" s="264"/>
      <c r="K275" s="264"/>
      <c r="L275" s="268"/>
      <c r="M275" s="269"/>
      <c r="N275" s="270"/>
      <c r="O275" s="270"/>
      <c r="P275" s="270"/>
      <c r="Q275" s="270"/>
      <c r="R275" s="270"/>
      <c r="S275" s="270"/>
      <c r="T275" s="27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2" t="s">
        <v>135</v>
      </c>
      <c r="AU275" s="272" t="s">
        <v>133</v>
      </c>
      <c r="AV275" s="15" t="s">
        <v>80</v>
      </c>
      <c r="AW275" s="15" t="s">
        <v>34</v>
      </c>
      <c r="AX275" s="15" t="s">
        <v>72</v>
      </c>
      <c r="AY275" s="272" t="s">
        <v>125</v>
      </c>
    </row>
    <row r="276" s="13" customFormat="1">
      <c r="A276" s="13"/>
      <c r="B276" s="231"/>
      <c r="C276" s="232"/>
      <c r="D276" s="233" t="s">
        <v>135</v>
      </c>
      <c r="E276" s="234" t="s">
        <v>18</v>
      </c>
      <c r="F276" s="235" t="s">
        <v>138</v>
      </c>
      <c r="G276" s="232"/>
      <c r="H276" s="236">
        <v>4</v>
      </c>
      <c r="I276" s="237"/>
      <c r="J276" s="232"/>
      <c r="K276" s="232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135</v>
      </c>
      <c r="AU276" s="242" t="s">
        <v>133</v>
      </c>
      <c r="AV276" s="13" t="s">
        <v>133</v>
      </c>
      <c r="AW276" s="13" t="s">
        <v>34</v>
      </c>
      <c r="AX276" s="13" t="s">
        <v>72</v>
      </c>
      <c r="AY276" s="242" t="s">
        <v>125</v>
      </c>
    </row>
    <row r="277" s="14" customFormat="1">
      <c r="A277" s="14"/>
      <c r="B277" s="243"/>
      <c r="C277" s="244"/>
      <c r="D277" s="233" t="s">
        <v>135</v>
      </c>
      <c r="E277" s="245" t="s">
        <v>18</v>
      </c>
      <c r="F277" s="246" t="s">
        <v>137</v>
      </c>
      <c r="G277" s="244"/>
      <c r="H277" s="247">
        <v>4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135</v>
      </c>
      <c r="AU277" s="253" t="s">
        <v>133</v>
      </c>
      <c r="AV277" s="14" t="s">
        <v>138</v>
      </c>
      <c r="AW277" s="14" t="s">
        <v>34</v>
      </c>
      <c r="AX277" s="14" t="s">
        <v>80</v>
      </c>
      <c r="AY277" s="253" t="s">
        <v>125</v>
      </c>
    </row>
    <row r="278" s="2" customFormat="1" ht="24" customHeight="1">
      <c r="A278" s="39"/>
      <c r="B278" s="40"/>
      <c r="C278" s="219" t="s">
        <v>351</v>
      </c>
      <c r="D278" s="219" t="s">
        <v>127</v>
      </c>
      <c r="E278" s="220" t="s">
        <v>352</v>
      </c>
      <c r="F278" s="221" t="s">
        <v>353</v>
      </c>
      <c r="G278" s="222" t="s">
        <v>272</v>
      </c>
      <c r="H278" s="224"/>
      <c r="I278" s="224"/>
      <c r="J278" s="223">
        <f>ROUND(I278*H278,2)</f>
        <v>0</v>
      </c>
      <c r="K278" s="221" t="s">
        <v>131</v>
      </c>
      <c r="L278" s="45"/>
      <c r="M278" s="225" t="s">
        <v>18</v>
      </c>
      <c r="N278" s="226" t="s">
        <v>44</v>
      </c>
      <c r="O278" s="85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29" t="s">
        <v>212</v>
      </c>
      <c r="AT278" s="229" t="s">
        <v>127</v>
      </c>
      <c r="AU278" s="229" t="s">
        <v>133</v>
      </c>
      <c r="AY278" s="18" t="s">
        <v>125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8" t="s">
        <v>133</v>
      </c>
      <c r="BK278" s="230">
        <f>ROUND(I278*H278,2)</f>
        <v>0</v>
      </c>
      <c r="BL278" s="18" t="s">
        <v>212</v>
      </c>
      <c r="BM278" s="229" t="s">
        <v>354</v>
      </c>
    </row>
    <row r="279" s="12" customFormat="1" ht="22.8" customHeight="1">
      <c r="A279" s="12"/>
      <c r="B279" s="203"/>
      <c r="C279" s="204"/>
      <c r="D279" s="205" t="s">
        <v>71</v>
      </c>
      <c r="E279" s="217" t="s">
        <v>355</v>
      </c>
      <c r="F279" s="217" t="s">
        <v>356</v>
      </c>
      <c r="G279" s="204"/>
      <c r="H279" s="204"/>
      <c r="I279" s="207"/>
      <c r="J279" s="218">
        <f>BK279</f>
        <v>0</v>
      </c>
      <c r="K279" s="204"/>
      <c r="L279" s="209"/>
      <c r="M279" s="210"/>
      <c r="N279" s="211"/>
      <c r="O279" s="211"/>
      <c r="P279" s="212">
        <f>SUM(P280:P284)</f>
        <v>0</v>
      </c>
      <c r="Q279" s="211"/>
      <c r="R279" s="212">
        <f>SUM(R280:R284)</f>
        <v>0.010113599999999999</v>
      </c>
      <c r="S279" s="211"/>
      <c r="T279" s="213">
        <f>SUM(T280:T284)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214" t="s">
        <v>133</v>
      </c>
      <c r="AT279" s="215" t="s">
        <v>71</v>
      </c>
      <c r="AU279" s="215" t="s">
        <v>80</v>
      </c>
      <c r="AY279" s="214" t="s">
        <v>125</v>
      </c>
      <c r="BK279" s="216">
        <f>SUM(BK280:BK284)</f>
        <v>0</v>
      </c>
    </row>
    <row r="280" s="2" customFormat="1" ht="16.5" customHeight="1">
      <c r="A280" s="39"/>
      <c r="B280" s="40"/>
      <c r="C280" s="219" t="s">
        <v>357</v>
      </c>
      <c r="D280" s="219" t="s">
        <v>127</v>
      </c>
      <c r="E280" s="220" t="s">
        <v>358</v>
      </c>
      <c r="F280" s="221" t="s">
        <v>359</v>
      </c>
      <c r="G280" s="222" t="s">
        <v>130</v>
      </c>
      <c r="H280" s="223">
        <v>72.239999999999995</v>
      </c>
      <c r="I280" s="224"/>
      <c r="J280" s="223">
        <f>ROUND(I280*H280,2)</f>
        <v>0</v>
      </c>
      <c r="K280" s="221" t="s">
        <v>131</v>
      </c>
      <c r="L280" s="45"/>
      <c r="M280" s="225" t="s">
        <v>18</v>
      </c>
      <c r="N280" s="226" t="s">
        <v>44</v>
      </c>
      <c r="O280" s="85"/>
      <c r="P280" s="227">
        <f>O280*H280</f>
        <v>0</v>
      </c>
      <c r="Q280" s="227">
        <v>0.00013999999999999999</v>
      </c>
      <c r="R280" s="227">
        <f>Q280*H280</f>
        <v>0.010113599999999999</v>
      </c>
      <c r="S280" s="227">
        <v>0</v>
      </c>
      <c r="T280" s="22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9" t="s">
        <v>212</v>
      </c>
      <c r="AT280" s="229" t="s">
        <v>127</v>
      </c>
      <c r="AU280" s="229" t="s">
        <v>133</v>
      </c>
      <c r="AY280" s="18" t="s">
        <v>125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8" t="s">
        <v>133</v>
      </c>
      <c r="BK280" s="230">
        <f>ROUND(I280*H280,2)</f>
        <v>0</v>
      </c>
      <c r="BL280" s="18" t="s">
        <v>212</v>
      </c>
      <c r="BM280" s="229" t="s">
        <v>360</v>
      </c>
    </row>
    <row r="281" s="15" customFormat="1">
      <c r="A281" s="15"/>
      <c r="B281" s="263"/>
      <c r="C281" s="264"/>
      <c r="D281" s="233" t="s">
        <v>135</v>
      </c>
      <c r="E281" s="265" t="s">
        <v>18</v>
      </c>
      <c r="F281" s="266" t="s">
        <v>191</v>
      </c>
      <c r="G281" s="264"/>
      <c r="H281" s="265" t="s">
        <v>18</v>
      </c>
      <c r="I281" s="267"/>
      <c r="J281" s="264"/>
      <c r="K281" s="264"/>
      <c r="L281" s="268"/>
      <c r="M281" s="269"/>
      <c r="N281" s="270"/>
      <c r="O281" s="270"/>
      <c r="P281" s="270"/>
      <c r="Q281" s="270"/>
      <c r="R281" s="270"/>
      <c r="S281" s="270"/>
      <c r="T281" s="271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2" t="s">
        <v>135</v>
      </c>
      <c r="AU281" s="272" t="s">
        <v>133</v>
      </c>
      <c r="AV281" s="15" t="s">
        <v>80</v>
      </c>
      <c r="AW281" s="15" t="s">
        <v>34</v>
      </c>
      <c r="AX281" s="15" t="s">
        <v>72</v>
      </c>
      <c r="AY281" s="272" t="s">
        <v>125</v>
      </c>
    </row>
    <row r="282" s="13" customFormat="1">
      <c r="A282" s="13"/>
      <c r="B282" s="231"/>
      <c r="C282" s="232"/>
      <c r="D282" s="233" t="s">
        <v>135</v>
      </c>
      <c r="E282" s="234" t="s">
        <v>18</v>
      </c>
      <c r="F282" s="235" t="s">
        <v>361</v>
      </c>
      <c r="G282" s="232"/>
      <c r="H282" s="236">
        <v>72.239999999999995</v>
      </c>
      <c r="I282" s="237"/>
      <c r="J282" s="232"/>
      <c r="K282" s="232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135</v>
      </c>
      <c r="AU282" s="242" t="s">
        <v>133</v>
      </c>
      <c r="AV282" s="13" t="s">
        <v>133</v>
      </c>
      <c r="AW282" s="13" t="s">
        <v>34</v>
      </c>
      <c r="AX282" s="13" t="s">
        <v>72</v>
      </c>
      <c r="AY282" s="242" t="s">
        <v>125</v>
      </c>
    </row>
    <row r="283" s="14" customFormat="1">
      <c r="A283" s="14"/>
      <c r="B283" s="243"/>
      <c r="C283" s="244"/>
      <c r="D283" s="233" t="s">
        <v>135</v>
      </c>
      <c r="E283" s="245" t="s">
        <v>18</v>
      </c>
      <c r="F283" s="246" t="s">
        <v>137</v>
      </c>
      <c r="G283" s="244"/>
      <c r="H283" s="247">
        <v>72.239999999999995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135</v>
      </c>
      <c r="AU283" s="253" t="s">
        <v>133</v>
      </c>
      <c r="AV283" s="14" t="s">
        <v>138</v>
      </c>
      <c r="AW283" s="14" t="s">
        <v>34</v>
      </c>
      <c r="AX283" s="14" t="s">
        <v>80</v>
      </c>
      <c r="AY283" s="253" t="s">
        <v>125</v>
      </c>
    </row>
    <row r="284" s="2" customFormat="1" ht="24" customHeight="1">
      <c r="A284" s="39"/>
      <c r="B284" s="40"/>
      <c r="C284" s="219" t="s">
        <v>362</v>
      </c>
      <c r="D284" s="219" t="s">
        <v>127</v>
      </c>
      <c r="E284" s="220" t="s">
        <v>363</v>
      </c>
      <c r="F284" s="221" t="s">
        <v>364</v>
      </c>
      <c r="G284" s="222" t="s">
        <v>272</v>
      </c>
      <c r="H284" s="224"/>
      <c r="I284" s="224"/>
      <c r="J284" s="223">
        <f>ROUND(I284*H284,2)</f>
        <v>0</v>
      </c>
      <c r="K284" s="221" t="s">
        <v>131</v>
      </c>
      <c r="L284" s="45"/>
      <c r="M284" s="225" t="s">
        <v>18</v>
      </c>
      <c r="N284" s="226" t="s">
        <v>44</v>
      </c>
      <c r="O284" s="85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29" t="s">
        <v>212</v>
      </c>
      <c r="AT284" s="229" t="s">
        <v>127</v>
      </c>
      <c r="AU284" s="229" t="s">
        <v>133</v>
      </c>
      <c r="AY284" s="18" t="s">
        <v>125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8" t="s">
        <v>133</v>
      </c>
      <c r="BK284" s="230">
        <f>ROUND(I284*H284,2)</f>
        <v>0</v>
      </c>
      <c r="BL284" s="18" t="s">
        <v>212</v>
      </c>
      <c r="BM284" s="229" t="s">
        <v>365</v>
      </c>
    </row>
    <row r="285" s="12" customFormat="1" ht="25.92" customHeight="1">
      <c r="A285" s="12"/>
      <c r="B285" s="203"/>
      <c r="C285" s="204"/>
      <c r="D285" s="205" t="s">
        <v>71</v>
      </c>
      <c r="E285" s="206" t="s">
        <v>366</v>
      </c>
      <c r="F285" s="206" t="s">
        <v>367</v>
      </c>
      <c r="G285" s="204"/>
      <c r="H285" s="204"/>
      <c r="I285" s="207"/>
      <c r="J285" s="208">
        <f>BK285</f>
        <v>0</v>
      </c>
      <c r="K285" s="204"/>
      <c r="L285" s="209"/>
      <c r="M285" s="210"/>
      <c r="N285" s="211"/>
      <c r="O285" s="211"/>
      <c r="P285" s="212">
        <f>SUM(P286:P287)</f>
        <v>0</v>
      </c>
      <c r="Q285" s="211"/>
      <c r="R285" s="212">
        <f>SUM(R286:R287)</f>
        <v>0</v>
      </c>
      <c r="S285" s="211"/>
      <c r="T285" s="213">
        <f>SUM(T286:T287)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4" t="s">
        <v>138</v>
      </c>
      <c r="AT285" s="215" t="s">
        <v>71</v>
      </c>
      <c r="AU285" s="215" t="s">
        <v>72</v>
      </c>
      <c r="AY285" s="214" t="s">
        <v>125</v>
      </c>
      <c r="BK285" s="216">
        <f>SUM(BK286:BK287)</f>
        <v>0</v>
      </c>
    </row>
    <row r="286" s="2" customFormat="1" ht="16.5" customHeight="1">
      <c r="A286" s="39"/>
      <c r="B286" s="40"/>
      <c r="C286" s="219" t="s">
        <v>368</v>
      </c>
      <c r="D286" s="219" t="s">
        <v>127</v>
      </c>
      <c r="E286" s="220" t="s">
        <v>369</v>
      </c>
      <c r="F286" s="221" t="s">
        <v>370</v>
      </c>
      <c r="G286" s="222" t="s">
        <v>371</v>
      </c>
      <c r="H286" s="223">
        <v>1</v>
      </c>
      <c r="I286" s="224"/>
      <c r="J286" s="223">
        <f>ROUND(I286*H286,2)</f>
        <v>0</v>
      </c>
      <c r="K286" s="221" t="s">
        <v>241</v>
      </c>
      <c r="L286" s="45"/>
      <c r="M286" s="225" t="s">
        <v>18</v>
      </c>
      <c r="N286" s="226" t="s">
        <v>44</v>
      </c>
      <c r="O286" s="85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9" t="s">
        <v>132</v>
      </c>
      <c r="AT286" s="229" t="s">
        <v>127</v>
      </c>
      <c r="AU286" s="229" t="s">
        <v>80</v>
      </c>
      <c r="AY286" s="18" t="s">
        <v>125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8" t="s">
        <v>133</v>
      </c>
      <c r="BK286" s="230">
        <f>ROUND(I286*H286,2)</f>
        <v>0</v>
      </c>
      <c r="BL286" s="18" t="s">
        <v>132</v>
      </c>
      <c r="BM286" s="229" t="s">
        <v>372</v>
      </c>
    </row>
    <row r="287" s="2" customFormat="1" ht="16.5" customHeight="1">
      <c r="A287" s="39"/>
      <c r="B287" s="40"/>
      <c r="C287" s="219" t="s">
        <v>373</v>
      </c>
      <c r="D287" s="219" t="s">
        <v>127</v>
      </c>
      <c r="E287" s="220" t="s">
        <v>374</v>
      </c>
      <c r="F287" s="221" t="s">
        <v>375</v>
      </c>
      <c r="G287" s="222" t="s">
        <v>371</v>
      </c>
      <c r="H287" s="223">
        <v>1</v>
      </c>
      <c r="I287" s="224"/>
      <c r="J287" s="223">
        <f>ROUND(I287*H287,2)</f>
        <v>0</v>
      </c>
      <c r="K287" s="221" t="s">
        <v>241</v>
      </c>
      <c r="L287" s="45"/>
      <c r="M287" s="225" t="s">
        <v>18</v>
      </c>
      <c r="N287" s="226" t="s">
        <v>44</v>
      </c>
      <c r="O287" s="85"/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29" t="s">
        <v>132</v>
      </c>
      <c r="AT287" s="229" t="s">
        <v>127</v>
      </c>
      <c r="AU287" s="229" t="s">
        <v>80</v>
      </c>
      <c r="AY287" s="18" t="s">
        <v>125</v>
      </c>
      <c r="BE287" s="230">
        <f>IF(N287="základní",J287,0)</f>
        <v>0</v>
      </c>
      <c r="BF287" s="230">
        <f>IF(N287="snížená",J287,0)</f>
        <v>0</v>
      </c>
      <c r="BG287" s="230">
        <f>IF(N287="zákl. přenesená",J287,0)</f>
        <v>0</v>
      </c>
      <c r="BH287" s="230">
        <f>IF(N287="sníž. přenesená",J287,0)</f>
        <v>0</v>
      </c>
      <c r="BI287" s="230">
        <f>IF(N287="nulová",J287,0)</f>
        <v>0</v>
      </c>
      <c r="BJ287" s="18" t="s">
        <v>133</v>
      </c>
      <c r="BK287" s="230">
        <f>ROUND(I287*H287,2)</f>
        <v>0</v>
      </c>
      <c r="BL287" s="18" t="s">
        <v>132</v>
      </c>
      <c r="BM287" s="229" t="s">
        <v>376</v>
      </c>
    </row>
    <row r="288" s="12" customFormat="1" ht="25.92" customHeight="1">
      <c r="A288" s="12"/>
      <c r="B288" s="203"/>
      <c r="C288" s="204"/>
      <c r="D288" s="205" t="s">
        <v>71</v>
      </c>
      <c r="E288" s="206" t="s">
        <v>377</v>
      </c>
      <c r="F288" s="206" t="s">
        <v>378</v>
      </c>
      <c r="G288" s="204"/>
      <c r="H288" s="204"/>
      <c r="I288" s="207"/>
      <c r="J288" s="208">
        <f>BK288</f>
        <v>0</v>
      </c>
      <c r="K288" s="204"/>
      <c r="L288" s="209"/>
      <c r="M288" s="210"/>
      <c r="N288" s="211"/>
      <c r="O288" s="211"/>
      <c r="P288" s="212">
        <f>SUM(P289:P290)</f>
        <v>0</v>
      </c>
      <c r="Q288" s="211"/>
      <c r="R288" s="212">
        <f>SUM(R289:R290)</f>
        <v>0</v>
      </c>
      <c r="S288" s="211"/>
      <c r="T288" s="213">
        <f>SUM(T289:T290)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214" t="s">
        <v>157</v>
      </c>
      <c r="AT288" s="215" t="s">
        <v>71</v>
      </c>
      <c r="AU288" s="215" t="s">
        <v>72</v>
      </c>
      <c r="AY288" s="214" t="s">
        <v>125</v>
      </c>
      <c r="BK288" s="216">
        <f>SUM(BK289:BK290)</f>
        <v>0</v>
      </c>
    </row>
    <row r="289" s="2" customFormat="1" ht="16.5" customHeight="1">
      <c r="A289" s="39"/>
      <c r="B289" s="40"/>
      <c r="C289" s="219" t="s">
        <v>379</v>
      </c>
      <c r="D289" s="219" t="s">
        <v>127</v>
      </c>
      <c r="E289" s="220" t="s">
        <v>380</v>
      </c>
      <c r="F289" s="221" t="s">
        <v>381</v>
      </c>
      <c r="G289" s="222" t="s">
        <v>272</v>
      </c>
      <c r="H289" s="224"/>
      <c r="I289" s="224"/>
      <c r="J289" s="223">
        <f>ROUND(I289*H289,2)</f>
        <v>0</v>
      </c>
      <c r="K289" s="221" t="s">
        <v>241</v>
      </c>
      <c r="L289" s="45"/>
      <c r="M289" s="225" t="s">
        <v>18</v>
      </c>
      <c r="N289" s="226" t="s">
        <v>44</v>
      </c>
      <c r="O289" s="85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9" t="s">
        <v>138</v>
      </c>
      <c r="AT289" s="229" t="s">
        <v>127</v>
      </c>
      <c r="AU289" s="229" t="s">
        <v>80</v>
      </c>
      <c r="AY289" s="18" t="s">
        <v>125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8" t="s">
        <v>133</v>
      </c>
      <c r="BK289" s="230">
        <f>ROUND(I289*H289,2)</f>
        <v>0</v>
      </c>
      <c r="BL289" s="18" t="s">
        <v>138</v>
      </c>
      <c r="BM289" s="229" t="s">
        <v>382</v>
      </c>
    </row>
    <row r="290" s="2" customFormat="1" ht="16.5" customHeight="1">
      <c r="A290" s="39"/>
      <c r="B290" s="40"/>
      <c r="C290" s="219" t="s">
        <v>383</v>
      </c>
      <c r="D290" s="219" t="s">
        <v>127</v>
      </c>
      <c r="E290" s="220" t="s">
        <v>384</v>
      </c>
      <c r="F290" s="221" t="s">
        <v>385</v>
      </c>
      <c r="G290" s="222" t="s">
        <v>272</v>
      </c>
      <c r="H290" s="224"/>
      <c r="I290" s="224"/>
      <c r="J290" s="223">
        <f>ROUND(I290*H290,2)</f>
        <v>0</v>
      </c>
      <c r="K290" s="221" t="s">
        <v>241</v>
      </c>
      <c r="L290" s="45"/>
      <c r="M290" s="273" t="s">
        <v>18</v>
      </c>
      <c r="N290" s="274" t="s">
        <v>44</v>
      </c>
      <c r="O290" s="275"/>
      <c r="P290" s="276">
        <f>O290*H290</f>
        <v>0</v>
      </c>
      <c r="Q290" s="276">
        <v>0</v>
      </c>
      <c r="R290" s="276">
        <f>Q290*H290</f>
        <v>0</v>
      </c>
      <c r="S290" s="276">
        <v>0</v>
      </c>
      <c r="T290" s="27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9" t="s">
        <v>138</v>
      </c>
      <c r="AT290" s="229" t="s">
        <v>127</v>
      </c>
      <c r="AU290" s="229" t="s">
        <v>80</v>
      </c>
      <c r="AY290" s="18" t="s">
        <v>125</v>
      </c>
      <c r="BE290" s="230">
        <f>IF(N290="základní",J290,0)</f>
        <v>0</v>
      </c>
      <c r="BF290" s="230">
        <f>IF(N290="snížená",J290,0)</f>
        <v>0</v>
      </c>
      <c r="BG290" s="230">
        <f>IF(N290="zákl. přenesená",J290,0)</f>
        <v>0</v>
      </c>
      <c r="BH290" s="230">
        <f>IF(N290="sníž. přenesená",J290,0)</f>
        <v>0</v>
      </c>
      <c r="BI290" s="230">
        <f>IF(N290="nulová",J290,0)</f>
        <v>0</v>
      </c>
      <c r="BJ290" s="18" t="s">
        <v>133</v>
      </c>
      <c r="BK290" s="230">
        <f>ROUND(I290*H290,2)</f>
        <v>0</v>
      </c>
      <c r="BL290" s="18" t="s">
        <v>138</v>
      </c>
      <c r="BM290" s="229" t="s">
        <v>386</v>
      </c>
    </row>
    <row r="291" s="2" customFormat="1" ht="6.96" customHeight="1">
      <c r="A291" s="39"/>
      <c r="B291" s="60"/>
      <c r="C291" s="61"/>
      <c r="D291" s="61"/>
      <c r="E291" s="61"/>
      <c r="F291" s="61"/>
      <c r="G291" s="61"/>
      <c r="H291" s="61"/>
      <c r="I291" s="167"/>
      <c r="J291" s="61"/>
      <c r="K291" s="61"/>
      <c r="L291" s="45"/>
      <c r="M291" s="39"/>
      <c r="O291" s="39"/>
      <c r="P291" s="39"/>
      <c r="Q291" s="39"/>
      <c r="R291" s="39"/>
      <c r="S291" s="39"/>
      <c r="T291" s="39"/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</row>
  </sheetData>
  <sheetProtection sheet="1" autoFilter="0" formatColumns="0" formatRows="0" objects="1" scenarios="1" spinCount="100000" saltValue="g2KDgRJ0HrzsSZTfk05agzxE2ngy1XHv+82OD6TzKULk4gs8bBzAL40WpJOahHynonCv01oY3Amwti0345r6Lw==" hashValue="bCu3zKk0CX52bL8TgpxUpel6/GFziQ/Fnk8GhHWir5HlQ+5g3nPcBgIUWXyi1MXKUfEQP3IkcYA07LAhkGAiBA==" algorithmName="SHA-512" password="CC35"/>
  <autoFilter ref="C93:K290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80</v>
      </c>
    </row>
    <row r="4" s="1" customFormat="1" ht="24.96" customHeight="1">
      <c r="B4" s="21"/>
      <c r="D4" s="133" t="s">
        <v>88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15</v>
      </c>
      <c r="I6" s="129"/>
      <c r="L6" s="21"/>
    </row>
    <row r="7" s="1" customFormat="1" ht="16.5" customHeight="1">
      <c r="B7" s="21"/>
      <c r="E7" s="136" t="str">
        <f>'Rekapitulace stavby'!K6</f>
        <v>Rekonstrukce střešního pláště BD Dolní 310,311, Frenštát p. R.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387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17</v>
      </c>
      <c r="E11" s="39"/>
      <c r="F11" s="140" t="s">
        <v>18</v>
      </c>
      <c r="G11" s="39"/>
      <c r="H11" s="39"/>
      <c r="I11" s="141" t="s">
        <v>19</v>
      </c>
      <c r="J11" s="140" t="s">
        <v>18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20</v>
      </c>
      <c r="E12" s="39"/>
      <c r="F12" s="140" t="s">
        <v>21</v>
      </c>
      <c r="G12" s="39"/>
      <c r="H12" s="39"/>
      <c r="I12" s="141" t="s">
        <v>22</v>
      </c>
      <c r="J12" s="142" t="str">
        <f>'Rekapitulace stavby'!AN8</f>
        <v>30. 5. 2019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24</v>
      </c>
      <c r="E14" s="39"/>
      <c r="F14" s="39"/>
      <c r="G14" s="39"/>
      <c r="H14" s="39"/>
      <c r="I14" s="141" t="s">
        <v>25</v>
      </c>
      <c r="J14" s="140" t="s">
        <v>26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18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25</v>
      </c>
      <c r="J20" s="140" t="s">
        <v>32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18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25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18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ROUND(J94,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ROUND((SUM(BE94:BE292)),  2)</f>
        <v>0</v>
      </c>
      <c r="G33" s="39"/>
      <c r="H33" s="39"/>
      <c r="I33" s="156">
        <v>0.20999999999999999</v>
      </c>
      <c r="J33" s="155">
        <f>ROUND(((SUM(BE94:BE292))*I33),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ROUND((SUM(BF94:BF292)),  2)</f>
        <v>0</v>
      </c>
      <c r="G34" s="39"/>
      <c r="H34" s="39"/>
      <c r="I34" s="156">
        <v>0.14999999999999999</v>
      </c>
      <c r="J34" s="155">
        <f>ROUND(((SUM(BF94:BF292))*I34),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ROUND((SUM(BG94:BG292)),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ROUND((SUM(BH94:BH292)),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ROUND((SUM(BI94:BI292)),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15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střešního pláště BD Dolní 310,311, Frenštát p. R.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02 - Architektonicko - stavební řešení BD Dolní 311, Frenštát p.R.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141" t="s">
        <v>22</v>
      </c>
      <c r="J52" s="73" t="str">
        <f>IF(J12="","",J12)</f>
        <v>30. 5. 2019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3.05" customHeight="1">
      <c r="A54" s="39"/>
      <c r="B54" s="40"/>
      <c r="C54" s="33" t="s">
        <v>24</v>
      </c>
      <c r="D54" s="41"/>
      <c r="E54" s="41"/>
      <c r="F54" s="28" t="str">
        <f>E15</f>
        <v>Město Frenštát p.R., Náměstí Míru 1, Frenštát p.R.</v>
      </c>
      <c r="G54" s="41"/>
      <c r="H54" s="41"/>
      <c r="I54" s="141" t="s">
        <v>31</v>
      </c>
      <c r="J54" s="37" t="str">
        <f>E21</f>
        <v>Architektura &amp; interier, Šimůnek &amp; Partners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92</v>
      </c>
      <c r="D57" s="173"/>
      <c r="E57" s="173"/>
      <c r="F57" s="173"/>
      <c r="G57" s="173"/>
      <c r="H57" s="173"/>
      <c r="I57" s="174"/>
      <c r="J57" s="175" t="s">
        <v>93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J94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77"/>
      <c r="C60" s="178"/>
      <c r="D60" s="179" t="s">
        <v>95</v>
      </c>
      <c r="E60" s="180"/>
      <c r="F60" s="180"/>
      <c r="G60" s="180"/>
      <c r="H60" s="180"/>
      <c r="I60" s="181"/>
      <c r="J60" s="182">
        <f>J95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96</v>
      </c>
      <c r="E61" s="187"/>
      <c r="F61" s="187"/>
      <c r="G61" s="187"/>
      <c r="H61" s="187"/>
      <c r="I61" s="188"/>
      <c r="J61" s="189">
        <f>J96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4"/>
      <c r="C62" s="185"/>
      <c r="D62" s="186" t="s">
        <v>97</v>
      </c>
      <c r="E62" s="187"/>
      <c r="F62" s="187"/>
      <c r="G62" s="187"/>
      <c r="H62" s="187"/>
      <c r="I62" s="188"/>
      <c r="J62" s="189">
        <f>J107</f>
        <v>0</v>
      </c>
      <c r="K62" s="185"/>
      <c r="L62" s="190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4"/>
      <c r="C63" s="185"/>
      <c r="D63" s="186" t="s">
        <v>98</v>
      </c>
      <c r="E63" s="187"/>
      <c r="F63" s="187"/>
      <c r="G63" s="187"/>
      <c r="H63" s="187"/>
      <c r="I63" s="188"/>
      <c r="J63" s="189">
        <f>J153</f>
        <v>0</v>
      </c>
      <c r="K63" s="185"/>
      <c r="L63" s="190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4"/>
      <c r="C64" s="185"/>
      <c r="D64" s="186" t="s">
        <v>99</v>
      </c>
      <c r="E64" s="187"/>
      <c r="F64" s="187"/>
      <c r="G64" s="187"/>
      <c r="H64" s="187"/>
      <c r="I64" s="188"/>
      <c r="J64" s="189">
        <f>J166</f>
        <v>0</v>
      </c>
      <c r="K64" s="185"/>
      <c r="L64" s="190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4"/>
      <c r="C65" s="185"/>
      <c r="D65" s="186" t="s">
        <v>100</v>
      </c>
      <c r="E65" s="187"/>
      <c r="F65" s="187"/>
      <c r="G65" s="187"/>
      <c r="H65" s="187"/>
      <c r="I65" s="188"/>
      <c r="J65" s="189">
        <f>J173</f>
        <v>0</v>
      </c>
      <c r="K65" s="185"/>
      <c r="L65" s="190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101</v>
      </c>
      <c r="E66" s="180"/>
      <c r="F66" s="180"/>
      <c r="G66" s="180"/>
      <c r="H66" s="180"/>
      <c r="I66" s="181"/>
      <c r="J66" s="182">
        <f>J175</f>
        <v>0</v>
      </c>
      <c r="K66" s="178"/>
      <c r="L66" s="183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4"/>
      <c r="C67" s="185"/>
      <c r="D67" s="186" t="s">
        <v>102</v>
      </c>
      <c r="E67" s="187"/>
      <c r="F67" s="187"/>
      <c r="G67" s="187"/>
      <c r="H67" s="187"/>
      <c r="I67" s="188"/>
      <c r="J67" s="189">
        <f>J176</f>
        <v>0</v>
      </c>
      <c r="K67" s="185"/>
      <c r="L67" s="190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4"/>
      <c r="C68" s="185"/>
      <c r="D68" s="186" t="s">
        <v>103</v>
      </c>
      <c r="E68" s="187"/>
      <c r="F68" s="187"/>
      <c r="G68" s="187"/>
      <c r="H68" s="187"/>
      <c r="I68" s="188"/>
      <c r="J68" s="189">
        <f>J218</f>
        <v>0</v>
      </c>
      <c r="K68" s="185"/>
      <c r="L68" s="190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4"/>
      <c r="C69" s="185"/>
      <c r="D69" s="186" t="s">
        <v>104</v>
      </c>
      <c r="E69" s="187"/>
      <c r="F69" s="187"/>
      <c r="G69" s="187"/>
      <c r="H69" s="187"/>
      <c r="I69" s="188"/>
      <c r="J69" s="189">
        <f>J231</f>
        <v>0</v>
      </c>
      <c r="K69" s="185"/>
      <c r="L69" s="190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4"/>
      <c r="C70" s="185"/>
      <c r="D70" s="186" t="s">
        <v>105</v>
      </c>
      <c r="E70" s="187"/>
      <c r="F70" s="187"/>
      <c r="G70" s="187"/>
      <c r="H70" s="187"/>
      <c r="I70" s="188"/>
      <c r="J70" s="189">
        <f>J241</f>
        <v>0</v>
      </c>
      <c r="K70" s="185"/>
      <c r="L70" s="19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4"/>
      <c r="C71" s="185"/>
      <c r="D71" s="186" t="s">
        <v>106</v>
      </c>
      <c r="E71" s="187"/>
      <c r="F71" s="187"/>
      <c r="G71" s="187"/>
      <c r="H71" s="187"/>
      <c r="I71" s="188"/>
      <c r="J71" s="189">
        <f>J251</f>
        <v>0</v>
      </c>
      <c r="K71" s="185"/>
      <c r="L71" s="19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4"/>
      <c r="C72" s="185"/>
      <c r="D72" s="186" t="s">
        <v>107</v>
      </c>
      <c r="E72" s="187"/>
      <c r="F72" s="187"/>
      <c r="G72" s="187"/>
      <c r="H72" s="187"/>
      <c r="I72" s="188"/>
      <c r="J72" s="189">
        <f>J281</f>
        <v>0</v>
      </c>
      <c r="K72" s="185"/>
      <c r="L72" s="19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108</v>
      </c>
      <c r="E73" s="180"/>
      <c r="F73" s="180"/>
      <c r="G73" s="180"/>
      <c r="H73" s="180"/>
      <c r="I73" s="181"/>
      <c r="J73" s="182">
        <f>J287</f>
        <v>0</v>
      </c>
      <c r="K73" s="178"/>
      <c r="L73" s="183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9" customFormat="1" ht="24.96" customHeight="1">
      <c r="A74" s="9"/>
      <c r="B74" s="177"/>
      <c r="C74" s="178"/>
      <c r="D74" s="179" t="s">
        <v>109</v>
      </c>
      <c r="E74" s="180"/>
      <c r="F74" s="180"/>
      <c r="G74" s="180"/>
      <c r="H74" s="180"/>
      <c r="I74" s="181"/>
      <c r="J74" s="182">
        <f>J290</f>
        <v>0</v>
      </c>
      <c r="K74" s="178"/>
      <c r="L74" s="183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s="2" customFormat="1" ht="21.84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60"/>
      <c r="C76" s="61"/>
      <c r="D76" s="61"/>
      <c r="E76" s="61"/>
      <c r="F76" s="61"/>
      <c r="G76" s="61"/>
      <c r="H76" s="61"/>
      <c r="I76" s="167"/>
      <c r="J76" s="61"/>
      <c r="K76" s="6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80" s="2" customFormat="1" ht="6.96" customHeight="1">
      <c r="A80" s="39"/>
      <c r="B80" s="62"/>
      <c r="C80" s="63"/>
      <c r="D80" s="63"/>
      <c r="E80" s="63"/>
      <c r="F80" s="63"/>
      <c r="G80" s="63"/>
      <c r="H80" s="63"/>
      <c r="I80" s="170"/>
      <c r="J80" s="63"/>
      <c r="K80" s="63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4.96" customHeight="1">
      <c r="A81" s="39"/>
      <c r="B81" s="40"/>
      <c r="C81" s="24" t="s">
        <v>110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2" customHeight="1">
      <c r="A83" s="39"/>
      <c r="B83" s="40"/>
      <c r="C83" s="33" t="s">
        <v>15</v>
      </c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6.5" customHeight="1">
      <c r="A84" s="39"/>
      <c r="B84" s="40"/>
      <c r="C84" s="41"/>
      <c r="D84" s="41"/>
      <c r="E84" s="171" t="str">
        <f>E7</f>
        <v>Rekonstrukce střešního pláště BD Dolní 310,311, Frenštát p. R.</v>
      </c>
      <c r="F84" s="33"/>
      <c r="G84" s="33"/>
      <c r="H84" s="33"/>
      <c r="I84" s="137"/>
      <c r="J84" s="41"/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89</v>
      </c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6.5" customHeight="1">
      <c r="A86" s="39"/>
      <c r="B86" s="40"/>
      <c r="C86" s="41"/>
      <c r="D86" s="41"/>
      <c r="E86" s="70" t="str">
        <f>E9</f>
        <v>SO 02 - Architektonicko - stavební řešení BD Dolní 311, Frenštát p.R.</v>
      </c>
      <c r="F86" s="41"/>
      <c r="G86" s="41"/>
      <c r="H86" s="41"/>
      <c r="I86" s="137"/>
      <c r="J86" s="41"/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6.96" customHeight="1">
      <c r="A87" s="39"/>
      <c r="B87" s="40"/>
      <c r="C87" s="41"/>
      <c r="D87" s="41"/>
      <c r="E87" s="41"/>
      <c r="F87" s="41"/>
      <c r="G87" s="41"/>
      <c r="H87" s="41"/>
      <c r="I87" s="137"/>
      <c r="J87" s="41"/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20</v>
      </c>
      <c r="D88" s="41"/>
      <c r="E88" s="41"/>
      <c r="F88" s="28" t="str">
        <f>F12</f>
        <v xml:space="preserve"> </v>
      </c>
      <c r="G88" s="41"/>
      <c r="H88" s="41"/>
      <c r="I88" s="141" t="s">
        <v>22</v>
      </c>
      <c r="J88" s="73" t="str">
        <f>IF(J12="","",J12)</f>
        <v>30. 5. 2019</v>
      </c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6.96" customHeight="1">
      <c r="A89" s="39"/>
      <c r="B89" s="40"/>
      <c r="C89" s="41"/>
      <c r="D89" s="41"/>
      <c r="E89" s="41"/>
      <c r="F89" s="41"/>
      <c r="G89" s="41"/>
      <c r="H89" s="41"/>
      <c r="I89" s="137"/>
      <c r="J89" s="41"/>
      <c r="K89" s="41"/>
      <c r="L89" s="138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43.05" customHeight="1">
      <c r="A90" s="39"/>
      <c r="B90" s="40"/>
      <c r="C90" s="33" t="s">
        <v>24</v>
      </c>
      <c r="D90" s="41"/>
      <c r="E90" s="41"/>
      <c r="F90" s="28" t="str">
        <f>E15</f>
        <v>Město Frenštát p.R., Náměstí Míru 1, Frenštát p.R.</v>
      </c>
      <c r="G90" s="41"/>
      <c r="H90" s="41"/>
      <c r="I90" s="141" t="s">
        <v>31</v>
      </c>
      <c r="J90" s="37" t="str">
        <f>E21</f>
        <v>Architektura &amp; interier, Šimůnek &amp; Partners</v>
      </c>
      <c r="K90" s="41"/>
      <c r="L90" s="138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29</v>
      </c>
      <c r="D91" s="41"/>
      <c r="E91" s="41"/>
      <c r="F91" s="28" t="str">
        <f>IF(E18="","",E18)</f>
        <v>Vyplň údaj</v>
      </c>
      <c r="G91" s="41"/>
      <c r="H91" s="41"/>
      <c r="I91" s="141" t="s">
        <v>35</v>
      </c>
      <c r="J91" s="37" t="str">
        <f>E24</f>
        <v xml:space="preserve"> </v>
      </c>
      <c r="K91" s="41"/>
      <c r="L91" s="138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0.32" customHeight="1">
      <c r="A92" s="39"/>
      <c r="B92" s="40"/>
      <c r="C92" s="41"/>
      <c r="D92" s="41"/>
      <c r="E92" s="41"/>
      <c r="F92" s="41"/>
      <c r="G92" s="41"/>
      <c r="H92" s="41"/>
      <c r="I92" s="137"/>
      <c r="J92" s="41"/>
      <c r="K92" s="41"/>
      <c r="L92" s="138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11" customFormat="1" ht="29.28" customHeight="1">
      <c r="A93" s="191"/>
      <c r="B93" s="192"/>
      <c r="C93" s="193" t="s">
        <v>111</v>
      </c>
      <c r="D93" s="194" t="s">
        <v>57</v>
      </c>
      <c r="E93" s="194" t="s">
        <v>53</v>
      </c>
      <c r="F93" s="194" t="s">
        <v>54</v>
      </c>
      <c r="G93" s="194" t="s">
        <v>112</v>
      </c>
      <c r="H93" s="194" t="s">
        <v>113</v>
      </c>
      <c r="I93" s="195" t="s">
        <v>114</v>
      </c>
      <c r="J93" s="194" t="s">
        <v>93</v>
      </c>
      <c r="K93" s="196" t="s">
        <v>115</v>
      </c>
      <c r="L93" s="197"/>
      <c r="M93" s="93" t="s">
        <v>18</v>
      </c>
      <c r="N93" s="94" t="s">
        <v>42</v>
      </c>
      <c r="O93" s="94" t="s">
        <v>116</v>
      </c>
      <c r="P93" s="94" t="s">
        <v>117</v>
      </c>
      <c r="Q93" s="94" t="s">
        <v>118</v>
      </c>
      <c r="R93" s="94" t="s">
        <v>119</v>
      </c>
      <c r="S93" s="94" t="s">
        <v>120</v>
      </c>
      <c r="T93" s="95" t="s">
        <v>121</v>
      </c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</row>
    <row r="94" s="2" customFormat="1" ht="22.8" customHeight="1">
      <c r="A94" s="39"/>
      <c r="B94" s="40"/>
      <c r="C94" s="100" t="s">
        <v>122</v>
      </c>
      <c r="D94" s="41"/>
      <c r="E94" s="41"/>
      <c r="F94" s="41"/>
      <c r="G94" s="41"/>
      <c r="H94" s="41"/>
      <c r="I94" s="137"/>
      <c r="J94" s="198">
        <f>BK94</f>
        <v>0</v>
      </c>
      <c r="K94" s="41"/>
      <c r="L94" s="45"/>
      <c r="M94" s="96"/>
      <c r="N94" s="199"/>
      <c r="O94" s="97"/>
      <c r="P94" s="200">
        <f>P95+P175+P287+P290</f>
        <v>0</v>
      </c>
      <c r="Q94" s="97"/>
      <c r="R94" s="200">
        <f>R95+R175+R287+R290</f>
        <v>22.815542800000003</v>
      </c>
      <c r="S94" s="97"/>
      <c r="T94" s="201">
        <f>T95+T175+T287+T290</f>
        <v>0.56103500000000006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71</v>
      </c>
      <c r="AU94" s="18" t="s">
        <v>94</v>
      </c>
      <c r="BK94" s="202">
        <f>BK95+BK175+BK287+BK290</f>
        <v>0</v>
      </c>
    </row>
    <row r="95" s="12" customFormat="1" ht="25.92" customHeight="1">
      <c r="A95" s="12"/>
      <c r="B95" s="203"/>
      <c r="C95" s="204"/>
      <c r="D95" s="205" t="s">
        <v>71</v>
      </c>
      <c r="E95" s="206" t="s">
        <v>123</v>
      </c>
      <c r="F95" s="206" t="s">
        <v>124</v>
      </c>
      <c r="G95" s="204"/>
      <c r="H95" s="204"/>
      <c r="I95" s="207"/>
      <c r="J95" s="208">
        <f>BK95</f>
        <v>0</v>
      </c>
      <c r="K95" s="204"/>
      <c r="L95" s="209"/>
      <c r="M95" s="210"/>
      <c r="N95" s="211"/>
      <c r="O95" s="211"/>
      <c r="P95" s="212">
        <f>P96+P107+P153+P166+P173</f>
        <v>0</v>
      </c>
      <c r="Q95" s="211"/>
      <c r="R95" s="212">
        <f>R96+R107+R153+R166+R173</f>
        <v>20.608235700000002</v>
      </c>
      <c r="S95" s="211"/>
      <c r="T95" s="213">
        <f>T96+T107+T153+T166+T173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4" t="s">
        <v>80</v>
      </c>
      <c r="AT95" s="215" t="s">
        <v>71</v>
      </c>
      <c r="AU95" s="215" t="s">
        <v>72</v>
      </c>
      <c r="AY95" s="214" t="s">
        <v>125</v>
      </c>
      <c r="BK95" s="216">
        <f>BK96+BK107+BK153+BK166+BK173</f>
        <v>0</v>
      </c>
    </row>
    <row r="96" s="12" customFormat="1" ht="22.8" customHeight="1">
      <c r="A96" s="12"/>
      <c r="B96" s="203"/>
      <c r="C96" s="204"/>
      <c r="D96" s="205" t="s">
        <v>71</v>
      </c>
      <c r="E96" s="217" t="s">
        <v>80</v>
      </c>
      <c r="F96" s="217" t="s">
        <v>126</v>
      </c>
      <c r="G96" s="204"/>
      <c r="H96" s="204"/>
      <c r="I96" s="207"/>
      <c r="J96" s="218">
        <f>BK96</f>
        <v>0</v>
      </c>
      <c r="K96" s="204"/>
      <c r="L96" s="209"/>
      <c r="M96" s="210"/>
      <c r="N96" s="211"/>
      <c r="O96" s="211"/>
      <c r="P96" s="212">
        <f>SUM(P97:P106)</f>
        <v>0</v>
      </c>
      <c r="Q96" s="211"/>
      <c r="R96" s="212">
        <f>SUM(R97:R106)</f>
        <v>0.60899999999999999</v>
      </c>
      <c r="S96" s="211"/>
      <c r="T96" s="213">
        <f>SUM(T97:T106)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4" t="s">
        <v>80</v>
      </c>
      <c r="AT96" s="215" t="s">
        <v>71</v>
      </c>
      <c r="AU96" s="215" t="s">
        <v>80</v>
      </c>
      <c r="AY96" s="214" t="s">
        <v>125</v>
      </c>
      <c r="BK96" s="216">
        <f>SUM(BK97:BK106)</f>
        <v>0</v>
      </c>
    </row>
    <row r="97" s="2" customFormat="1" ht="16.5" customHeight="1">
      <c r="A97" s="39"/>
      <c r="B97" s="40"/>
      <c r="C97" s="219" t="s">
        <v>80</v>
      </c>
      <c r="D97" s="219" t="s">
        <v>127</v>
      </c>
      <c r="E97" s="220" t="s">
        <v>128</v>
      </c>
      <c r="F97" s="221" t="s">
        <v>129</v>
      </c>
      <c r="G97" s="222" t="s">
        <v>130</v>
      </c>
      <c r="H97" s="223">
        <v>50</v>
      </c>
      <c r="I97" s="224"/>
      <c r="J97" s="223">
        <f>ROUND(I97*H97,2)</f>
        <v>0</v>
      </c>
      <c r="K97" s="221" t="s">
        <v>131</v>
      </c>
      <c r="L97" s="45"/>
      <c r="M97" s="225" t="s">
        <v>18</v>
      </c>
      <c r="N97" s="226" t="s">
        <v>44</v>
      </c>
      <c r="O97" s="85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9" t="s">
        <v>132</v>
      </c>
      <c r="AT97" s="229" t="s">
        <v>127</v>
      </c>
      <c r="AU97" s="229" t="s">
        <v>133</v>
      </c>
      <c r="AY97" s="18" t="s">
        <v>125</v>
      </c>
      <c r="BE97" s="230">
        <f>IF(N97="základní",J97,0)</f>
        <v>0</v>
      </c>
      <c r="BF97" s="230">
        <f>IF(N97="snížená",J97,0)</f>
        <v>0</v>
      </c>
      <c r="BG97" s="230">
        <f>IF(N97="zákl. přenesená",J97,0)</f>
        <v>0</v>
      </c>
      <c r="BH97" s="230">
        <f>IF(N97="sníž. přenesená",J97,0)</f>
        <v>0</v>
      </c>
      <c r="BI97" s="230">
        <f>IF(N97="nulová",J97,0)</f>
        <v>0</v>
      </c>
      <c r="BJ97" s="18" t="s">
        <v>133</v>
      </c>
      <c r="BK97" s="230">
        <f>ROUND(I97*H97,2)</f>
        <v>0</v>
      </c>
      <c r="BL97" s="18" t="s">
        <v>132</v>
      </c>
      <c r="BM97" s="229" t="s">
        <v>388</v>
      </c>
    </row>
    <row r="98" s="13" customFormat="1">
      <c r="A98" s="13"/>
      <c r="B98" s="231"/>
      <c r="C98" s="232"/>
      <c r="D98" s="233" t="s">
        <v>135</v>
      </c>
      <c r="E98" s="234" t="s">
        <v>18</v>
      </c>
      <c r="F98" s="235" t="s">
        <v>136</v>
      </c>
      <c r="G98" s="232"/>
      <c r="H98" s="236">
        <v>50</v>
      </c>
      <c r="I98" s="237"/>
      <c r="J98" s="232"/>
      <c r="K98" s="232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135</v>
      </c>
      <c r="AU98" s="242" t="s">
        <v>133</v>
      </c>
      <c r="AV98" s="13" t="s">
        <v>133</v>
      </c>
      <c r="AW98" s="13" t="s">
        <v>34</v>
      </c>
      <c r="AX98" s="13" t="s">
        <v>72</v>
      </c>
      <c r="AY98" s="242" t="s">
        <v>125</v>
      </c>
    </row>
    <row r="99" s="14" customFormat="1">
      <c r="A99" s="14"/>
      <c r="B99" s="243"/>
      <c r="C99" s="244"/>
      <c r="D99" s="233" t="s">
        <v>135</v>
      </c>
      <c r="E99" s="245" t="s">
        <v>18</v>
      </c>
      <c r="F99" s="246" t="s">
        <v>137</v>
      </c>
      <c r="G99" s="244"/>
      <c r="H99" s="247">
        <v>50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135</v>
      </c>
      <c r="AU99" s="253" t="s">
        <v>133</v>
      </c>
      <c r="AV99" s="14" t="s">
        <v>138</v>
      </c>
      <c r="AW99" s="14" t="s">
        <v>34</v>
      </c>
      <c r="AX99" s="14" t="s">
        <v>80</v>
      </c>
      <c r="AY99" s="253" t="s">
        <v>125</v>
      </c>
    </row>
    <row r="100" s="2" customFormat="1" ht="16.5" customHeight="1">
      <c r="A100" s="39"/>
      <c r="B100" s="40"/>
      <c r="C100" s="254" t="s">
        <v>133</v>
      </c>
      <c r="D100" s="254" t="s">
        <v>139</v>
      </c>
      <c r="E100" s="255" t="s">
        <v>140</v>
      </c>
      <c r="F100" s="256" t="s">
        <v>141</v>
      </c>
      <c r="G100" s="257" t="s">
        <v>142</v>
      </c>
      <c r="H100" s="258">
        <v>2.8999999999999999</v>
      </c>
      <c r="I100" s="259"/>
      <c r="J100" s="258">
        <f>ROUND(I100*H100,2)</f>
        <v>0</v>
      </c>
      <c r="K100" s="256" t="s">
        <v>131</v>
      </c>
      <c r="L100" s="260"/>
      <c r="M100" s="261" t="s">
        <v>18</v>
      </c>
      <c r="N100" s="262" t="s">
        <v>44</v>
      </c>
      <c r="O100" s="85"/>
      <c r="P100" s="227">
        <f>O100*H100</f>
        <v>0</v>
      </c>
      <c r="Q100" s="227">
        <v>0.20999999999999999</v>
      </c>
      <c r="R100" s="227">
        <f>Q100*H100</f>
        <v>0.60899999999999999</v>
      </c>
      <c r="S100" s="227">
        <v>0</v>
      </c>
      <c r="T100" s="228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9" t="s">
        <v>132</v>
      </c>
      <c r="AT100" s="229" t="s">
        <v>139</v>
      </c>
      <c r="AU100" s="229" t="s">
        <v>133</v>
      </c>
      <c r="AY100" s="18" t="s">
        <v>125</v>
      </c>
      <c r="BE100" s="230">
        <f>IF(N100="základní",J100,0)</f>
        <v>0</v>
      </c>
      <c r="BF100" s="230">
        <f>IF(N100="snížená",J100,0)</f>
        <v>0</v>
      </c>
      <c r="BG100" s="230">
        <f>IF(N100="zákl. přenesená",J100,0)</f>
        <v>0</v>
      </c>
      <c r="BH100" s="230">
        <f>IF(N100="sníž. přenesená",J100,0)</f>
        <v>0</v>
      </c>
      <c r="BI100" s="230">
        <f>IF(N100="nulová",J100,0)</f>
        <v>0</v>
      </c>
      <c r="BJ100" s="18" t="s">
        <v>133</v>
      </c>
      <c r="BK100" s="230">
        <f>ROUND(I100*H100,2)</f>
        <v>0</v>
      </c>
      <c r="BL100" s="18" t="s">
        <v>132</v>
      </c>
      <c r="BM100" s="229" t="s">
        <v>389</v>
      </c>
    </row>
    <row r="101" s="13" customFormat="1">
      <c r="A101" s="13"/>
      <c r="B101" s="231"/>
      <c r="C101" s="232"/>
      <c r="D101" s="233" t="s">
        <v>135</v>
      </c>
      <c r="E101" s="234" t="s">
        <v>18</v>
      </c>
      <c r="F101" s="235" t="s">
        <v>136</v>
      </c>
      <c r="G101" s="232"/>
      <c r="H101" s="236">
        <v>50</v>
      </c>
      <c r="I101" s="237"/>
      <c r="J101" s="232"/>
      <c r="K101" s="232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135</v>
      </c>
      <c r="AU101" s="242" t="s">
        <v>133</v>
      </c>
      <c r="AV101" s="13" t="s">
        <v>133</v>
      </c>
      <c r="AW101" s="13" t="s">
        <v>34</v>
      </c>
      <c r="AX101" s="13" t="s">
        <v>72</v>
      </c>
      <c r="AY101" s="242" t="s">
        <v>125</v>
      </c>
    </row>
    <row r="102" s="14" customFormat="1">
      <c r="A102" s="14"/>
      <c r="B102" s="243"/>
      <c r="C102" s="244"/>
      <c r="D102" s="233" t="s">
        <v>135</v>
      </c>
      <c r="E102" s="245" t="s">
        <v>18</v>
      </c>
      <c r="F102" s="246" t="s">
        <v>137</v>
      </c>
      <c r="G102" s="244"/>
      <c r="H102" s="247">
        <v>50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135</v>
      </c>
      <c r="AU102" s="253" t="s">
        <v>133</v>
      </c>
      <c r="AV102" s="14" t="s">
        <v>138</v>
      </c>
      <c r="AW102" s="14" t="s">
        <v>34</v>
      </c>
      <c r="AX102" s="14" t="s">
        <v>80</v>
      </c>
      <c r="AY102" s="253" t="s">
        <v>125</v>
      </c>
    </row>
    <row r="103" s="13" customFormat="1">
      <c r="A103" s="13"/>
      <c r="B103" s="231"/>
      <c r="C103" s="232"/>
      <c r="D103" s="233" t="s">
        <v>135</v>
      </c>
      <c r="E103" s="232"/>
      <c r="F103" s="235" t="s">
        <v>144</v>
      </c>
      <c r="G103" s="232"/>
      <c r="H103" s="236">
        <v>2.8999999999999999</v>
      </c>
      <c r="I103" s="237"/>
      <c r="J103" s="232"/>
      <c r="K103" s="232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135</v>
      </c>
      <c r="AU103" s="242" t="s">
        <v>133</v>
      </c>
      <c r="AV103" s="13" t="s">
        <v>133</v>
      </c>
      <c r="AW103" s="13" t="s">
        <v>4</v>
      </c>
      <c r="AX103" s="13" t="s">
        <v>80</v>
      </c>
      <c r="AY103" s="242" t="s">
        <v>125</v>
      </c>
    </row>
    <row r="104" s="2" customFormat="1" ht="16.5" customHeight="1">
      <c r="A104" s="39"/>
      <c r="B104" s="40"/>
      <c r="C104" s="219" t="s">
        <v>145</v>
      </c>
      <c r="D104" s="219" t="s">
        <v>127</v>
      </c>
      <c r="E104" s="220" t="s">
        <v>146</v>
      </c>
      <c r="F104" s="221" t="s">
        <v>147</v>
      </c>
      <c r="G104" s="222" t="s">
        <v>130</v>
      </c>
      <c r="H104" s="223">
        <v>50</v>
      </c>
      <c r="I104" s="224"/>
      <c r="J104" s="223">
        <f>ROUND(I104*H104,2)</f>
        <v>0</v>
      </c>
      <c r="K104" s="221" t="s">
        <v>131</v>
      </c>
      <c r="L104" s="45"/>
      <c r="M104" s="225" t="s">
        <v>18</v>
      </c>
      <c r="N104" s="226" t="s">
        <v>44</v>
      </c>
      <c r="O104" s="85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9" t="s">
        <v>138</v>
      </c>
      <c r="AT104" s="229" t="s">
        <v>127</v>
      </c>
      <c r="AU104" s="229" t="s">
        <v>133</v>
      </c>
      <c r="AY104" s="18" t="s">
        <v>125</v>
      </c>
      <c r="BE104" s="230">
        <f>IF(N104="základní",J104,0)</f>
        <v>0</v>
      </c>
      <c r="BF104" s="230">
        <f>IF(N104="snížená",J104,0)</f>
        <v>0</v>
      </c>
      <c r="BG104" s="230">
        <f>IF(N104="zákl. přenesená",J104,0)</f>
        <v>0</v>
      </c>
      <c r="BH104" s="230">
        <f>IF(N104="sníž. přenesená",J104,0)</f>
        <v>0</v>
      </c>
      <c r="BI104" s="230">
        <f>IF(N104="nulová",J104,0)</f>
        <v>0</v>
      </c>
      <c r="BJ104" s="18" t="s">
        <v>133</v>
      </c>
      <c r="BK104" s="230">
        <f>ROUND(I104*H104,2)</f>
        <v>0</v>
      </c>
      <c r="BL104" s="18" t="s">
        <v>138</v>
      </c>
      <c r="BM104" s="229" t="s">
        <v>390</v>
      </c>
    </row>
    <row r="105" s="13" customFormat="1">
      <c r="A105" s="13"/>
      <c r="B105" s="231"/>
      <c r="C105" s="232"/>
      <c r="D105" s="233" t="s">
        <v>135</v>
      </c>
      <c r="E105" s="234" t="s">
        <v>18</v>
      </c>
      <c r="F105" s="235" t="s">
        <v>136</v>
      </c>
      <c r="G105" s="232"/>
      <c r="H105" s="236">
        <v>50</v>
      </c>
      <c r="I105" s="237"/>
      <c r="J105" s="232"/>
      <c r="K105" s="232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135</v>
      </c>
      <c r="AU105" s="242" t="s">
        <v>133</v>
      </c>
      <c r="AV105" s="13" t="s">
        <v>133</v>
      </c>
      <c r="AW105" s="13" t="s">
        <v>34</v>
      </c>
      <c r="AX105" s="13" t="s">
        <v>72</v>
      </c>
      <c r="AY105" s="242" t="s">
        <v>125</v>
      </c>
    </row>
    <row r="106" s="14" customFormat="1">
      <c r="A106" s="14"/>
      <c r="B106" s="243"/>
      <c r="C106" s="244"/>
      <c r="D106" s="233" t="s">
        <v>135</v>
      </c>
      <c r="E106" s="245" t="s">
        <v>18</v>
      </c>
      <c r="F106" s="246" t="s">
        <v>137</v>
      </c>
      <c r="G106" s="244"/>
      <c r="H106" s="247">
        <v>50</v>
      </c>
      <c r="I106" s="248"/>
      <c r="J106" s="244"/>
      <c r="K106" s="244"/>
      <c r="L106" s="249"/>
      <c r="M106" s="250"/>
      <c r="N106" s="251"/>
      <c r="O106" s="251"/>
      <c r="P106" s="251"/>
      <c r="Q106" s="251"/>
      <c r="R106" s="251"/>
      <c r="S106" s="251"/>
      <c r="T106" s="25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3" t="s">
        <v>135</v>
      </c>
      <c r="AU106" s="253" t="s">
        <v>133</v>
      </c>
      <c r="AV106" s="14" t="s">
        <v>138</v>
      </c>
      <c r="AW106" s="14" t="s">
        <v>34</v>
      </c>
      <c r="AX106" s="14" t="s">
        <v>80</v>
      </c>
      <c r="AY106" s="253" t="s">
        <v>125</v>
      </c>
    </row>
    <row r="107" s="12" customFormat="1" ht="22.8" customHeight="1">
      <c r="A107" s="12"/>
      <c r="B107" s="203"/>
      <c r="C107" s="204"/>
      <c r="D107" s="205" t="s">
        <v>71</v>
      </c>
      <c r="E107" s="217" t="s">
        <v>149</v>
      </c>
      <c r="F107" s="217" t="s">
        <v>150</v>
      </c>
      <c r="G107" s="204"/>
      <c r="H107" s="204"/>
      <c r="I107" s="207"/>
      <c r="J107" s="218">
        <f>BK107</f>
        <v>0</v>
      </c>
      <c r="K107" s="204"/>
      <c r="L107" s="209"/>
      <c r="M107" s="210"/>
      <c r="N107" s="211"/>
      <c r="O107" s="211"/>
      <c r="P107" s="212">
        <f>SUM(P108:P152)</f>
        <v>0</v>
      </c>
      <c r="Q107" s="211"/>
      <c r="R107" s="212">
        <f>SUM(R108:R152)</f>
        <v>3.0192705000000002</v>
      </c>
      <c r="S107" s="211"/>
      <c r="T107" s="213">
        <f>SUM(T108:T152)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14" t="s">
        <v>80</v>
      </c>
      <c r="AT107" s="215" t="s">
        <v>71</v>
      </c>
      <c r="AU107" s="215" t="s">
        <v>80</v>
      </c>
      <c r="AY107" s="214" t="s">
        <v>125</v>
      </c>
      <c r="BK107" s="216">
        <f>SUM(BK108:BK152)</f>
        <v>0</v>
      </c>
    </row>
    <row r="108" s="2" customFormat="1" ht="16.5" customHeight="1">
      <c r="A108" s="39"/>
      <c r="B108" s="40"/>
      <c r="C108" s="219" t="s">
        <v>138</v>
      </c>
      <c r="D108" s="219" t="s">
        <v>127</v>
      </c>
      <c r="E108" s="220" t="s">
        <v>151</v>
      </c>
      <c r="F108" s="221" t="s">
        <v>152</v>
      </c>
      <c r="G108" s="222" t="s">
        <v>130</v>
      </c>
      <c r="H108" s="223">
        <v>58.189999999999998</v>
      </c>
      <c r="I108" s="224"/>
      <c r="J108" s="223">
        <f>ROUND(I108*H108,2)</f>
        <v>0</v>
      </c>
      <c r="K108" s="221" t="s">
        <v>131</v>
      </c>
      <c r="L108" s="45"/>
      <c r="M108" s="225" t="s">
        <v>18</v>
      </c>
      <c r="N108" s="226" t="s">
        <v>44</v>
      </c>
      <c r="O108" s="85"/>
      <c r="P108" s="227">
        <f>O108*H108</f>
        <v>0</v>
      </c>
      <c r="Q108" s="227">
        <v>0.00025999999999999998</v>
      </c>
      <c r="R108" s="227">
        <f>Q108*H108</f>
        <v>0.015129399999999998</v>
      </c>
      <c r="S108" s="227">
        <v>0</v>
      </c>
      <c r="T108" s="228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9" t="s">
        <v>138</v>
      </c>
      <c r="AT108" s="229" t="s">
        <v>127</v>
      </c>
      <c r="AU108" s="229" t="s">
        <v>133</v>
      </c>
      <c r="AY108" s="18" t="s">
        <v>125</v>
      </c>
      <c r="BE108" s="230">
        <f>IF(N108="základní",J108,0)</f>
        <v>0</v>
      </c>
      <c r="BF108" s="230">
        <f>IF(N108="snížená",J108,0)</f>
        <v>0</v>
      </c>
      <c r="BG108" s="230">
        <f>IF(N108="zákl. přenesená",J108,0)</f>
        <v>0</v>
      </c>
      <c r="BH108" s="230">
        <f>IF(N108="sníž. přenesená",J108,0)</f>
        <v>0</v>
      </c>
      <c r="BI108" s="230">
        <f>IF(N108="nulová",J108,0)</f>
        <v>0</v>
      </c>
      <c r="BJ108" s="18" t="s">
        <v>133</v>
      </c>
      <c r="BK108" s="230">
        <f>ROUND(I108*H108,2)</f>
        <v>0</v>
      </c>
      <c r="BL108" s="18" t="s">
        <v>138</v>
      </c>
      <c r="BM108" s="229" t="s">
        <v>391</v>
      </c>
    </row>
    <row r="109" s="15" customFormat="1">
      <c r="A109" s="15"/>
      <c r="B109" s="263"/>
      <c r="C109" s="264"/>
      <c r="D109" s="233" t="s">
        <v>135</v>
      </c>
      <c r="E109" s="265" t="s">
        <v>18</v>
      </c>
      <c r="F109" s="266" t="s">
        <v>392</v>
      </c>
      <c r="G109" s="264"/>
      <c r="H109" s="265" t="s">
        <v>18</v>
      </c>
      <c r="I109" s="267"/>
      <c r="J109" s="264"/>
      <c r="K109" s="264"/>
      <c r="L109" s="268"/>
      <c r="M109" s="269"/>
      <c r="N109" s="270"/>
      <c r="O109" s="270"/>
      <c r="P109" s="270"/>
      <c r="Q109" s="270"/>
      <c r="R109" s="270"/>
      <c r="S109" s="270"/>
      <c r="T109" s="27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2" t="s">
        <v>135</v>
      </c>
      <c r="AU109" s="272" t="s">
        <v>133</v>
      </c>
      <c r="AV109" s="15" t="s">
        <v>80</v>
      </c>
      <c r="AW109" s="15" t="s">
        <v>34</v>
      </c>
      <c r="AX109" s="15" t="s">
        <v>72</v>
      </c>
      <c r="AY109" s="272" t="s">
        <v>125</v>
      </c>
    </row>
    <row r="110" s="13" customFormat="1">
      <c r="A110" s="13"/>
      <c r="B110" s="231"/>
      <c r="C110" s="232"/>
      <c r="D110" s="233" t="s">
        <v>135</v>
      </c>
      <c r="E110" s="234" t="s">
        <v>18</v>
      </c>
      <c r="F110" s="235" t="s">
        <v>393</v>
      </c>
      <c r="G110" s="232"/>
      <c r="H110" s="236">
        <v>14.380000000000001</v>
      </c>
      <c r="I110" s="237"/>
      <c r="J110" s="232"/>
      <c r="K110" s="232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135</v>
      </c>
      <c r="AU110" s="242" t="s">
        <v>133</v>
      </c>
      <c r="AV110" s="13" t="s">
        <v>133</v>
      </c>
      <c r="AW110" s="13" t="s">
        <v>34</v>
      </c>
      <c r="AX110" s="13" t="s">
        <v>72</v>
      </c>
      <c r="AY110" s="242" t="s">
        <v>125</v>
      </c>
    </row>
    <row r="111" s="15" customFormat="1">
      <c r="A111" s="15"/>
      <c r="B111" s="263"/>
      <c r="C111" s="264"/>
      <c r="D111" s="233" t="s">
        <v>135</v>
      </c>
      <c r="E111" s="265" t="s">
        <v>18</v>
      </c>
      <c r="F111" s="266" t="s">
        <v>394</v>
      </c>
      <c r="G111" s="264"/>
      <c r="H111" s="265" t="s">
        <v>18</v>
      </c>
      <c r="I111" s="267"/>
      <c r="J111" s="264"/>
      <c r="K111" s="264"/>
      <c r="L111" s="268"/>
      <c r="M111" s="269"/>
      <c r="N111" s="270"/>
      <c r="O111" s="270"/>
      <c r="P111" s="270"/>
      <c r="Q111" s="270"/>
      <c r="R111" s="270"/>
      <c r="S111" s="270"/>
      <c r="T111" s="271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72" t="s">
        <v>135</v>
      </c>
      <c r="AU111" s="272" t="s">
        <v>133</v>
      </c>
      <c r="AV111" s="15" t="s">
        <v>80</v>
      </c>
      <c r="AW111" s="15" t="s">
        <v>34</v>
      </c>
      <c r="AX111" s="15" t="s">
        <v>72</v>
      </c>
      <c r="AY111" s="272" t="s">
        <v>125</v>
      </c>
    </row>
    <row r="112" s="13" customFormat="1">
      <c r="A112" s="13"/>
      <c r="B112" s="231"/>
      <c r="C112" s="232"/>
      <c r="D112" s="233" t="s">
        <v>135</v>
      </c>
      <c r="E112" s="234" t="s">
        <v>18</v>
      </c>
      <c r="F112" s="235" t="s">
        <v>395</v>
      </c>
      <c r="G112" s="232"/>
      <c r="H112" s="236">
        <v>45.090000000000003</v>
      </c>
      <c r="I112" s="237"/>
      <c r="J112" s="232"/>
      <c r="K112" s="232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135</v>
      </c>
      <c r="AU112" s="242" t="s">
        <v>133</v>
      </c>
      <c r="AV112" s="13" t="s">
        <v>133</v>
      </c>
      <c r="AW112" s="13" t="s">
        <v>34</v>
      </c>
      <c r="AX112" s="13" t="s">
        <v>72</v>
      </c>
      <c r="AY112" s="242" t="s">
        <v>125</v>
      </c>
    </row>
    <row r="113" s="13" customFormat="1">
      <c r="A113" s="13"/>
      <c r="B113" s="231"/>
      <c r="C113" s="232"/>
      <c r="D113" s="233" t="s">
        <v>135</v>
      </c>
      <c r="E113" s="234" t="s">
        <v>18</v>
      </c>
      <c r="F113" s="235" t="s">
        <v>156</v>
      </c>
      <c r="G113" s="232"/>
      <c r="H113" s="236">
        <v>-1.28</v>
      </c>
      <c r="I113" s="237"/>
      <c r="J113" s="232"/>
      <c r="K113" s="232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135</v>
      </c>
      <c r="AU113" s="242" t="s">
        <v>133</v>
      </c>
      <c r="AV113" s="13" t="s">
        <v>133</v>
      </c>
      <c r="AW113" s="13" t="s">
        <v>34</v>
      </c>
      <c r="AX113" s="13" t="s">
        <v>72</v>
      </c>
      <c r="AY113" s="242" t="s">
        <v>125</v>
      </c>
    </row>
    <row r="114" s="14" customFormat="1">
      <c r="A114" s="14"/>
      <c r="B114" s="243"/>
      <c r="C114" s="244"/>
      <c r="D114" s="233" t="s">
        <v>135</v>
      </c>
      <c r="E114" s="245" t="s">
        <v>18</v>
      </c>
      <c r="F114" s="246" t="s">
        <v>137</v>
      </c>
      <c r="G114" s="244"/>
      <c r="H114" s="247">
        <v>58.190000000000005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135</v>
      </c>
      <c r="AU114" s="253" t="s">
        <v>133</v>
      </c>
      <c r="AV114" s="14" t="s">
        <v>138</v>
      </c>
      <c r="AW114" s="14" t="s">
        <v>34</v>
      </c>
      <c r="AX114" s="14" t="s">
        <v>80</v>
      </c>
      <c r="AY114" s="253" t="s">
        <v>125</v>
      </c>
    </row>
    <row r="115" s="2" customFormat="1" ht="24" customHeight="1">
      <c r="A115" s="39"/>
      <c r="B115" s="40"/>
      <c r="C115" s="219" t="s">
        <v>157</v>
      </c>
      <c r="D115" s="219" t="s">
        <v>127</v>
      </c>
      <c r="E115" s="220" t="s">
        <v>396</v>
      </c>
      <c r="F115" s="221" t="s">
        <v>397</v>
      </c>
      <c r="G115" s="222" t="s">
        <v>130</v>
      </c>
      <c r="H115" s="223">
        <v>14.380000000000001</v>
      </c>
      <c r="I115" s="224"/>
      <c r="J115" s="223">
        <f>ROUND(I115*H115,2)</f>
        <v>0</v>
      </c>
      <c r="K115" s="221" t="s">
        <v>131</v>
      </c>
      <c r="L115" s="45"/>
      <c r="M115" s="225" t="s">
        <v>18</v>
      </c>
      <c r="N115" s="226" t="s">
        <v>44</v>
      </c>
      <c r="O115" s="85"/>
      <c r="P115" s="227">
        <f>O115*H115</f>
        <v>0</v>
      </c>
      <c r="Q115" s="227">
        <v>0.0083199999999999993</v>
      </c>
      <c r="R115" s="227">
        <f>Q115*H115</f>
        <v>0.1196416</v>
      </c>
      <c r="S115" s="227">
        <v>0</v>
      </c>
      <c r="T115" s="228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9" t="s">
        <v>138</v>
      </c>
      <c r="AT115" s="229" t="s">
        <v>127</v>
      </c>
      <c r="AU115" s="229" t="s">
        <v>133</v>
      </c>
      <c r="AY115" s="18" t="s">
        <v>125</v>
      </c>
      <c r="BE115" s="230">
        <f>IF(N115="základní",J115,0)</f>
        <v>0</v>
      </c>
      <c r="BF115" s="230">
        <f>IF(N115="snížená",J115,0)</f>
        <v>0</v>
      </c>
      <c r="BG115" s="230">
        <f>IF(N115="zákl. přenesená",J115,0)</f>
        <v>0</v>
      </c>
      <c r="BH115" s="230">
        <f>IF(N115="sníž. přenesená",J115,0)</f>
        <v>0</v>
      </c>
      <c r="BI115" s="230">
        <f>IF(N115="nulová",J115,0)</f>
        <v>0</v>
      </c>
      <c r="BJ115" s="18" t="s">
        <v>133</v>
      </c>
      <c r="BK115" s="230">
        <f>ROUND(I115*H115,2)</f>
        <v>0</v>
      </c>
      <c r="BL115" s="18" t="s">
        <v>138</v>
      </c>
      <c r="BM115" s="229" t="s">
        <v>398</v>
      </c>
    </row>
    <row r="116" s="15" customFormat="1">
      <c r="A116" s="15"/>
      <c r="B116" s="263"/>
      <c r="C116" s="264"/>
      <c r="D116" s="233" t="s">
        <v>135</v>
      </c>
      <c r="E116" s="265" t="s">
        <v>18</v>
      </c>
      <c r="F116" s="266" t="s">
        <v>392</v>
      </c>
      <c r="G116" s="264"/>
      <c r="H116" s="265" t="s">
        <v>18</v>
      </c>
      <c r="I116" s="267"/>
      <c r="J116" s="264"/>
      <c r="K116" s="264"/>
      <c r="L116" s="268"/>
      <c r="M116" s="269"/>
      <c r="N116" s="270"/>
      <c r="O116" s="270"/>
      <c r="P116" s="270"/>
      <c r="Q116" s="270"/>
      <c r="R116" s="270"/>
      <c r="S116" s="270"/>
      <c r="T116" s="271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72" t="s">
        <v>135</v>
      </c>
      <c r="AU116" s="272" t="s">
        <v>133</v>
      </c>
      <c r="AV116" s="15" t="s">
        <v>80</v>
      </c>
      <c r="AW116" s="15" t="s">
        <v>34</v>
      </c>
      <c r="AX116" s="15" t="s">
        <v>72</v>
      </c>
      <c r="AY116" s="272" t="s">
        <v>125</v>
      </c>
    </row>
    <row r="117" s="13" customFormat="1">
      <c r="A117" s="13"/>
      <c r="B117" s="231"/>
      <c r="C117" s="232"/>
      <c r="D117" s="233" t="s">
        <v>135</v>
      </c>
      <c r="E117" s="234" t="s">
        <v>18</v>
      </c>
      <c r="F117" s="235" t="s">
        <v>393</v>
      </c>
      <c r="G117" s="232"/>
      <c r="H117" s="236">
        <v>14.380000000000001</v>
      </c>
      <c r="I117" s="237"/>
      <c r="J117" s="232"/>
      <c r="K117" s="232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135</v>
      </c>
      <c r="AU117" s="242" t="s">
        <v>133</v>
      </c>
      <c r="AV117" s="13" t="s">
        <v>133</v>
      </c>
      <c r="AW117" s="13" t="s">
        <v>34</v>
      </c>
      <c r="AX117" s="13" t="s">
        <v>72</v>
      </c>
      <c r="AY117" s="242" t="s">
        <v>125</v>
      </c>
    </row>
    <row r="118" s="14" customFormat="1">
      <c r="A118" s="14"/>
      <c r="B118" s="243"/>
      <c r="C118" s="244"/>
      <c r="D118" s="233" t="s">
        <v>135</v>
      </c>
      <c r="E118" s="245" t="s">
        <v>18</v>
      </c>
      <c r="F118" s="246" t="s">
        <v>137</v>
      </c>
      <c r="G118" s="244"/>
      <c r="H118" s="247">
        <v>14.380000000000001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3" t="s">
        <v>135</v>
      </c>
      <c r="AU118" s="253" t="s">
        <v>133</v>
      </c>
      <c r="AV118" s="14" t="s">
        <v>138</v>
      </c>
      <c r="AW118" s="14" t="s">
        <v>34</v>
      </c>
      <c r="AX118" s="14" t="s">
        <v>80</v>
      </c>
      <c r="AY118" s="253" t="s">
        <v>125</v>
      </c>
    </row>
    <row r="119" s="2" customFormat="1" ht="16.5" customHeight="1">
      <c r="A119" s="39"/>
      <c r="B119" s="40"/>
      <c r="C119" s="254" t="s">
        <v>149</v>
      </c>
      <c r="D119" s="254" t="s">
        <v>139</v>
      </c>
      <c r="E119" s="255" t="s">
        <v>399</v>
      </c>
      <c r="F119" s="256" t="s">
        <v>400</v>
      </c>
      <c r="G119" s="257" t="s">
        <v>130</v>
      </c>
      <c r="H119" s="258">
        <v>14.67</v>
      </c>
      <c r="I119" s="259"/>
      <c r="J119" s="258">
        <f>ROUND(I119*H119,2)</f>
        <v>0</v>
      </c>
      <c r="K119" s="256" t="s">
        <v>131</v>
      </c>
      <c r="L119" s="260"/>
      <c r="M119" s="261" t="s">
        <v>18</v>
      </c>
      <c r="N119" s="262" t="s">
        <v>44</v>
      </c>
      <c r="O119" s="85"/>
      <c r="P119" s="227">
        <f>O119*H119</f>
        <v>0</v>
      </c>
      <c r="Q119" s="227">
        <v>0.0016999999999999999</v>
      </c>
      <c r="R119" s="227">
        <f>Q119*H119</f>
        <v>0.024938999999999999</v>
      </c>
      <c r="S119" s="227">
        <v>0</v>
      </c>
      <c r="T119" s="228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29" t="s">
        <v>163</v>
      </c>
      <c r="AT119" s="229" t="s">
        <v>139</v>
      </c>
      <c r="AU119" s="229" t="s">
        <v>133</v>
      </c>
      <c r="AY119" s="18" t="s">
        <v>125</v>
      </c>
      <c r="BE119" s="230">
        <f>IF(N119="základní",J119,0)</f>
        <v>0</v>
      </c>
      <c r="BF119" s="230">
        <f>IF(N119="snížená",J119,0)</f>
        <v>0</v>
      </c>
      <c r="BG119" s="230">
        <f>IF(N119="zákl. přenesená",J119,0)</f>
        <v>0</v>
      </c>
      <c r="BH119" s="230">
        <f>IF(N119="sníž. přenesená",J119,0)</f>
        <v>0</v>
      </c>
      <c r="BI119" s="230">
        <f>IF(N119="nulová",J119,0)</f>
        <v>0</v>
      </c>
      <c r="BJ119" s="18" t="s">
        <v>133</v>
      </c>
      <c r="BK119" s="230">
        <f>ROUND(I119*H119,2)</f>
        <v>0</v>
      </c>
      <c r="BL119" s="18" t="s">
        <v>138</v>
      </c>
      <c r="BM119" s="229" t="s">
        <v>401</v>
      </c>
    </row>
    <row r="120" s="15" customFormat="1">
      <c r="A120" s="15"/>
      <c r="B120" s="263"/>
      <c r="C120" s="264"/>
      <c r="D120" s="233" t="s">
        <v>135</v>
      </c>
      <c r="E120" s="265" t="s">
        <v>18</v>
      </c>
      <c r="F120" s="266" t="s">
        <v>392</v>
      </c>
      <c r="G120" s="264"/>
      <c r="H120" s="265" t="s">
        <v>18</v>
      </c>
      <c r="I120" s="267"/>
      <c r="J120" s="264"/>
      <c r="K120" s="264"/>
      <c r="L120" s="268"/>
      <c r="M120" s="269"/>
      <c r="N120" s="270"/>
      <c r="O120" s="270"/>
      <c r="P120" s="270"/>
      <c r="Q120" s="270"/>
      <c r="R120" s="270"/>
      <c r="S120" s="270"/>
      <c r="T120" s="27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2" t="s">
        <v>135</v>
      </c>
      <c r="AU120" s="272" t="s">
        <v>133</v>
      </c>
      <c r="AV120" s="15" t="s">
        <v>80</v>
      </c>
      <c r="AW120" s="15" t="s">
        <v>34</v>
      </c>
      <c r="AX120" s="15" t="s">
        <v>72</v>
      </c>
      <c r="AY120" s="272" t="s">
        <v>125</v>
      </c>
    </row>
    <row r="121" s="13" customFormat="1">
      <c r="A121" s="13"/>
      <c r="B121" s="231"/>
      <c r="C121" s="232"/>
      <c r="D121" s="233" t="s">
        <v>135</v>
      </c>
      <c r="E121" s="234" t="s">
        <v>18</v>
      </c>
      <c r="F121" s="235" t="s">
        <v>393</v>
      </c>
      <c r="G121" s="232"/>
      <c r="H121" s="236">
        <v>14.380000000000001</v>
      </c>
      <c r="I121" s="237"/>
      <c r="J121" s="232"/>
      <c r="K121" s="232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135</v>
      </c>
      <c r="AU121" s="242" t="s">
        <v>133</v>
      </c>
      <c r="AV121" s="13" t="s">
        <v>133</v>
      </c>
      <c r="AW121" s="13" t="s">
        <v>34</v>
      </c>
      <c r="AX121" s="13" t="s">
        <v>72</v>
      </c>
      <c r="AY121" s="242" t="s">
        <v>125</v>
      </c>
    </row>
    <row r="122" s="14" customFormat="1">
      <c r="A122" s="14"/>
      <c r="B122" s="243"/>
      <c r="C122" s="244"/>
      <c r="D122" s="233" t="s">
        <v>135</v>
      </c>
      <c r="E122" s="245" t="s">
        <v>18</v>
      </c>
      <c r="F122" s="246" t="s">
        <v>137</v>
      </c>
      <c r="G122" s="244"/>
      <c r="H122" s="247">
        <v>14.380000000000001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135</v>
      </c>
      <c r="AU122" s="253" t="s">
        <v>133</v>
      </c>
      <c r="AV122" s="14" t="s">
        <v>138</v>
      </c>
      <c r="AW122" s="14" t="s">
        <v>34</v>
      </c>
      <c r="AX122" s="14" t="s">
        <v>80</v>
      </c>
      <c r="AY122" s="253" t="s">
        <v>125</v>
      </c>
    </row>
    <row r="123" s="13" customFormat="1">
      <c r="A123" s="13"/>
      <c r="B123" s="231"/>
      <c r="C123" s="232"/>
      <c r="D123" s="233" t="s">
        <v>135</v>
      </c>
      <c r="E123" s="232"/>
      <c r="F123" s="235" t="s">
        <v>402</v>
      </c>
      <c r="G123" s="232"/>
      <c r="H123" s="236">
        <v>14.67</v>
      </c>
      <c r="I123" s="237"/>
      <c r="J123" s="232"/>
      <c r="K123" s="232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135</v>
      </c>
      <c r="AU123" s="242" t="s">
        <v>133</v>
      </c>
      <c r="AV123" s="13" t="s">
        <v>133</v>
      </c>
      <c r="AW123" s="13" t="s">
        <v>4</v>
      </c>
      <c r="AX123" s="13" t="s">
        <v>80</v>
      </c>
      <c r="AY123" s="242" t="s">
        <v>125</v>
      </c>
    </row>
    <row r="124" s="2" customFormat="1" ht="24" customHeight="1">
      <c r="A124" s="39"/>
      <c r="B124" s="40"/>
      <c r="C124" s="219" t="s">
        <v>166</v>
      </c>
      <c r="D124" s="219" t="s">
        <v>127</v>
      </c>
      <c r="E124" s="220" t="s">
        <v>158</v>
      </c>
      <c r="F124" s="221" t="s">
        <v>159</v>
      </c>
      <c r="G124" s="222" t="s">
        <v>130</v>
      </c>
      <c r="H124" s="223">
        <v>43.810000000000002</v>
      </c>
      <c r="I124" s="224"/>
      <c r="J124" s="223">
        <f>ROUND(I124*H124,2)</f>
        <v>0</v>
      </c>
      <c r="K124" s="221" t="s">
        <v>131</v>
      </c>
      <c r="L124" s="45"/>
      <c r="M124" s="225" t="s">
        <v>18</v>
      </c>
      <c r="N124" s="226" t="s">
        <v>44</v>
      </c>
      <c r="O124" s="85"/>
      <c r="P124" s="227">
        <f>O124*H124</f>
        <v>0</v>
      </c>
      <c r="Q124" s="227">
        <v>0.0092499999999999995</v>
      </c>
      <c r="R124" s="227">
        <f>Q124*H124</f>
        <v>0.40524250000000001</v>
      </c>
      <c r="S124" s="227">
        <v>0</v>
      </c>
      <c r="T124" s="228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9" t="s">
        <v>138</v>
      </c>
      <c r="AT124" s="229" t="s">
        <v>127</v>
      </c>
      <c r="AU124" s="229" t="s">
        <v>133</v>
      </c>
      <c r="AY124" s="18" t="s">
        <v>125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8" t="s">
        <v>133</v>
      </c>
      <c r="BK124" s="230">
        <f>ROUND(I124*H124,2)</f>
        <v>0</v>
      </c>
      <c r="BL124" s="18" t="s">
        <v>138</v>
      </c>
      <c r="BM124" s="229" t="s">
        <v>403</v>
      </c>
    </row>
    <row r="125" s="15" customFormat="1">
      <c r="A125" s="15"/>
      <c r="B125" s="263"/>
      <c r="C125" s="264"/>
      <c r="D125" s="233" t="s">
        <v>135</v>
      </c>
      <c r="E125" s="265" t="s">
        <v>18</v>
      </c>
      <c r="F125" s="266" t="s">
        <v>394</v>
      </c>
      <c r="G125" s="264"/>
      <c r="H125" s="265" t="s">
        <v>18</v>
      </c>
      <c r="I125" s="267"/>
      <c r="J125" s="264"/>
      <c r="K125" s="264"/>
      <c r="L125" s="268"/>
      <c r="M125" s="269"/>
      <c r="N125" s="270"/>
      <c r="O125" s="270"/>
      <c r="P125" s="270"/>
      <c r="Q125" s="270"/>
      <c r="R125" s="270"/>
      <c r="S125" s="270"/>
      <c r="T125" s="27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2" t="s">
        <v>135</v>
      </c>
      <c r="AU125" s="272" t="s">
        <v>133</v>
      </c>
      <c r="AV125" s="15" t="s">
        <v>80</v>
      </c>
      <c r="AW125" s="15" t="s">
        <v>34</v>
      </c>
      <c r="AX125" s="15" t="s">
        <v>72</v>
      </c>
      <c r="AY125" s="272" t="s">
        <v>125</v>
      </c>
    </row>
    <row r="126" s="13" customFormat="1">
      <c r="A126" s="13"/>
      <c r="B126" s="231"/>
      <c r="C126" s="232"/>
      <c r="D126" s="233" t="s">
        <v>135</v>
      </c>
      <c r="E126" s="234" t="s">
        <v>18</v>
      </c>
      <c r="F126" s="235" t="s">
        <v>395</v>
      </c>
      <c r="G126" s="232"/>
      <c r="H126" s="236">
        <v>45.090000000000003</v>
      </c>
      <c r="I126" s="237"/>
      <c r="J126" s="232"/>
      <c r="K126" s="232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135</v>
      </c>
      <c r="AU126" s="242" t="s">
        <v>133</v>
      </c>
      <c r="AV126" s="13" t="s">
        <v>133</v>
      </c>
      <c r="AW126" s="13" t="s">
        <v>34</v>
      </c>
      <c r="AX126" s="13" t="s">
        <v>72</v>
      </c>
      <c r="AY126" s="242" t="s">
        <v>125</v>
      </c>
    </row>
    <row r="127" s="13" customFormat="1">
      <c r="A127" s="13"/>
      <c r="B127" s="231"/>
      <c r="C127" s="232"/>
      <c r="D127" s="233" t="s">
        <v>135</v>
      </c>
      <c r="E127" s="234" t="s">
        <v>18</v>
      </c>
      <c r="F127" s="235" t="s">
        <v>156</v>
      </c>
      <c r="G127" s="232"/>
      <c r="H127" s="236">
        <v>-1.28</v>
      </c>
      <c r="I127" s="237"/>
      <c r="J127" s="232"/>
      <c r="K127" s="232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135</v>
      </c>
      <c r="AU127" s="242" t="s">
        <v>133</v>
      </c>
      <c r="AV127" s="13" t="s">
        <v>133</v>
      </c>
      <c r="AW127" s="13" t="s">
        <v>34</v>
      </c>
      <c r="AX127" s="13" t="s">
        <v>72</v>
      </c>
      <c r="AY127" s="242" t="s">
        <v>125</v>
      </c>
    </row>
    <row r="128" s="14" customFormat="1">
      <c r="A128" s="14"/>
      <c r="B128" s="243"/>
      <c r="C128" s="244"/>
      <c r="D128" s="233" t="s">
        <v>135</v>
      </c>
      <c r="E128" s="245" t="s">
        <v>18</v>
      </c>
      <c r="F128" s="246" t="s">
        <v>137</v>
      </c>
      <c r="G128" s="244"/>
      <c r="H128" s="247">
        <v>43.810000000000002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135</v>
      </c>
      <c r="AU128" s="253" t="s">
        <v>133</v>
      </c>
      <c r="AV128" s="14" t="s">
        <v>138</v>
      </c>
      <c r="AW128" s="14" t="s">
        <v>34</v>
      </c>
      <c r="AX128" s="14" t="s">
        <v>80</v>
      </c>
      <c r="AY128" s="253" t="s">
        <v>125</v>
      </c>
    </row>
    <row r="129" s="2" customFormat="1" ht="16.5" customHeight="1">
      <c r="A129" s="39"/>
      <c r="B129" s="40"/>
      <c r="C129" s="254" t="s">
        <v>163</v>
      </c>
      <c r="D129" s="254" t="s">
        <v>139</v>
      </c>
      <c r="E129" s="255" t="s">
        <v>161</v>
      </c>
      <c r="F129" s="256" t="s">
        <v>162</v>
      </c>
      <c r="G129" s="257" t="s">
        <v>130</v>
      </c>
      <c r="H129" s="258">
        <v>44.689999999999998</v>
      </c>
      <c r="I129" s="259"/>
      <c r="J129" s="258">
        <f>ROUND(I129*H129,2)</f>
        <v>0</v>
      </c>
      <c r="K129" s="256" t="s">
        <v>131</v>
      </c>
      <c r="L129" s="260"/>
      <c r="M129" s="261" t="s">
        <v>18</v>
      </c>
      <c r="N129" s="262" t="s">
        <v>44</v>
      </c>
      <c r="O129" s="85"/>
      <c r="P129" s="227">
        <f>O129*H129</f>
        <v>0</v>
      </c>
      <c r="Q129" s="227">
        <v>0.0060000000000000001</v>
      </c>
      <c r="R129" s="227">
        <f>Q129*H129</f>
        <v>0.26813999999999999</v>
      </c>
      <c r="S129" s="227">
        <v>0</v>
      </c>
      <c r="T129" s="228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9" t="s">
        <v>163</v>
      </c>
      <c r="AT129" s="229" t="s">
        <v>139</v>
      </c>
      <c r="AU129" s="229" t="s">
        <v>133</v>
      </c>
      <c r="AY129" s="18" t="s">
        <v>125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8" t="s">
        <v>133</v>
      </c>
      <c r="BK129" s="230">
        <f>ROUND(I129*H129,2)</f>
        <v>0</v>
      </c>
      <c r="BL129" s="18" t="s">
        <v>138</v>
      </c>
      <c r="BM129" s="229" t="s">
        <v>404</v>
      </c>
    </row>
    <row r="130" s="15" customFormat="1">
      <c r="A130" s="15"/>
      <c r="B130" s="263"/>
      <c r="C130" s="264"/>
      <c r="D130" s="233" t="s">
        <v>135</v>
      </c>
      <c r="E130" s="265" t="s">
        <v>18</v>
      </c>
      <c r="F130" s="266" t="s">
        <v>394</v>
      </c>
      <c r="G130" s="264"/>
      <c r="H130" s="265" t="s">
        <v>18</v>
      </c>
      <c r="I130" s="267"/>
      <c r="J130" s="264"/>
      <c r="K130" s="264"/>
      <c r="L130" s="268"/>
      <c r="M130" s="269"/>
      <c r="N130" s="270"/>
      <c r="O130" s="270"/>
      <c r="P130" s="270"/>
      <c r="Q130" s="270"/>
      <c r="R130" s="270"/>
      <c r="S130" s="270"/>
      <c r="T130" s="27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2" t="s">
        <v>135</v>
      </c>
      <c r="AU130" s="272" t="s">
        <v>133</v>
      </c>
      <c r="AV130" s="15" t="s">
        <v>80</v>
      </c>
      <c r="AW130" s="15" t="s">
        <v>34</v>
      </c>
      <c r="AX130" s="15" t="s">
        <v>72</v>
      </c>
      <c r="AY130" s="272" t="s">
        <v>125</v>
      </c>
    </row>
    <row r="131" s="13" customFormat="1">
      <c r="A131" s="13"/>
      <c r="B131" s="231"/>
      <c r="C131" s="232"/>
      <c r="D131" s="233" t="s">
        <v>135</v>
      </c>
      <c r="E131" s="234" t="s">
        <v>18</v>
      </c>
      <c r="F131" s="235" t="s">
        <v>395</v>
      </c>
      <c r="G131" s="232"/>
      <c r="H131" s="236">
        <v>45.090000000000003</v>
      </c>
      <c r="I131" s="237"/>
      <c r="J131" s="232"/>
      <c r="K131" s="232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135</v>
      </c>
      <c r="AU131" s="242" t="s">
        <v>133</v>
      </c>
      <c r="AV131" s="13" t="s">
        <v>133</v>
      </c>
      <c r="AW131" s="13" t="s">
        <v>34</v>
      </c>
      <c r="AX131" s="13" t="s">
        <v>72</v>
      </c>
      <c r="AY131" s="242" t="s">
        <v>125</v>
      </c>
    </row>
    <row r="132" s="13" customFormat="1">
      <c r="A132" s="13"/>
      <c r="B132" s="231"/>
      <c r="C132" s="232"/>
      <c r="D132" s="233" t="s">
        <v>135</v>
      </c>
      <c r="E132" s="234" t="s">
        <v>18</v>
      </c>
      <c r="F132" s="235" t="s">
        <v>156</v>
      </c>
      <c r="G132" s="232"/>
      <c r="H132" s="236">
        <v>-1.28</v>
      </c>
      <c r="I132" s="237"/>
      <c r="J132" s="232"/>
      <c r="K132" s="232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135</v>
      </c>
      <c r="AU132" s="242" t="s">
        <v>133</v>
      </c>
      <c r="AV132" s="13" t="s">
        <v>133</v>
      </c>
      <c r="AW132" s="13" t="s">
        <v>34</v>
      </c>
      <c r="AX132" s="13" t="s">
        <v>72</v>
      </c>
      <c r="AY132" s="242" t="s">
        <v>125</v>
      </c>
    </row>
    <row r="133" s="14" customFormat="1">
      <c r="A133" s="14"/>
      <c r="B133" s="243"/>
      <c r="C133" s="244"/>
      <c r="D133" s="233" t="s">
        <v>135</v>
      </c>
      <c r="E133" s="245" t="s">
        <v>18</v>
      </c>
      <c r="F133" s="246" t="s">
        <v>137</v>
      </c>
      <c r="G133" s="244"/>
      <c r="H133" s="247">
        <v>43.810000000000002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135</v>
      </c>
      <c r="AU133" s="253" t="s">
        <v>133</v>
      </c>
      <c r="AV133" s="14" t="s">
        <v>138</v>
      </c>
      <c r="AW133" s="14" t="s">
        <v>34</v>
      </c>
      <c r="AX133" s="14" t="s">
        <v>80</v>
      </c>
      <c r="AY133" s="253" t="s">
        <v>125</v>
      </c>
    </row>
    <row r="134" s="13" customFormat="1">
      <c r="A134" s="13"/>
      <c r="B134" s="231"/>
      <c r="C134" s="232"/>
      <c r="D134" s="233" t="s">
        <v>135</v>
      </c>
      <c r="E134" s="232"/>
      <c r="F134" s="235" t="s">
        <v>405</v>
      </c>
      <c r="G134" s="232"/>
      <c r="H134" s="236">
        <v>44.689999999999998</v>
      </c>
      <c r="I134" s="237"/>
      <c r="J134" s="232"/>
      <c r="K134" s="232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135</v>
      </c>
      <c r="AU134" s="242" t="s">
        <v>133</v>
      </c>
      <c r="AV134" s="13" t="s">
        <v>133</v>
      </c>
      <c r="AW134" s="13" t="s">
        <v>4</v>
      </c>
      <c r="AX134" s="13" t="s">
        <v>80</v>
      </c>
      <c r="AY134" s="242" t="s">
        <v>125</v>
      </c>
    </row>
    <row r="135" s="2" customFormat="1" ht="24" customHeight="1">
      <c r="A135" s="39"/>
      <c r="B135" s="40"/>
      <c r="C135" s="219" t="s">
        <v>174</v>
      </c>
      <c r="D135" s="219" t="s">
        <v>127</v>
      </c>
      <c r="E135" s="220" t="s">
        <v>167</v>
      </c>
      <c r="F135" s="221" t="s">
        <v>168</v>
      </c>
      <c r="G135" s="222" t="s">
        <v>130</v>
      </c>
      <c r="H135" s="223">
        <v>52.350000000000001</v>
      </c>
      <c r="I135" s="224"/>
      <c r="J135" s="223">
        <f>ROUND(I135*H135,2)</f>
        <v>0</v>
      </c>
      <c r="K135" s="221" t="s">
        <v>131</v>
      </c>
      <c r="L135" s="45"/>
      <c r="M135" s="225" t="s">
        <v>18</v>
      </c>
      <c r="N135" s="226" t="s">
        <v>44</v>
      </c>
      <c r="O135" s="85"/>
      <c r="P135" s="227">
        <f>O135*H135</f>
        <v>0</v>
      </c>
      <c r="Q135" s="227">
        <v>0.00348</v>
      </c>
      <c r="R135" s="227">
        <f>Q135*H135</f>
        <v>0.18217800000000001</v>
      </c>
      <c r="S135" s="227">
        <v>0</v>
      </c>
      <c r="T135" s="228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9" t="s">
        <v>138</v>
      </c>
      <c r="AT135" s="229" t="s">
        <v>127</v>
      </c>
      <c r="AU135" s="229" t="s">
        <v>133</v>
      </c>
      <c r="AY135" s="18" t="s">
        <v>125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8" t="s">
        <v>133</v>
      </c>
      <c r="BK135" s="230">
        <f>ROUND(I135*H135,2)</f>
        <v>0</v>
      </c>
      <c r="BL135" s="18" t="s">
        <v>138</v>
      </c>
      <c r="BM135" s="229" t="s">
        <v>406</v>
      </c>
    </row>
    <row r="136" s="15" customFormat="1">
      <c r="A136" s="15"/>
      <c r="B136" s="263"/>
      <c r="C136" s="264"/>
      <c r="D136" s="233" t="s">
        <v>135</v>
      </c>
      <c r="E136" s="265" t="s">
        <v>18</v>
      </c>
      <c r="F136" s="266" t="s">
        <v>392</v>
      </c>
      <c r="G136" s="264"/>
      <c r="H136" s="265" t="s">
        <v>18</v>
      </c>
      <c r="I136" s="267"/>
      <c r="J136" s="264"/>
      <c r="K136" s="264"/>
      <c r="L136" s="268"/>
      <c r="M136" s="269"/>
      <c r="N136" s="270"/>
      <c r="O136" s="270"/>
      <c r="P136" s="270"/>
      <c r="Q136" s="270"/>
      <c r="R136" s="270"/>
      <c r="S136" s="270"/>
      <c r="T136" s="271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2" t="s">
        <v>135</v>
      </c>
      <c r="AU136" s="272" t="s">
        <v>133</v>
      </c>
      <c r="AV136" s="15" t="s">
        <v>80</v>
      </c>
      <c r="AW136" s="15" t="s">
        <v>34</v>
      </c>
      <c r="AX136" s="15" t="s">
        <v>72</v>
      </c>
      <c r="AY136" s="272" t="s">
        <v>125</v>
      </c>
    </row>
    <row r="137" s="13" customFormat="1">
      <c r="A137" s="13"/>
      <c r="B137" s="231"/>
      <c r="C137" s="232"/>
      <c r="D137" s="233" t="s">
        <v>135</v>
      </c>
      <c r="E137" s="234" t="s">
        <v>18</v>
      </c>
      <c r="F137" s="235" t="s">
        <v>393</v>
      </c>
      <c r="G137" s="232"/>
      <c r="H137" s="236">
        <v>14.380000000000001</v>
      </c>
      <c r="I137" s="237"/>
      <c r="J137" s="232"/>
      <c r="K137" s="232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135</v>
      </c>
      <c r="AU137" s="242" t="s">
        <v>133</v>
      </c>
      <c r="AV137" s="13" t="s">
        <v>133</v>
      </c>
      <c r="AW137" s="13" t="s">
        <v>34</v>
      </c>
      <c r="AX137" s="13" t="s">
        <v>72</v>
      </c>
      <c r="AY137" s="242" t="s">
        <v>125</v>
      </c>
    </row>
    <row r="138" s="15" customFormat="1">
      <c r="A138" s="15"/>
      <c r="B138" s="263"/>
      <c r="C138" s="264"/>
      <c r="D138" s="233" t="s">
        <v>135</v>
      </c>
      <c r="E138" s="265" t="s">
        <v>18</v>
      </c>
      <c r="F138" s="266" t="s">
        <v>394</v>
      </c>
      <c r="G138" s="264"/>
      <c r="H138" s="265" t="s">
        <v>18</v>
      </c>
      <c r="I138" s="267"/>
      <c r="J138" s="264"/>
      <c r="K138" s="264"/>
      <c r="L138" s="268"/>
      <c r="M138" s="269"/>
      <c r="N138" s="270"/>
      <c r="O138" s="270"/>
      <c r="P138" s="270"/>
      <c r="Q138" s="270"/>
      <c r="R138" s="270"/>
      <c r="S138" s="270"/>
      <c r="T138" s="271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2" t="s">
        <v>135</v>
      </c>
      <c r="AU138" s="272" t="s">
        <v>133</v>
      </c>
      <c r="AV138" s="15" t="s">
        <v>80</v>
      </c>
      <c r="AW138" s="15" t="s">
        <v>34</v>
      </c>
      <c r="AX138" s="15" t="s">
        <v>72</v>
      </c>
      <c r="AY138" s="272" t="s">
        <v>125</v>
      </c>
    </row>
    <row r="139" s="13" customFormat="1">
      <c r="A139" s="13"/>
      <c r="B139" s="231"/>
      <c r="C139" s="232"/>
      <c r="D139" s="233" t="s">
        <v>135</v>
      </c>
      <c r="E139" s="234" t="s">
        <v>18</v>
      </c>
      <c r="F139" s="235" t="s">
        <v>407</v>
      </c>
      <c r="G139" s="232"/>
      <c r="H139" s="236">
        <v>39.25</v>
      </c>
      <c r="I139" s="237"/>
      <c r="J139" s="232"/>
      <c r="K139" s="232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135</v>
      </c>
      <c r="AU139" s="242" t="s">
        <v>133</v>
      </c>
      <c r="AV139" s="13" t="s">
        <v>133</v>
      </c>
      <c r="AW139" s="13" t="s">
        <v>34</v>
      </c>
      <c r="AX139" s="13" t="s">
        <v>72</v>
      </c>
      <c r="AY139" s="242" t="s">
        <v>125</v>
      </c>
    </row>
    <row r="140" s="13" customFormat="1">
      <c r="A140" s="13"/>
      <c r="B140" s="231"/>
      <c r="C140" s="232"/>
      <c r="D140" s="233" t="s">
        <v>135</v>
      </c>
      <c r="E140" s="234" t="s">
        <v>18</v>
      </c>
      <c r="F140" s="235" t="s">
        <v>156</v>
      </c>
      <c r="G140" s="232"/>
      <c r="H140" s="236">
        <v>-1.28</v>
      </c>
      <c r="I140" s="237"/>
      <c r="J140" s="232"/>
      <c r="K140" s="232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135</v>
      </c>
      <c r="AU140" s="242" t="s">
        <v>133</v>
      </c>
      <c r="AV140" s="13" t="s">
        <v>133</v>
      </c>
      <c r="AW140" s="13" t="s">
        <v>34</v>
      </c>
      <c r="AX140" s="13" t="s">
        <v>72</v>
      </c>
      <c r="AY140" s="242" t="s">
        <v>125</v>
      </c>
    </row>
    <row r="141" s="14" customFormat="1">
      <c r="A141" s="14"/>
      <c r="B141" s="243"/>
      <c r="C141" s="244"/>
      <c r="D141" s="233" t="s">
        <v>135</v>
      </c>
      <c r="E141" s="245" t="s">
        <v>18</v>
      </c>
      <c r="F141" s="246" t="s">
        <v>137</v>
      </c>
      <c r="G141" s="244"/>
      <c r="H141" s="247">
        <v>52.350000000000001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135</v>
      </c>
      <c r="AU141" s="253" t="s">
        <v>133</v>
      </c>
      <c r="AV141" s="14" t="s">
        <v>138</v>
      </c>
      <c r="AW141" s="14" t="s">
        <v>34</v>
      </c>
      <c r="AX141" s="14" t="s">
        <v>80</v>
      </c>
      <c r="AY141" s="253" t="s">
        <v>125</v>
      </c>
    </row>
    <row r="142" s="2" customFormat="1" ht="16.5" customHeight="1">
      <c r="A142" s="39"/>
      <c r="B142" s="40"/>
      <c r="C142" s="219" t="s">
        <v>181</v>
      </c>
      <c r="D142" s="219" t="s">
        <v>127</v>
      </c>
      <c r="E142" s="220" t="s">
        <v>171</v>
      </c>
      <c r="F142" s="221" t="s">
        <v>172</v>
      </c>
      <c r="G142" s="222" t="s">
        <v>130</v>
      </c>
      <c r="H142" s="223">
        <v>58.189999999999998</v>
      </c>
      <c r="I142" s="224"/>
      <c r="J142" s="223">
        <f>ROUND(I142*H142,2)</f>
        <v>0</v>
      </c>
      <c r="K142" s="221" t="s">
        <v>131</v>
      </c>
      <c r="L142" s="45"/>
      <c r="M142" s="225" t="s">
        <v>18</v>
      </c>
      <c r="N142" s="226" t="s">
        <v>44</v>
      </c>
      <c r="O142" s="85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9" t="s">
        <v>138</v>
      </c>
      <c r="AT142" s="229" t="s">
        <v>127</v>
      </c>
      <c r="AU142" s="229" t="s">
        <v>133</v>
      </c>
      <c r="AY142" s="18" t="s">
        <v>125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8" t="s">
        <v>133</v>
      </c>
      <c r="BK142" s="230">
        <f>ROUND(I142*H142,2)</f>
        <v>0</v>
      </c>
      <c r="BL142" s="18" t="s">
        <v>138</v>
      </c>
      <c r="BM142" s="229" t="s">
        <v>408</v>
      </c>
    </row>
    <row r="143" s="15" customFormat="1">
      <c r="A143" s="15"/>
      <c r="B143" s="263"/>
      <c r="C143" s="264"/>
      <c r="D143" s="233" t="s">
        <v>135</v>
      </c>
      <c r="E143" s="265" t="s">
        <v>18</v>
      </c>
      <c r="F143" s="266" t="s">
        <v>392</v>
      </c>
      <c r="G143" s="264"/>
      <c r="H143" s="265" t="s">
        <v>18</v>
      </c>
      <c r="I143" s="267"/>
      <c r="J143" s="264"/>
      <c r="K143" s="264"/>
      <c r="L143" s="268"/>
      <c r="M143" s="269"/>
      <c r="N143" s="270"/>
      <c r="O143" s="270"/>
      <c r="P143" s="270"/>
      <c r="Q143" s="270"/>
      <c r="R143" s="270"/>
      <c r="S143" s="270"/>
      <c r="T143" s="271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2" t="s">
        <v>135</v>
      </c>
      <c r="AU143" s="272" t="s">
        <v>133</v>
      </c>
      <c r="AV143" s="15" t="s">
        <v>80</v>
      </c>
      <c r="AW143" s="15" t="s">
        <v>34</v>
      </c>
      <c r="AX143" s="15" t="s">
        <v>72</v>
      </c>
      <c r="AY143" s="272" t="s">
        <v>125</v>
      </c>
    </row>
    <row r="144" s="13" customFormat="1">
      <c r="A144" s="13"/>
      <c r="B144" s="231"/>
      <c r="C144" s="232"/>
      <c r="D144" s="233" t="s">
        <v>135</v>
      </c>
      <c r="E144" s="234" t="s">
        <v>18</v>
      </c>
      <c r="F144" s="235" t="s">
        <v>393</v>
      </c>
      <c r="G144" s="232"/>
      <c r="H144" s="236">
        <v>14.380000000000001</v>
      </c>
      <c r="I144" s="237"/>
      <c r="J144" s="232"/>
      <c r="K144" s="232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135</v>
      </c>
      <c r="AU144" s="242" t="s">
        <v>133</v>
      </c>
      <c r="AV144" s="13" t="s">
        <v>133</v>
      </c>
      <c r="AW144" s="13" t="s">
        <v>34</v>
      </c>
      <c r="AX144" s="13" t="s">
        <v>72</v>
      </c>
      <c r="AY144" s="242" t="s">
        <v>125</v>
      </c>
    </row>
    <row r="145" s="15" customFormat="1">
      <c r="A145" s="15"/>
      <c r="B145" s="263"/>
      <c r="C145" s="264"/>
      <c r="D145" s="233" t="s">
        <v>135</v>
      </c>
      <c r="E145" s="265" t="s">
        <v>18</v>
      </c>
      <c r="F145" s="266" t="s">
        <v>394</v>
      </c>
      <c r="G145" s="264"/>
      <c r="H145" s="265" t="s">
        <v>18</v>
      </c>
      <c r="I145" s="267"/>
      <c r="J145" s="264"/>
      <c r="K145" s="264"/>
      <c r="L145" s="268"/>
      <c r="M145" s="269"/>
      <c r="N145" s="270"/>
      <c r="O145" s="270"/>
      <c r="P145" s="270"/>
      <c r="Q145" s="270"/>
      <c r="R145" s="270"/>
      <c r="S145" s="270"/>
      <c r="T145" s="27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2" t="s">
        <v>135</v>
      </c>
      <c r="AU145" s="272" t="s">
        <v>133</v>
      </c>
      <c r="AV145" s="15" t="s">
        <v>80</v>
      </c>
      <c r="AW145" s="15" t="s">
        <v>34</v>
      </c>
      <c r="AX145" s="15" t="s">
        <v>72</v>
      </c>
      <c r="AY145" s="272" t="s">
        <v>125</v>
      </c>
    </row>
    <row r="146" s="13" customFormat="1">
      <c r="A146" s="13"/>
      <c r="B146" s="231"/>
      <c r="C146" s="232"/>
      <c r="D146" s="233" t="s">
        <v>135</v>
      </c>
      <c r="E146" s="234" t="s">
        <v>18</v>
      </c>
      <c r="F146" s="235" t="s">
        <v>395</v>
      </c>
      <c r="G146" s="232"/>
      <c r="H146" s="236">
        <v>45.090000000000003</v>
      </c>
      <c r="I146" s="237"/>
      <c r="J146" s="232"/>
      <c r="K146" s="232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135</v>
      </c>
      <c r="AU146" s="242" t="s">
        <v>133</v>
      </c>
      <c r="AV146" s="13" t="s">
        <v>133</v>
      </c>
      <c r="AW146" s="13" t="s">
        <v>34</v>
      </c>
      <c r="AX146" s="13" t="s">
        <v>72</v>
      </c>
      <c r="AY146" s="242" t="s">
        <v>125</v>
      </c>
    </row>
    <row r="147" s="13" customFormat="1">
      <c r="A147" s="13"/>
      <c r="B147" s="231"/>
      <c r="C147" s="232"/>
      <c r="D147" s="233" t="s">
        <v>135</v>
      </c>
      <c r="E147" s="234" t="s">
        <v>18</v>
      </c>
      <c r="F147" s="235" t="s">
        <v>156</v>
      </c>
      <c r="G147" s="232"/>
      <c r="H147" s="236">
        <v>-1.28</v>
      </c>
      <c r="I147" s="237"/>
      <c r="J147" s="232"/>
      <c r="K147" s="232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135</v>
      </c>
      <c r="AU147" s="242" t="s">
        <v>133</v>
      </c>
      <c r="AV147" s="13" t="s">
        <v>133</v>
      </c>
      <c r="AW147" s="13" t="s">
        <v>34</v>
      </c>
      <c r="AX147" s="13" t="s">
        <v>72</v>
      </c>
      <c r="AY147" s="242" t="s">
        <v>125</v>
      </c>
    </row>
    <row r="148" s="14" customFormat="1">
      <c r="A148" s="14"/>
      <c r="B148" s="243"/>
      <c r="C148" s="244"/>
      <c r="D148" s="233" t="s">
        <v>135</v>
      </c>
      <c r="E148" s="245" t="s">
        <v>18</v>
      </c>
      <c r="F148" s="246" t="s">
        <v>137</v>
      </c>
      <c r="G148" s="244"/>
      <c r="H148" s="247">
        <v>58.190000000000005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135</v>
      </c>
      <c r="AU148" s="253" t="s">
        <v>133</v>
      </c>
      <c r="AV148" s="14" t="s">
        <v>138</v>
      </c>
      <c r="AW148" s="14" t="s">
        <v>34</v>
      </c>
      <c r="AX148" s="14" t="s">
        <v>80</v>
      </c>
      <c r="AY148" s="253" t="s">
        <v>125</v>
      </c>
    </row>
    <row r="149" s="2" customFormat="1" ht="24" customHeight="1">
      <c r="A149" s="39"/>
      <c r="B149" s="40"/>
      <c r="C149" s="219" t="s">
        <v>186</v>
      </c>
      <c r="D149" s="219" t="s">
        <v>127</v>
      </c>
      <c r="E149" s="220" t="s">
        <v>175</v>
      </c>
      <c r="F149" s="221" t="s">
        <v>176</v>
      </c>
      <c r="G149" s="222" t="s">
        <v>142</v>
      </c>
      <c r="H149" s="223">
        <v>1</v>
      </c>
      <c r="I149" s="224"/>
      <c r="J149" s="223">
        <f>ROUND(I149*H149,2)</f>
        <v>0</v>
      </c>
      <c r="K149" s="221" t="s">
        <v>131</v>
      </c>
      <c r="L149" s="45"/>
      <c r="M149" s="225" t="s">
        <v>18</v>
      </c>
      <c r="N149" s="226" t="s">
        <v>44</v>
      </c>
      <c r="O149" s="85"/>
      <c r="P149" s="227">
        <f>O149*H149</f>
        <v>0</v>
      </c>
      <c r="Q149" s="227">
        <v>2.004</v>
      </c>
      <c r="R149" s="227">
        <f>Q149*H149</f>
        <v>2.004</v>
      </c>
      <c r="S149" s="227">
        <v>0</v>
      </c>
      <c r="T149" s="228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29" t="s">
        <v>138</v>
      </c>
      <c r="AT149" s="229" t="s">
        <v>127</v>
      </c>
      <c r="AU149" s="229" t="s">
        <v>133</v>
      </c>
      <c r="AY149" s="18" t="s">
        <v>125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8" t="s">
        <v>133</v>
      </c>
      <c r="BK149" s="230">
        <f>ROUND(I149*H149,2)</f>
        <v>0</v>
      </c>
      <c r="BL149" s="18" t="s">
        <v>138</v>
      </c>
      <c r="BM149" s="229" t="s">
        <v>409</v>
      </c>
    </row>
    <row r="150" s="15" customFormat="1">
      <c r="A150" s="15"/>
      <c r="B150" s="263"/>
      <c r="C150" s="264"/>
      <c r="D150" s="233" t="s">
        <v>135</v>
      </c>
      <c r="E150" s="265" t="s">
        <v>18</v>
      </c>
      <c r="F150" s="266" t="s">
        <v>410</v>
      </c>
      <c r="G150" s="264"/>
      <c r="H150" s="265" t="s">
        <v>18</v>
      </c>
      <c r="I150" s="267"/>
      <c r="J150" s="264"/>
      <c r="K150" s="264"/>
      <c r="L150" s="268"/>
      <c r="M150" s="269"/>
      <c r="N150" s="270"/>
      <c r="O150" s="270"/>
      <c r="P150" s="270"/>
      <c r="Q150" s="270"/>
      <c r="R150" s="270"/>
      <c r="S150" s="270"/>
      <c r="T150" s="271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2" t="s">
        <v>135</v>
      </c>
      <c r="AU150" s="272" t="s">
        <v>133</v>
      </c>
      <c r="AV150" s="15" t="s">
        <v>80</v>
      </c>
      <c r="AW150" s="15" t="s">
        <v>34</v>
      </c>
      <c r="AX150" s="15" t="s">
        <v>72</v>
      </c>
      <c r="AY150" s="272" t="s">
        <v>125</v>
      </c>
    </row>
    <row r="151" s="13" customFormat="1">
      <c r="A151" s="13"/>
      <c r="B151" s="231"/>
      <c r="C151" s="232"/>
      <c r="D151" s="233" t="s">
        <v>135</v>
      </c>
      <c r="E151" s="234" t="s">
        <v>18</v>
      </c>
      <c r="F151" s="235" t="s">
        <v>179</v>
      </c>
      <c r="G151" s="232"/>
      <c r="H151" s="236">
        <v>1</v>
      </c>
      <c r="I151" s="237"/>
      <c r="J151" s="232"/>
      <c r="K151" s="232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135</v>
      </c>
      <c r="AU151" s="242" t="s">
        <v>133</v>
      </c>
      <c r="AV151" s="13" t="s">
        <v>133</v>
      </c>
      <c r="AW151" s="13" t="s">
        <v>34</v>
      </c>
      <c r="AX151" s="13" t="s">
        <v>72</v>
      </c>
      <c r="AY151" s="242" t="s">
        <v>125</v>
      </c>
    </row>
    <row r="152" s="14" customFormat="1">
      <c r="A152" s="14"/>
      <c r="B152" s="243"/>
      <c r="C152" s="244"/>
      <c r="D152" s="233" t="s">
        <v>135</v>
      </c>
      <c r="E152" s="245" t="s">
        <v>18</v>
      </c>
      <c r="F152" s="246" t="s">
        <v>137</v>
      </c>
      <c r="G152" s="244"/>
      <c r="H152" s="247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135</v>
      </c>
      <c r="AU152" s="253" t="s">
        <v>133</v>
      </c>
      <c r="AV152" s="14" t="s">
        <v>138</v>
      </c>
      <c r="AW152" s="14" t="s">
        <v>34</v>
      </c>
      <c r="AX152" s="14" t="s">
        <v>80</v>
      </c>
      <c r="AY152" s="253" t="s">
        <v>125</v>
      </c>
    </row>
    <row r="153" s="12" customFormat="1" ht="22.8" customHeight="1">
      <c r="A153" s="12"/>
      <c r="B153" s="203"/>
      <c r="C153" s="204"/>
      <c r="D153" s="205" t="s">
        <v>71</v>
      </c>
      <c r="E153" s="217" t="s">
        <v>174</v>
      </c>
      <c r="F153" s="217" t="s">
        <v>180</v>
      </c>
      <c r="G153" s="204"/>
      <c r="H153" s="204"/>
      <c r="I153" s="207"/>
      <c r="J153" s="218">
        <f>BK153</f>
        <v>0</v>
      </c>
      <c r="K153" s="204"/>
      <c r="L153" s="209"/>
      <c r="M153" s="210"/>
      <c r="N153" s="211"/>
      <c r="O153" s="211"/>
      <c r="P153" s="212">
        <f>SUM(P154:P165)</f>
        <v>0</v>
      </c>
      <c r="Q153" s="211"/>
      <c r="R153" s="212">
        <f>SUM(R154:R165)</f>
        <v>16.979965200000002</v>
      </c>
      <c r="S153" s="211"/>
      <c r="T153" s="213">
        <f>SUM(T154:T165)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4" t="s">
        <v>80</v>
      </c>
      <c r="AT153" s="215" t="s">
        <v>71</v>
      </c>
      <c r="AU153" s="215" t="s">
        <v>80</v>
      </c>
      <c r="AY153" s="214" t="s">
        <v>125</v>
      </c>
      <c r="BK153" s="216">
        <f>SUM(BK154:BK165)</f>
        <v>0</v>
      </c>
    </row>
    <row r="154" s="2" customFormat="1" ht="24" customHeight="1">
      <c r="A154" s="39"/>
      <c r="B154" s="40"/>
      <c r="C154" s="219" t="s">
        <v>193</v>
      </c>
      <c r="D154" s="219" t="s">
        <v>127</v>
      </c>
      <c r="E154" s="220" t="s">
        <v>182</v>
      </c>
      <c r="F154" s="221" t="s">
        <v>183</v>
      </c>
      <c r="G154" s="222" t="s">
        <v>130</v>
      </c>
      <c r="H154" s="223">
        <v>20.039999999999999</v>
      </c>
      <c r="I154" s="224"/>
      <c r="J154" s="223">
        <f>ROUND(I154*H154,2)</f>
        <v>0</v>
      </c>
      <c r="K154" s="221" t="s">
        <v>131</v>
      </c>
      <c r="L154" s="45"/>
      <c r="M154" s="225" t="s">
        <v>18</v>
      </c>
      <c r="N154" s="226" t="s">
        <v>44</v>
      </c>
      <c r="O154" s="85"/>
      <c r="P154" s="227">
        <f>O154*H154</f>
        <v>0</v>
      </c>
      <c r="Q154" s="227">
        <v>0.00012999999999999999</v>
      </c>
      <c r="R154" s="227">
        <f>Q154*H154</f>
        <v>0.0026051999999999998</v>
      </c>
      <c r="S154" s="227">
        <v>0</v>
      </c>
      <c r="T154" s="228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29" t="s">
        <v>138</v>
      </c>
      <c r="AT154" s="229" t="s">
        <v>127</v>
      </c>
      <c r="AU154" s="229" t="s">
        <v>133</v>
      </c>
      <c r="AY154" s="18" t="s">
        <v>125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8" t="s">
        <v>133</v>
      </c>
      <c r="BK154" s="230">
        <f>ROUND(I154*H154,2)</f>
        <v>0</v>
      </c>
      <c r="BL154" s="18" t="s">
        <v>138</v>
      </c>
      <c r="BM154" s="229" t="s">
        <v>411</v>
      </c>
    </row>
    <row r="155" s="15" customFormat="1">
      <c r="A155" s="15"/>
      <c r="B155" s="263"/>
      <c r="C155" s="264"/>
      <c r="D155" s="233" t="s">
        <v>135</v>
      </c>
      <c r="E155" s="265" t="s">
        <v>18</v>
      </c>
      <c r="F155" s="266" t="s">
        <v>191</v>
      </c>
      <c r="G155" s="264"/>
      <c r="H155" s="265" t="s">
        <v>18</v>
      </c>
      <c r="I155" s="267"/>
      <c r="J155" s="264"/>
      <c r="K155" s="264"/>
      <c r="L155" s="268"/>
      <c r="M155" s="269"/>
      <c r="N155" s="270"/>
      <c r="O155" s="270"/>
      <c r="P155" s="270"/>
      <c r="Q155" s="270"/>
      <c r="R155" s="270"/>
      <c r="S155" s="270"/>
      <c r="T155" s="271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2" t="s">
        <v>135</v>
      </c>
      <c r="AU155" s="272" t="s">
        <v>133</v>
      </c>
      <c r="AV155" s="15" t="s">
        <v>80</v>
      </c>
      <c r="AW155" s="15" t="s">
        <v>34</v>
      </c>
      <c r="AX155" s="15" t="s">
        <v>72</v>
      </c>
      <c r="AY155" s="272" t="s">
        <v>125</v>
      </c>
    </row>
    <row r="156" s="13" customFormat="1">
      <c r="A156" s="13"/>
      <c r="B156" s="231"/>
      <c r="C156" s="232"/>
      <c r="D156" s="233" t="s">
        <v>135</v>
      </c>
      <c r="E156" s="234" t="s">
        <v>18</v>
      </c>
      <c r="F156" s="235" t="s">
        <v>412</v>
      </c>
      <c r="G156" s="232"/>
      <c r="H156" s="236">
        <v>20.039999999999999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135</v>
      </c>
      <c r="AU156" s="242" t="s">
        <v>133</v>
      </c>
      <c r="AV156" s="13" t="s">
        <v>133</v>
      </c>
      <c r="AW156" s="13" t="s">
        <v>34</v>
      </c>
      <c r="AX156" s="13" t="s">
        <v>72</v>
      </c>
      <c r="AY156" s="242" t="s">
        <v>125</v>
      </c>
    </row>
    <row r="157" s="14" customFormat="1">
      <c r="A157" s="14"/>
      <c r="B157" s="243"/>
      <c r="C157" s="244"/>
      <c r="D157" s="233" t="s">
        <v>135</v>
      </c>
      <c r="E157" s="245" t="s">
        <v>18</v>
      </c>
      <c r="F157" s="246" t="s">
        <v>137</v>
      </c>
      <c r="G157" s="244"/>
      <c r="H157" s="247">
        <v>20.039999999999999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135</v>
      </c>
      <c r="AU157" s="253" t="s">
        <v>133</v>
      </c>
      <c r="AV157" s="14" t="s">
        <v>138</v>
      </c>
      <c r="AW157" s="14" t="s">
        <v>34</v>
      </c>
      <c r="AX157" s="14" t="s">
        <v>80</v>
      </c>
      <c r="AY157" s="253" t="s">
        <v>125</v>
      </c>
    </row>
    <row r="158" s="2" customFormat="1" ht="24" customHeight="1">
      <c r="A158" s="39"/>
      <c r="B158" s="40"/>
      <c r="C158" s="219" t="s">
        <v>199</v>
      </c>
      <c r="D158" s="219" t="s">
        <v>127</v>
      </c>
      <c r="E158" s="220" t="s">
        <v>187</v>
      </c>
      <c r="F158" s="221" t="s">
        <v>188</v>
      </c>
      <c r="G158" s="222" t="s">
        <v>189</v>
      </c>
      <c r="H158" s="223">
        <v>508</v>
      </c>
      <c r="I158" s="224"/>
      <c r="J158" s="223">
        <f>ROUND(I158*H158,2)</f>
        <v>0</v>
      </c>
      <c r="K158" s="221" t="s">
        <v>131</v>
      </c>
      <c r="L158" s="45"/>
      <c r="M158" s="225" t="s">
        <v>18</v>
      </c>
      <c r="N158" s="226" t="s">
        <v>44</v>
      </c>
      <c r="O158" s="85"/>
      <c r="P158" s="227">
        <f>O158*H158</f>
        <v>0</v>
      </c>
      <c r="Q158" s="227">
        <v>0.033000000000000002</v>
      </c>
      <c r="R158" s="227">
        <f>Q158*H158</f>
        <v>16.763999999999999</v>
      </c>
      <c r="S158" s="227">
        <v>0</v>
      </c>
      <c r="T158" s="228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9" t="s">
        <v>138</v>
      </c>
      <c r="AT158" s="229" t="s">
        <v>127</v>
      </c>
      <c r="AU158" s="229" t="s">
        <v>133</v>
      </c>
      <c r="AY158" s="18" t="s">
        <v>125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8" t="s">
        <v>133</v>
      </c>
      <c r="BK158" s="230">
        <f>ROUND(I158*H158,2)</f>
        <v>0</v>
      </c>
      <c r="BL158" s="18" t="s">
        <v>138</v>
      </c>
      <c r="BM158" s="229" t="s">
        <v>413</v>
      </c>
    </row>
    <row r="159" s="15" customFormat="1">
      <c r="A159" s="15"/>
      <c r="B159" s="263"/>
      <c r="C159" s="264"/>
      <c r="D159" s="233" t="s">
        <v>135</v>
      </c>
      <c r="E159" s="265" t="s">
        <v>18</v>
      </c>
      <c r="F159" s="266" t="s">
        <v>191</v>
      </c>
      <c r="G159" s="264"/>
      <c r="H159" s="265" t="s">
        <v>18</v>
      </c>
      <c r="I159" s="267"/>
      <c r="J159" s="264"/>
      <c r="K159" s="264"/>
      <c r="L159" s="268"/>
      <c r="M159" s="269"/>
      <c r="N159" s="270"/>
      <c r="O159" s="270"/>
      <c r="P159" s="270"/>
      <c r="Q159" s="270"/>
      <c r="R159" s="270"/>
      <c r="S159" s="270"/>
      <c r="T159" s="271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2" t="s">
        <v>135</v>
      </c>
      <c r="AU159" s="272" t="s">
        <v>133</v>
      </c>
      <c r="AV159" s="15" t="s">
        <v>80</v>
      </c>
      <c r="AW159" s="15" t="s">
        <v>34</v>
      </c>
      <c r="AX159" s="15" t="s">
        <v>72</v>
      </c>
      <c r="AY159" s="272" t="s">
        <v>125</v>
      </c>
    </row>
    <row r="160" s="13" customFormat="1">
      <c r="A160" s="13"/>
      <c r="B160" s="231"/>
      <c r="C160" s="232"/>
      <c r="D160" s="233" t="s">
        <v>135</v>
      </c>
      <c r="E160" s="234" t="s">
        <v>18</v>
      </c>
      <c r="F160" s="235" t="s">
        <v>192</v>
      </c>
      <c r="G160" s="232"/>
      <c r="H160" s="236">
        <v>508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135</v>
      </c>
      <c r="AU160" s="242" t="s">
        <v>133</v>
      </c>
      <c r="AV160" s="13" t="s">
        <v>133</v>
      </c>
      <c r="AW160" s="13" t="s">
        <v>34</v>
      </c>
      <c r="AX160" s="13" t="s">
        <v>72</v>
      </c>
      <c r="AY160" s="242" t="s">
        <v>125</v>
      </c>
    </row>
    <row r="161" s="14" customFormat="1">
      <c r="A161" s="14"/>
      <c r="B161" s="243"/>
      <c r="C161" s="244"/>
      <c r="D161" s="233" t="s">
        <v>135</v>
      </c>
      <c r="E161" s="245" t="s">
        <v>18</v>
      </c>
      <c r="F161" s="246" t="s">
        <v>137</v>
      </c>
      <c r="G161" s="244"/>
      <c r="H161" s="247">
        <v>508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135</v>
      </c>
      <c r="AU161" s="253" t="s">
        <v>133</v>
      </c>
      <c r="AV161" s="14" t="s">
        <v>138</v>
      </c>
      <c r="AW161" s="14" t="s">
        <v>34</v>
      </c>
      <c r="AX161" s="14" t="s">
        <v>80</v>
      </c>
      <c r="AY161" s="253" t="s">
        <v>125</v>
      </c>
    </row>
    <row r="162" s="2" customFormat="1" ht="36" customHeight="1">
      <c r="A162" s="39"/>
      <c r="B162" s="40"/>
      <c r="C162" s="219" t="s">
        <v>204</v>
      </c>
      <c r="D162" s="219" t="s">
        <v>127</v>
      </c>
      <c r="E162" s="220" t="s">
        <v>194</v>
      </c>
      <c r="F162" s="221" t="s">
        <v>195</v>
      </c>
      <c r="G162" s="222" t="s">
        <v>189</v>
      </c>
      <c r="H162" s="223">
        <v>508</v>
      </c>
      <c r="I162" s="224"/>
      <c r="J162" s="223">
        <f>ROUND(I162*H162,2)</f>
        <v>0</v>
      </c>
      <c r="K162" s="221" t="s">
        <v>131</v>
      </c>
      <c r="L162" s="45"/>
      <c r="M162" s="225" t="s">
        <v>18</v>
      </c>
      <c r="N162" s="226" t="s">
        <v>44</v>
      </c>
      <c r="O162" s="85"/>
      <c r="P162" s="227">
        <f>O162*H162</f>
        <v>0</v>
      </c>
      <c r="Q162" s="227">
        <v>0.00042000000000000002</v>
      </c>
      <c r="R162" s="227">
        <f>Q162*H162</f>
        <v>0.21336000000000002</v>
      </c>
      <c r="S162" s="227">
        <v>0</v>
      </c>
      <c r="T162" s="228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9" t="s">
        <v>138</v>
      </c>
      <c r="AT162" s="229" t="s">
        <v>127</v>
      </c>
      <c r="AU162" s="229" t="s">
        <v>133</v>
      </c>
      <c r="AY162" s="18" t="s">
        <v>125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8" t="s">
        <v>133</v>
      </c>
      <c r="BK162" s="230">
        <f>ROUND(I162*H162,2)</f>
        <v>0</v>
      </c>
      <c r="BL162" s="18" t="s">
        <v>138</v>
      </c>
      <c r="BM162" s="229" t="s">
        <v>414</v>
      </c>
    </row>
    <row r="163" s="15" customFormat="1">
      <c r="A163" s="15"/>
      <c r="B163" s="263"/>
      <c r="C163" s="264"/>
      <c r="D163" s="233" t="s">
        <v>135</v>
      </c>
      <c r="E163" s="265" t="s">
        <v>18</v>
      </c>
      <c r="F163" s="266" t="s">
        <v>191</v>
      </c>
      <c r="G163" s="264"/>
      <c r="H163" s="265" t="s">
        <v>18</v>
      </c>
      <c r="I163" s="267"/>
      <c r="J163" s="264"/>
      <c r="K163" s="264"/>
      <c r="L163" s="268"/>
      <c r="M163" s="269"/>
      <c r="N163" s="270"/>
      <c r="O163" s="270"/>
      <c r="P163" s="270"/>
      <c r="Q163" s="270"/>
      <c r="R163" s="270"/>
      <c r="S163" s="270"/>
      <c r="T163" s="271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2" t="s">
        <v>135</v>
      </c>
      <c r="AU163" s="272" t="s">
        <v>133</v>
      </c>
      <c r="AV163" s="15" t="s">
        <v>80</v>
      </c>
      <c r="AW163" s="15" t="s">
        <v>34</v>
      </c>
      <c r="AX163" s="15" t="s">
        <v>72</v>
      </c>
      <c r="AY163" s="272" t="s">
        <v>125</v>
      </c>
    </row>
    <row r="164" s="13" customFormat="1">
      <c r="A164" s="13"/>
      <c r="B164" s="231"/>
      <c r="C164" s="232"/>
      <c r="D164" s="233" t="s">
        <v>135</v>
      </c>
      <c r="E164" s="234" t="s">
        <v>18</v>
      </c>
      <c r="F164" s="235" t="s">
        <v>192</v>
      </c>
      <c r="G164" s="232"/>
      <c r="H164" s="236">
        <v>508</v>
      </c>
      <c r="I164" s="237"/>
      <c r="J164" s="232"/>
      <c r="K164" s="232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135</v>
      </c>
      <c r="AU164" s="242" t="s">
        <v>133</v>
      </c>
      <c r="AV164" s="13" t="s">
        <v>133</v>
      </c>
      <c r="AW164" s="13" t="s">
        <v>34</v>
      </c>
      <c r="AX164" s="13" t="s">
        <v>72</v>
      </c>
      <c r="AY164" s="242" t="s">
        <v>125</v>
      </c>
    </row>
    <row r="165" s="14" customFormat="1">
      <c r="A165" s="14"/>
      <c r="B165" s="243"/>
      <c r="C165" s="244"/>
      <c r="D165" s="233" t="s">
        <v>135</v>
      </c>
      <c r="E165" s="245" t="s">
        <v>18</v>
      </c>
      <c r="F165" s="246" t="s">
        <v>137</v>
      </c>
      <c r="G165" s="244"/>
      <c r="H165" s="247">
        <v>508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135</v>
      </c>
      <c r="AU165" s="253" t="s">
        <v>133</v>
      </c>
      <c r="AV165" s="14" t="s">
        <v>138</v>
      </c>
      <c r="AW165" s="14" t="s">
        <v>34</v>
      </c>
      <c r="AX165" s="14" t="s">
        <v>80</v>
      </c>
      <c r="AY165" s="253" t="s">
        <v>125</v>
      </c>
    </row>
    <row r="166" s="12" customFormat="1" ht="22.8" customHeight="1">
      <c r="A166" s="12"/>
      <c r="B166" s="203"/>
      <c r="C166" s="204"/>
      <c r="D166" s="205" t="s">
        <v>71</v>
      </c>
      <c r="E166" s="217" t="s">
        <v>197</v>
      </c>
      <c r="F166" s="217" t="s">
        <v>198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SUM(P167:P172)</f>
        <v>0</v>
      </c>
      <c r="Q166" s="211"/>
      <c r="R166" s="212">
        <f>SUM(R167:R172)</f>
        <v>0</v>
      </c>
      <c r="S166" s="211"/>
      <c r="T166" s="213">
        <f>SUM(T167:T172)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80</v>
      </c>
      <c r="AT166" s="215" t="s">
        <v>71</v>
      </c>
      <c r="AU166" s="215" t="s">
        <v>80</v>
      </c>
      <c r="AY166" s="214" t="s">
        <v>125</v>
      </c>
      <c r="BK166" s="216">
        <f>SUM(BK167:BK172)</f>
        <v>0</v>
      </c>
    </row>
    <row r="167" s="2" customFormat="1" ht="24" customHeight="1">
      <c r="A167" s="39"/>
      <c r="B167" s="40"/>
      <c r="C167" s="219" t="s">
        <v>8</v>
      </c>
      <c r="D167" s="219" t="s">
        <v>127</v>
      </c>
      <c r="E167" s="220" t="s">
        <v>200</v>
      </c>
      <c r="F167" s="221" t="s">
        <v>201</v>
      </c>
      <c r="G167" s="222" t="s">
        <v>202</v>
      </c>
      <c r="H167" s="223">
        <v>0.56000000000000005</v>
      </c>
      <c r="I167" s="224"/>
      <c r="J167" s="223">
        <f>ROUND(I167*H167,2)</f>
        <v>0</v>
      </c>
      <c r="K167" s="221" t="s">
        <v>131</v>
      </c>
      <c r="L167" s="45"/>
      <c r="M167" s="225" t="s">
        <v>18</v>
      </c>
      <c r="N167" s="226" t="s">
        <v>44</v>
      </c>
      <c r="O167" s="85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29" t="s">
        <v>138</v>
      </c>
      <c r="AT167" s="229" t="s">
        <v>127</v>
      </c>
      <c r="AU167" s="229" t="s">
        <v>133</v>
      </c>
      <c r="AY167" s="18" t="s">
        <v>125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8" t="s">
        <v>133</v>
      </c>
      <c r="BK167" s="230">
        <f>ROUND(I167*H167,2)</f>
        <v>0</v>
      </c>
      <c r="BL167" s="18" t="s">
        <v>138</v>
      </c>
      <c r="BM167" s="229" t="s">
        <v>415</v>
      </c>
    </row>
    <row r="168" s="2" customFormat="1" ht="16.5" customHeight="1">
      <c r="A168" s="39"/>
      <c r="B168" s="40"/>
      <c r="C168" s="219" t="s">
        <v>212</v>
      </c>
      <c r="D168" s="219" t="s">
        <v>127</v>
      </c>
      <c r="E168" s="220" t="s">
        <v>205</v>
      </c>
      <c r="F168" s="221" t="s">
        <v>206</v>
      </c>
      <c r="G168" s="222" t="s">
        <v>202</v>
      </c>
      <c r="H168" s="223">
        <v>0.56000000000000005</v>
      </c>
      <c r="I168" s="224"/>
      <c r="J168" s="223">
        <f>ROUND(I168*H168,2)</f>
        <v>0</v>
      </c>
      <c r="K168" s="221" t="s">
        <v>131</v>
      </c>
      <c r="L168" s="45"/>
      <c r="M168" s="225" t="s">
        <v>18</v>
      </c>
      <c r="N168" s="226" t="s">
        <v>44</v>
      </c>
      <c r="O168" s="85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9" t="s">
        <v>138</v>
      </c>
      <c r="AT168" s="229" t="s">
        <v>127</v>
      </c>
      <c r="AU168" s="229" t="s">
        <v>133</v>
      </c>
      <c r="AY168" s="18" t="s">
        <v>125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8" t="s">
        <v>133</v>
      </c>
      <c r="BK168" s="230">
        <f>ROUND(I168*H168,2)</f>
        <v>0</v>
      </c>
      <c r="BL168" s="18" t="s">
        <v>138</v>
      </c>
      <c r="BM168" s="229" t="s">
        <v>416</v>
      </c>
    </row>
    <row r="169" s="2" customFormat="1" ht="24" customHeight="1">
      <c r="A169" s="39"/>
      <c r="B169" s="40"/>
      <c r="C169" s="219" t="s">
        <v>218</v>
      </c>
      <c r="D169" s="219" t="s">
        <v>127</v>
      </c>
      <c r="E169" s="220" t="s">
        <v>208</v>
      </c>
      <c r="F169" s="221" t="s">
        <v>209</v>
      </c>
      <c r="G169" s="222" t="s">
        <v>202</v>
      </c>
      <c r="H169" s="223">
        <v>7.8399999999999999</v>
      </c>
      <c r="I169" s="224"/>
      <c r="J169" s="223">
        <f>ROUND(I169*H169,2)</f>
        <v>0</v>
      </c>
      <c r="K169" s="221" t="s">
        <v>131</v>
      </c>
      <c r="L169" s="45"/>
      <c r="M169" s="225" t="s">
        <v>18</v>
      </c>
      <c r="N169" s="226" t="s">
        <v>44</v>
      </c>
      <c r="O169" s="85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9" t="s">
        <v>138</v>
      </c>
      <c r="AT169" s="229" t="s">
        <v>127</v>
      </c>
      <c r="AU169" s="229" t="s">
        <v>133</v>
      </c>
      <c r="AY169" s="18" t="s">
        <v>125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8" t="s">
        <v>133</v>
      </c>
      <c r="BK169" s="230">
        <f>ROUND(I169*H169,2)</f>
        <v>0</v>
      </c>
      <c r="BL169" s="18" t="s">
        <v>138</v>
      </c>
      <c r="BM169" s="229" t="s">
        <v>417</v>
      </c>
    </row>
    <row r="170" s="13" customFormat="1">
      <c r="A170" s="13"/>
      <c r="B170" s="231"/>
      <c r="C170" s="232"/>
      <c r="D170" s="233" t="s">
        <v>135</v>
      </c>
      <c r="E170" s="234" t="s">
        <v>18</v>
      </c>
      <c r="F170" s="235" t="s">
        <v>211</v>
      </c>
      <c r="G170" s="232"/>
      <c r="H170" s="236">
        <v>7.8399999999999999</v>
      </c>
      <c r="I170" s="237"/>
      <c r="J170" s="232"/>
      <c r="K170" s="232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135</v>
      </c>
      <c r="AU170" s="242" t="s">
        <v>133</v>
      </c>
      <c r="AV170" s="13" t="s">
        <v>133</v>
      </c>
      <c r="AW170" s="13" t="s">
        <v>34</v>
      </c>
      <c r="AX170" s="13" t="s">
        <v>72</v>
      </c>
      <c r="AY170" s="242" t="s">
        <v>125</v>
      </c>
    </row>
    <row r="171" s="14" customFormat="1">
      <c r="A171" s="14"/>
      <c r="B171" s="243"/>
      <c r="C171" s="244"/>
      <c r="D171" s="233" t="s">
        <v>135</v>
      </c>
      <c r="E171" s="245" t="s">
        <v>18</v>
      </c>
      <c r="F171" s="246" t="s">
        <v>137</v>
      </c>
      <c r="G171" s="244"/>
      <c r="H171" s="247">
        <v>7.8399999999999999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135</v>
      </c>
      <c r="AU171" s="253" t="s">
        <v>133</v>
      </c>
      <c r="AV171" s="14" t="s">
        <v>138</v>
      </c>
      <c r="AW171" s="14" t="s">
        <v>34</v>
      </c>
      <c r="AX171" s="14" t="s">
        <v>80</v>
      </c>
      <c r="AY171" s="253" t="s">
        <v>125</v>
      </c>
    </row>
    <row r="172" s="2" customFormat="1" ht="24" customHeight="1">
      <c r="A172" s="39"/>
      <c r="B172" s="40"/>
      <c r="C172" s="219" t="s">
        <v>226</v>
      </c>
      <c r="D172" s="219" t="s">
        <v>127</v>
      </c>
      <c r="E172" s="220" t="s">
        <v>213</v>
      </c>
      <c r="F172" s="221" t="s">
        <v>214</v>
      </c>
      <c r="G172" s="222" t="s">
        <v>202</v>
      </c>
      <c r="H172" s="223">
        <v>0.56000000000000005</v>
      </c>
      <c r="I172" s="224"/>
      <c r="J172" s="223">
        <f>ROUND(I172*H172,2)</f>
        <v>0</v>
      </c>
      <c r="K172" s="221" t="s">
        <v>131</v>
      </c>
      <c r="L172" s="45"/>
      <c r="M172" s="225" t="s">
        <v>18</v>
      </c>
      <c r="N172" s="226" t="s">
        <v>44</v>
      </c>
      <c r="O172" s="85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29" t="s">
        <v>138</v>
      </c>
      <c r="AT172" s="229" t="s">
        <v>127</v>
      </c>
      <c r="AU172" s="229" t="s">
        <v>133</v>
      </c>
      <c r="AY172" s="18" t="s">
        <v>125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8" t="s">
        <v>133</v>
      </c>
      <c r="BK172" s="230">
        <f>ROUND(I172*H172,2)</f>
        <v>0</v>
      </c>
      <c r="BL172" s="18" t="s">
        <v>138</v>
      </c>
      <c r="BM172" s="229" t="s">
        <v>418</v>
      </c>
    </row>
    <row r="173" s="12" customFormat="1" ht="22.8" customHeight="1">
      <c r="A173" s="12"/>
      <c r="B173" s="203"/>
      <c r="C173" s="204"/>
      <c r="D173" s="205" t="s">
        <v>71</v>
      </c>
      <c r="E173" s="217" t="s">
        <v>216</v>
      </c>
      <c r="F173" s="217" t="s">
        <v>217</v>
      </c>
      <c r="G173" s="204"/>
      <c r="H173" s="204"/>
      <c r="I173" s="207"/>
      <c r="J173" s="218">
        <f>BK173</f>
        <v>0</v>
      </c>
      <c r="K173" s="204"/>
      <c r="L173" s="209"/>
      <c r="M173" s="210"/>
      <c r="N173" s="211"/>
      <c r="O173" s="211"/>
      <c r="P173" s="212">
        <f>P174</f>
        <v>0</v>
      </c>
      <c r="Q173" s="211"/>
      <c r="R173" s="212">
        <f>R174</f>
        <v>0</v>
      </c>
      <c r="S173" s="211"/>
      <c r="T173" s="213">
        <f>T174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4" t="s">
        <v>80</v>
      </c>
      <c r="AT173" s="215" t="s">
        <v>71</v>
      </c>
      <c r="AU173" s="215" t="s">
        <v>80</v>
      </c>
      <c r="AY173" s="214" t="s">
        <v>125</v>
      </c>
      <c r="BK173" s="216">
        <f>BK174</f>
        <v>0</v>
      </c>
    </row>
    <row r="174" s="2" customFormat="1" ht="24" customHeight="1">
      <c r="A174" s="39"/>
      <c r="B174" s="40"/>
      <c r="C174" s="219" t="s">
        <v>233</v>
      </c>
      <c r="D174" s="219" t="s">
        <v>127</v>
      </c>
      <c r="E174" s="220" t="s">
        <v>219</v>
      </c>
      <c r="F174" s="221" t="s">
        <v>220</v>
      </c>
      <c r="G174" s="222" t="s">
        <v>202</v>
      </c>
      <c r="H174" s="223">
        <v>20</v>
      </c>
      <c r="I174" s="224"/>
      <c r="J174" s="223">
        <f>ROUND(I174*H174,2)</f>
        <v>0</v>
      </c>
      <c r="K174" s="221" t="s">
        <v>131</v>
      </c>
      <c r="L174" s="45"/>
      <c r="M174" s="225" t="s">
        <v>18</v>
      </c>
      <c r="N174" s="226" t="s">
        <v>44</v>
      </c>
      <c r="O174" s="85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9" t="s">
        <v>138</v>
      </c>
      <c r="AT174" s="229" t="s">
        <v>127</v>
      </c>
      <c r="AU174" s="229" t="s">
        <v>133</v>
      </c>
      <c r="AY174" s="18" t="s">
        <v>125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8" t="s">
        <v>133</v>
      </c>
      <c r="BK174" s="230">
        <f>ROUND(I174*H174,2)</f>
        <v>0</v>
      </c>
      <c r="BL174" s="18" t="s">
        <v>138</v>
      </c>
      <c r="BM174" s="229" t="s">
        <v>419</v>
      </c>
    </row>
    <row r="175" s="12" customFormat="1" ht="25.92" customHeight="1">
      <c r="A175" s="12"/>
      <c r="B175" s="203"/>
      <c r="C175" s="204"/>
      <c r="D175" s="205" t="s">
        <v>71</v>
      </c>
      <c r="E175" s="206" t="s">
        <v>222</v>
      </c>
      <c r="F175" s="206" t="s">
        <v>223</v>
      </c>
      <c r="G175" s="204"/>
      <c r="H175" s="204"/>
      <c r="I175" s="207"/>
      <c r="J175" s="208">
        <f>BK175</f>
        <v>0</v>
      </c>
      <c r="K175" s="204"/>
      <c r="L175" s="209"/>
      <c r="M175" s="210"/>
      <c r="N175" s="211"/>
      <c r="O175" s="211"/>
      <c r="P175" s="212">
        <f>P176+P218+P231+P241+P251+P281</f>
        <v>0</v>
      </c>
      <c r="Q175" s="211"/>
      <c r="R175" s="212">
        <f>R176+R218+R231+R241+R251+R281</f>
        <v>2.2073071</v>
      </c>
      <c r="S175" s="211"/>
      <c r="T175" s="213">
        <f>T176+T218+T231+T241+T251+T281</f>
        <v>0.56103500000000006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133</v>
      </c>
      <c r="AT175" s="215" t="s">
        <v>71</v>
      </c>
      <c r="AU175" s="215" t="s">
        <v>72</v>
      </c>
      <c r="AY175" s="214" t="s">
        <v>125</v>
      </c>
      <c r="BK175" s="216">
        <f>BK176+BK218+BK231+BK241+BK251+BK281</f>
        <v>0</v>
      </c>
    </row>
    <row r="176" s="12" customFormat="1" ht="22.8" customHeight="1">
      <c r="A176" s="12"/>
      <c r="B176" s="203"/>
      <c r="C176" s="204"/>
      <c r="D176" s="205" t="s">
        <v>71</v>
      </c>
      <c r="E176" s="217" t="s">
        <v>224</v>
      </c>
      <c r="F176" s="217" t="s">
        <v>225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SUM(P177:P217)</f>
        <v>0</v>
      </c>
      <c r="Q176" s="211"/>
      <c r="R176" s="212">
        <f>SUM(R177:R217)</f>
        <v>0.55240429999999996</v>
      </c>
      <c r="S176" s="211"/>
      <c r="T176" s="213">
        <f>SUM(T177:T217)</f>
        <v>0.36446000000000001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133</v>
      </c>
      <c r="AT176" s="215" t="s">
        <v>71</v>
      </c>
      <c r="AU176" s="215" t="s">
        <v>80</v>
      </c>
      <c r="AY176" s="214" t="s">
        <v>125</v>
      </c>
      <c r="BK176" s="216">
        <f>SUM(BK177:BK217)</f>
        <v>0</v>
      </c>
    </row>
    <row r="177" s="2" customFormat="1" ht="16.5" customHeight="1">
      <c r="A177" s="39"/>
      <c r="B177" s="40"/>
      <c r="C177" s="219" t="s">
        <v>238</v>
      </c>
      <c r="D177" s="219" t="s">
        <v>127</v>
      </c>
      <c r="E177" s="220" t="s">
        <v>227</v>
      </c>
      <c r="F177" s="221" t="s">
        <v>228</v>
      </c>
      <c r="G177" s="222" t="s">
        <v>130</v>
      </c>
      <c r="H177" s="223">
        <v>182.22999999999999</v>
      </c>
      <c r="I177" s="224"/>
      <c r="J177" s="223">
        <f>ROUND(I177*H177,2)</f>
        <v>0</v>
      </c>
      <c r="K177" s="221" t="s">
        <v>131</v>
      </c>
      <c r="L177" s="45"/>
      <c r="M177" s="225" t="s">
        <v>18</v>
      </c>
      <c r="N177" s="226" t="s">
        <v>44</v>
      </c>
      <c r="O177" s="85"/>
      <c r="P177" s="227">
        <f>O177*H177</f>
        <v>0</v>
      </c>
      <c r="Q177" s="227">
        <v>0</v>
      </c>
      <c r="R177" s="227">
        <f>Q177*H177</f>
        <v>0</v>
      </c>
      <c r="S177" s="227">
        <v>0.002</v>
      </c>
      <c r="T177" s="228">
        <f>S177*H177</f>
        <v>0.36446000000000001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29" t="s">
        <v>212</v>
      </c>
      <c r="AT177" s="229" t="s">
        <v>127</v>
      </c>
      <c r="AU177" s="229" t="s">
        <v>133</v>
      </c>
      <c r="AY177" s="18" t="s">
        <v>125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8" t="s">
        <v>133</v>
      </c>
      <c r="BK177" s="230">
        <f>ROUND(I177*H177,2)</f>
        <v>0</v>
      </c>
      <c r="BL177" s="18" t="s">
        <v>212</v>
      </c>
      <c r="BM177" s="229" t="s">
        <v>420</v>
      </c>
    </row>
    <row r="178" s="15" customFormat="1">
      <c r="A178" s="15"/>
      <c r="B178" s="263"/>
      <c r="C178" s="264"/>
      <c r="D178" s="233" t="s">
        <v>135</v>
      </c>
      <c r="E178" s="265" t="s">
        <v>18</v>
      </c>
      <c r="F178" s="266" t="s">
        <v>191</v>
      </c>
      <c r="G178" s="264"/>
      <c r="H178" s="265" t="s">
        <v>18</v>
      </c>
      <c r="I178" s="267"/>
      <c r="J178" s="264"/>
      <c r="K178" s="264"/>
      <c r="L178" s="268"/>
      <c r="M178" s="269"/>
      <c r="N178" s="270"/>
      <c r="O178" s="270"/>
      <c r="P178" s="270"/>
      <c r="Q178" s="270"/>
      <c r="R178" s="270"/>
      <c r="S178" s="270"/>
      <c r="T178" s="271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2" t="s">
        <v>135</v>
      </c>
      <c r="AU178" s="272" t="s">
        <v>133</v>
      </c>
      <c r="AV178" s="15" t="s">
        <v>80</v>
      </c>
      <c r="AW178" s="15" t="s">
        <v>34</v>
      </c>
      <c r="AX178" s="15" t="s">
        <v>72</v>
      </c>
      <c r="AY178" s="272" t="s">
        <v>125</v>
      </c>
    </row>
    <row r="179" s="13" customFormat="1">
      <c r="A179" s="13"/>
      <c r="B179" s="231"/>
      <c r="C179" s="232"/>
      <c r="D179" s="233" t="s">
        <v>135</v>
      </c>
      <c r="E179" s="234" t="s">
        <v>18</v>
      </c>
      <c r="F179" s="235" t="s">
        <v>421</v>
      </c>
      <c r="G179" s="232"/>
      <c r="H179" s="236">
        <v>200.22999999999999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135</v>
      </c>
      <c r="AU179" s="242" t="s">
        <v>133</v>
      </c>
      <c r="AV179" s="13" t="s">
        <v>133</v>
      </c>
      <c r="AW179" s="13" t="s">
        <v>34</v>
      </c>
      <c r="AX179" s="13" t="s">
        <v>72</v>
      </c>
      <c r="AY179" s="242" t="s">
        <v>125</v>
      </c>
    </row>
    <row r="180" s="13" customFormat="1">
      <c r="A180" s="13"/>
      <c r="B180" s="231"/>
      <c r="C180" s="232"/>
      <c r="D180" s="233" t="s">
        <v>135</v>
      </c>
      <c r="E180" s="234" t="s">
        <v>18</v>
      </c>
      <c r="F180" s="235" t="s">
        <v>422</v>
      </c>
      <c r="G180" s="232"/>
      <c r="H180" s="236">
        <v>-18</v>
      </c>
      <c r="I180" s="237"/>
      <c r="J180" s="232"/>
      <c r="K180" s="232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135</v>
      </c>
      <c r="AU180" s="242" t="s">
        <v>133</v>
      </c>
      <c r="AV180" s="13" t="s">
        <v>133</v>
      </c>
      <c r="AW180" s="13" t="s">
        <v>34</v>
      </c>
      <c r="AX180" s="13" t="s">
        <v>72</v>
      </c>
      <c r="AY180" s="242" t="s">
        <v>125</v>
      </c>
    </row>
    <row r="181" s="14" customFormat="1">
      <c r="A181" s="14"/>
      <c r="B181" s="243"/>
      <c r="C181" s="244"/>
      <c r="D181" s="233" t="s">
        <v>135</v>
      </c>
      <c r="E181" s="245" t="s">
        <v>18</v>
      </c>
      <c r="F181" s="246" t="s">
        <v>137</v>
      </c>
      <c r="G181" s="244"/>
      <c r="H181" s="247">
        <v>182.22999999999999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135</v>
      </c>
      <c r="AU181" s="253" t="s">
        <v>133</v>
      </c>
      <c r="AV181" s="14" t="s">
        <v>138</v>
      </c>
      <c r="AW181" s="14" t="s">
        <v>34</v>
      </c>
      <c r="AX181" s="14" t="s">
        <v>80</v>
      </c>
      <c r="AY181" s="253" t="s">
        <v>125</v>
      </c>
    </row>
    <row r="182" s="2" customFormat="1" ht="16.5" customHeight="1">
      <c r="A182" s="39"/>
      <c r="B182" s="40"/>
      <c r="C182" s="219" t="s">
        <v>7</v>
      </c>
      <c r="D182" s="219" t="s">
        <v>127</v>
      </c>
      <c r="E182" s="220" t="s">
        <v>234</v>
      </c>
      <c r="F182" s="221" t="s">
        <v>235</v>
      </c>
      <c r="G182" s="222" t="s">
        <v>130</v>
      </c>
      <c r="H182" s="223">
        <v>212.22999999999999</v>
      </c>
      <c r="I182" s="224"/>
      <c r="J182" s="223">
        <f>ROUND(I182*H182,2)</f>
        <v>0</v>
      </c>
      <c r="K182" s="221" t="s">
        <v>131</v>
      </c>
      <c r="L182" s="45"/>
      <c r="M182" s="225" t="s">
        <v>18</v>
      </c>
      <c r="N182" s="226" t="s">
        <v>44</v>
      </c>
      <c r="O182" s="85"/>
      <c r="P182" s="227">
        <f>O182*H182</f>
        <v>0</v>
      </c>
      <c r="Q182" s="227">
        <v>0.00072000000000000005</v>
      </c>
      <c r="R182" s="227">
        <f>Q182*H182</f>
        <v>0.15280560000000001</v>
      </c>
      <c r="S182" s="227">
        <v>0</v>
      </c>
      <c r="T182" s="228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9" t="s">
        <v>212</v>
      </c>
      <c r="AT182" s="229" t="s">
        <v>127</v>
      </c>
      <c r="AU182" s="229" t="s">
        <v>133</v>
      </c>
      <c r="AY182" s="18" t="s">
        <v>125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8" t="s">
        <v>133</v>
      </c>
      <c r="BK182" s="230">
        <f>ROUND(I182*H182,2)</f>
        <v>0</v>
      </c>
      <c r="BL182" s="18" t="s">
        <v>212</v>
      </c>
      <c r="BM182" s="229" t="s">
        <v>423</v>
      </c>
    </row>
    <row r="183" s="15" customFormat="1">
      <c r="A183" s="15"/>
      <c r="B183" s="263"/>
      <c r="C183" s="264"/>
      <c r="D183" s="233" t="s">
        <v>135</v>
      </c>
      <c r="E183" s="265" t="s">
        <v>18</v>
      </c>
      <c r="F183" s="266" t="s">
        <v>191</v>
      </c>
      <c r="G183" s="264"/>
      <c r="H183" s="265" t="s">
        <v>18</v>
      </c>
      <c r="I183" s="267"/>
      <c r="J183" s="264"/>
      <c r="K183" s="264"/>
      <c r="L183" s="268"/>
      <c r="M183" s="269"/>
      <c r="N183" s="270"/>
      <c r="O183" s="270"/>
      <c r="P183" s="270"/>
      <c r="Q183" s="270"/>
      <c r="R183" s="270"/>
      <c r="S183" s="270"/>
      <c r="T183" s="271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2" t="s">
        <v>135</v>
      </c>
      <c r="AU183" s="272" t="s">
        <v>133</v>
      </c>
      <c r="AV183" s="15" t="s">
        <v>80</v>
      </c>
      <c r="AW183" s="15" t="s">
        <v>34</v>
      </c>
      <c r="AX183" s="15" t="s">
        <v>72</v>
      </c>
      <c r="AY183" s="272" t="s">
        <v>125</v>
      </c>
    </row>
    <row r="184" s="13" customFormat="1">
      <c r="A184" s="13"/>
      <c r="B184" s="231"/>
      <c r="C184" s="232"/>
      <c r="D184" s="233" t="s">
        <v>135</v>
      </c>
      <c r="E184" s="234" t="s">
        <v>18</v>
      </c>
      <c r="F184" s="235" t="s">
        <v>421</v>
      </c>
      <c r="G184" s="232"/>
      <c r="H184" s="236">
        <v>200.22999999999999</v>
      </c>
      <c r="I184" s="237"/>
      <c r="J184" s="232"/>
      <c r="K184" s="232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135</v>
      </c>
      <c r="AU184" s="242" t="s">
        <v>133</v>
      </c>
      <c r="AV184" s="13" t="s">
        <v>133</v>
      </c>
      <c r="AW184" s="13" t="s">
        <v>34</v>
      </c>
      <c r="AX184" s="13" t="s">
        <v>72</v>
      </c>
      <c r="AY184" s="242" t="s">
        <v>125</v>
      </c>
    </row>
    <row r="185" s="13" customFormat="1">
      <c r="A185" s="13"/>
      <c r="B185" s="231"/>
      <c r="C185" s="232"/>
      <c r="D185" s="233" t="s">
        <v>135</v>
      </c>
      <c r="E185" s="234" t="s">
        <v>18</v>
      </c>
      <c r="F185" s="235" t="s">
        <v>422</v>
      </c>
      <c r="G185" s="232"/>
      <c r="H185" s="236">
        <v>-18</v>
      </c>
      <c r="I185" s="237"/>
      <c r="J185" s="232"/>
      <c r="K185" s="232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135</v>
      </c>
      <c r="AU185" s="242" t="s">
        <v>133</v>
      </c>
      <c r="AV185" s="13" t="s">
        <v>133</v>
      </c>
      <c r="AW185" s="13" t="s">
        <v>34</v>
      </c>
      <c r="AX185" s="13" t="s">
        <v>72</v>
      </c>
      <c r="AY185" s="242" t="s">
        <v>125</v>
      </c>
    </row>
    <row r="186" s="13" customFormat="1">
      <c r="A186" s="13"/>
      <c r="B186" s="231"/>
      <c r="C186" s="232"/>
      <c r="D186" s="233" t="s">
        <v>135</v>
      </c>
      <c r="E186" s="234" t="s">
        <v>18</v>
      </c>
      <c r="F186" s="235" t="s">
        <v>424</v>
      </c>
      <c r="G186" s="232"/>
      <c r="H186" s="236">
        <v>30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135</v>
      </c>
      <c r="AU186" s="242" t="s">
        <v>133</v>
      </c>
      <c r="AV186" s="13" t="s">
        <v>133</v>
      </c>
      <c r="AW186" s="13" t="s">
        <v>34</v>
      </c>
      <c r="AX186" s="13" t="s">
        <v>72</v>
      </c>
      <c r="AY186" s="242" t="s">
        <v>125</v>
      </c>
    </row>
    <row r="187" s="14" customFormat="1">
      <c r="A187" s="14"/>
      <c r="B187" s="243"/>
      <c r="C187" s="244"/>
      <c r="D187" s="233" t="s">
        <v>135</v>
      </c>
      <c r="E187" s="245" t="s">
        <v>18</v>
      </c>
      <c r="F187" s="246" t="s">
        <v>137</v>
      </c>
      <c r="G187" s="244"/>
      <c r="H187" s="247">
        <v>212.22999999999999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135</v>
      </c>
      <c r="AU187" s="253" t="s">
        <v>133</v>
      </c>
      <c r="AV187" s="14" t="s">
        <v>138</v>
      </c>
      <c r="AW187" s="14" t="s">
        <v>34</v>
      </c>
      <c r="AX187" s="14" t="s">
        <v>80</v>
      </c>
      <c r="AY187" s="253" t="s">
        <v>125</v>
      </c>
    </row>
    <row r="188" s="2" customFormat="1" ht="16.5" customHeight="1">
      <c r="A188" s="39"/>
      <c r="B188" s="40"/>
      <c r="C188" s="254" t="s">
        <v>249</v>
      </c>
      <c r="D188" s="254" t="s">
        <v>139</v>
      </c>
      <c r="E188" s="255" t="s">
        <v>239</v>
      </c>
      <c r="F188" s="256" t="s">
        <v>240</v>
      </c>
      <c r="G188" s="257" t="s">
        <v>130</v>
      </c>
      <c r="H188" s="258">
        <v>244.06</v>
      </c>
      <c r="I188" s="259"/>
      <c r="J188" s="258">
        <f>ROUND(I188*H188,2)</f>
        <v>0</v>
      </c>
      <c r="K188" s="256" t="s">
        <v>241</v>
      </c>
      <c r="L188" s="260"/>
      <c r="M188" s="261" t="s">
        <v>18</v>
      </c>
      <c r="N188" s="262" t="s">
        <v>44</v>
      </c>
      <c r="O188" s="85"/>
      <c r="P188" s="227">
        <f>O188*H188</f>
        <v>0</v>
      </c>
      <c r="Q188" s="227">
        <v>0.0012999999999999999</v>
      </c>
      <c r="R188" s="227">
        <f>Q188*H188</f>
        <v>0.317278</v>
      </c>
      <c r="S188" s="227">
        <v>0</v>
      </c>
      <c r="T188" s="228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29" t="s">
        <v>242</v>
      </c>
      <c r="AT188" s="229" t="s">
        <v>139</v>
      </c>
      <c r="AU188" s="229" t="s">
        <v>133</v>
      </c>
      <c r="AY188" s="18" t="s">
        <v>125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8" t="s">
        <v>133</v>
      </c>
      <c r="BK188" s="230">
        <f>ROUND(I188*H188,2)</f>
        <v>0</v>
      </c>
      <c r="BL188" s="18" t="s">
        <v>212</v>
      </c>
      <c r="BM188" s="229" t="s">
        <v>425</v>
      </c>
    </row>
    <row r="189" s="15" customFormat="1">
      <c r="A189" s="15"/>
      <c r="B189" s="263"/>
      <c r="C189" s="264"/>
      <c r="D189" s="233" t="s">
        <v>135</v>
      </c>
      <c r="E189" s="265" t="s">
        <v>18</v>
      </c>
      <c r="F189" s="266" t="s">
        <v>191</v>
      </c>
      <c r="G189" s="264"/>
      <c r="H189" s="265" t="s">
        <v>18</v>
      </c>
      <c r="I189" s="267"/>
      <c r="J189" s="264"/>
      <c r="K189" s="264"/>
      <c r="L189" s="268"/>
      <c r="M189" s="269"/>
      <c r="N189" s="270"/>
      <c r="O189" s="270"/>
      <c r="P189" s="270"/>
      <c r="Q189" s="270"/>
      <c r="R189" s="270"/>
      <c r="S189" s="270"/>
      <c r="T189" s="271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2" t="s">
        <v>135</v>
      </c>
      <c r="AU189" s="272" t="s">
        <v>133</v>
      </c>
      <c r="AV189" s="15" t="s">
        <v>80</v>
      </c>
      <c r="AW189" s="15" t="s">
        <v>34</v>
      </c>
      <c r="AX189" s="15" t="s">
        <v>72</v>
      </c>
      <c r="AY189" s="272" t="s">
        <v>125</v>
      </c>
    </row>
    <row r="190" s="13" customFormat="1">
      <c r="A190" s="13"/>
      <c r="B190" s="231"/>
      <c r="C190" s="232"/>
      <c r="D190" s="233" t="s">
        <v>135</v>
      </c>
      <c r="E190" s="234" t="s">
        <v>18</v>
      </c>
      <c r="F190" s="235" t="s">
        <v>421</v>
      </c>
      <c r="G190" s="232"/>
      <c r="H190" s="236">
        <v>200.22999999999999</v>
      </c>
      <c r="I190" s="237"/>
      <c r="J190" s="232"/>
      <c r="K190" s="232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135</v>
      </c>
      <c r="AU190" s="242" t="s">
        <v>133</v>
      </c>
      <c r="AV190" s="13" t="s">
        <v>133</v>
      </c>
      <c r="AW190" s="13" t="s">
        <v>34</v>
      </c>
      <c r="AX190" s="13" t="s">
        <v>72</v>
      </c>
      <c r="AY190" s="242" t="s">
        <v>125</v>
      </c>
    </row>
    <row r="191" s="13" customFormat="1">
      <c r="A191" s="13"/>
      <c r="B191" s="231"/>
      <c r="C191" s="232"/>
      <c r="D191" s="233" t="s">
        <v>135</v>
      </c>
      <c r="E191" s="234" t="s">
        <v>18</v>
      </c>
      <c r="F191" s="235" t="s">
        <v>422</v>
      </c>
      <c r="G191" s="232"/>
      <c r="H191" s="236">
        <v>-18</v>
      </c>
      <c r="I191" s="237"/>
      <c r="J191" s="232"/>
      <c r="K191" s="232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135</v>
      </c>
      <c r="AU191" s="242" t="s">
        <v>133</v>
      </c>
      <c r="AV191" s="13" t="s">
        <v>133</v>
      </c>
      <c r="AW191" s="13" t="s">
        <v>34</v>
      </c>
      <c r="AX191" s="13" t="s">
        <v>72</v>
      </c>
      <c r="AY191" s="242" t="s">
        <v>125</v>
      </c>
    </row>
    <row r="192" s="13" customFormat="1">
      <c r="A192" s="13"/>
      <c r="B192" s="231"/>
      <c r="C192" s="232"/>
      <c r="D192" s="233" t="s">
        <v>135</v>
      </c>
      <c r="E192" s="234" t="s">
        <v>18</v>
      </c>
      <c r="F192" s="235" t="s">
        <v>424</v>
      </c>
      <c r="G192" s="232"/>
      <c r="H192" s="236">
        <v>30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135</v>
      </c>
      <c r="AU192" s="242" t="s">
        <v>133</v>
      </c>
      <c r="AV192" s="13" t="s">
        <v>133</v>
      </c>
      <c r="AW192" s="13" t="s">
        <v>34</v>
      </c>
      <c r="AX192" s="13" t="s">
        <v>72</v>
      </c>
      <c r="AY192" s="242" t="s">
        <v>125</v>
      </c>
    </row>
    <row r="193" s="14" customFormat="1">
      <c r="A193" s="14"/>
      <c r="B193" s="243"/>
      <c r="C193" s="244"/>
      <c r="D193" s="233" t="s">
        <v>135</v>
      </c>
      <c r="E193" s="245" t="s">
        <v>18</v>
      </c>
      <c r="F193" s="246" t="s">
        <v>137</v>
      </c>
      <c r="G193" s="244"/>
      <c r="H193" s="247">
        <v>212.22999999999999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135</v>
      </c>
      <c r="AU193" s="253" t="s">
        <v>133</v>
      </c>
      <c r="AV193" s="14" t="s">
        <v>138</v>
      </c>
      <c r="AW193" s="14" t="s">
        <v>34</v>
      </c>
      <c r="AX193" s="14" t="s">
        <v>80</v>
      </c>
      <c r="AY193" s="253" t="s">
        <v>125</v>
      </c>
    </row>
    <row r="194" s="13" customFormat="1">
      <c r="A194" s="13"/>
      <c r="B194" s="231"/>
      <c r="C194" s="232"/>
      <c r="D194" s="233" t="s">
        <v>135</v>
      </c>
      <c r="E194" s="232"/>
      <c r="F194" s="235" t="s">
        <v>426</v>
      </c>
      <c r="G194" s="232"/>
      <c r="H194" s="236">
        <v>244.06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135</v>
      </c>
      <c r="AU194" s="242" t="s">
        <v>133</v>
      </c>
      <c r="AV194" s="13" t="s">
        <v>133</v>
      </c>
      <c r="AW194" s="13" t="s">
        <v>4</v>
      </c>
      <c r="AX194" s="13" t="s">
        <v>80</v>
      </c>
      <c r="AY194" s="242" t="s">
        <v>125</v>
      </c>
    </row>
    <row r="195" s="2" customFormat="1" ht="16.5" customHeight="1">
      <c r="A195" s="39"/>
      <c r="B195" s="40"/>
      <c r="C195" s="219" t="s">
        <v>254</v>
      </c>
      <c r="D195" s="219" t="s">
        <v>127</v>
      </c>
      <c r="E195" s="220" t="s">
        <v>245</v>
      </c>
      <c r="F195" s="221" t="s">
        <v>246</v>
      </c>
      <c r="G195" s="222" t="s">
        <v>130</v>
      </c>
      <c r="H195" s="223">
        <v>144</v>
      </c>
      <c r="I195" s="224"/>
      <c r="J195" s="223">
        <f>ROUND(I195*H195,2)</f>
        <v>0</v>
      </c>
      <c r="K195" s="221" t="s">
        <v>131</v>
      </c>
      <c r="L195" s="45"/>
      <c r="M195" s="225" t="s">
        <v>18</v>
      </c>
      <c r="N195" s="226" t="s">
        <v>44</v>
      </c>
      <c r="O195" s="85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29" t="s">
        <v>212</v>
      </c>
      <c r="AT195" s="229" t="s">
        <v>127</v>
      </c>
      <c r="AU195" s="229" t="s">
        <v>133</v>
      </c>
      <c r="AY195" s="18" t="s">
        <v>125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8" t="s">
        <v>133</v>
      </c>
      <c r="BK195" s="230">
        <f>ROUND(I195*H195,2)</f>
        <v>0</v>
      </c>
      <c r="BL195" s="18" t="s">
        <v>212</v>
      </c>
      <c r="BM195" s="229" t="s">
        <v>427</v>
      </c>
    </row>
    <row r="196" s="15" customFormat="1">
      <c r="A196" s="15"/>
      <c r="B196" s="263"/>
      <c r="C196" s="264"/>
      <c r="D196" s="233" t="s">
        <v>135</v>
      </c>
      <c r="E196" s="265" t="s">
        <v>18</v>
      </c>
      <c r="F196" s="266" t="s">
        <v>191</v>
      </c>
      <c r="G196" s="264"/>
      <c r="H196" s="265" t="s">
        <v>18</v>
      </c>
      <c r="I196" s="267"/>
      <c r="J196" s="264"/>
      <c r="K196" s="264"/>
      <c r="L196" s="268"/>
      <c r="M196" s="269"/>
      <c r="N196" s="270"/>
      <c r="O196" s="270"/>
      <c r="P196" s="270"/>
      <c r="Q196" s="270"/>
      <c r="R196" s="270"/>
      <c r="S196" s="270"/>
      <c r="T196" s="271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2" t="s">
        <v>135</v>
      </c>
      <c r="AU196" s="272" t="s">
        <v>133</v>
      </c>
      <c r="AV196" s="15" t="s">
        <v>80</v>
      </c>
      <c r="AW196" s="15" t="s">
        <v>34</v>
      </c>
      <c r="AX196" s="15" t="s">
        <v>72</v>
      </c>
      <c r="AY196" s="272" t="s">
        <v>125</v>
      </c>
    </row>
    <row r="197" s="13" customFormat="1">
      <c r="A197" s="13"/>
      <c r="B197" s="231"/>
      <c r="C197" s="232"/>
      <c r="D197" s="233" t="s">
        <v>135</v>
      </c>
      <c r="E197" s="234" t="s">
        <v>18</v>
      </c>
      <c r="F197" s="235" t="s">
        <v>428</v>
      </c>
      <c r="G197" s="232"/>
      <c r="H197" s="236">
        <v>144</v>
      </c>
      <c r="I197" s="237"/>
      <c r="J197" s="232"/>
      <c r="K197" s="232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135</v>
      </c>
      <c r="AU197" s="242" t="s">
        <v>133</v>
      </c>
      <c r="AV197" s="13" t="s">
        <v>133</v>
      </c>
      <c r="AW197" s="13" t="s">
        <v>34</v>
      </c>
      <c r="AX197" s="13" t="s">
        <v>72</v>
      </c>
      <c r="AY197" s="242" t="s">
        <v>125</v>
      </c>
    </row>
    <row r="198" s="14" customFormat="1">
      <c r="A198" s="14"/>
      <c r="B198" s="243"/>
      <c r="C198" s="244"/>
      <c r="D198" s="233" t="s">
        <v>135</v>
      </c>
      <c r="E198" s="245" t="s">
        <v>18</v>
      </c>
      <c r="F198" s="246" t="s">
        <v>137</v>
      </c>
      <c r="G198" s="244"/>
      <c r="H198" s="247">
        <v>144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135</v>
      </c>
      <c r="AU198" s="253" t="s">
        <v>133</v>
      </c>
      <c r="AV198" s="14" t="s">
        <v>138</v>
      </c>
      <c r="AW198" s="14" t="s">
        <v>34</v>
      </c>
      <c r="AX198" s="14" t="s">
        <v>80</v>
      </c>
      <c r="AY198" s="253" t="s">
        <v>125</v>
      </c>
    </row>
    <row r="199" s="2" customFormat="1" ht="16.5" customHeight="1">
      <c r="A199" s="39"/>
      <c r="B199" s="40"/>
      <c r="C199" s="254" t="s">
        <v>264</v>
      </c>
      <c r="D199" s="254" t="s">
        <v>139</v>
      </c>
      <c r="E199" s="255" t="s">
        <v>250</v>
      </c>
      <c r="F199" s="256" t="s">
        <v>251</v>
      </c>
      <c r="G199" s="257" t="s">
        <v>130</v>
      </c>
      <c r="H199" s="258">
        <v>165.59999999999999</v>
      </c>
      <c r="I199" s="259"/>
      <c r="J199" s="258">
        <f>ROUND(I199*H199,2)</f>
        <v>0</v>
      </c>
      <c r="K199" s="256" t="s">
        <v>131</v>
      </c>
      <c r="L199" s="260"/>
      <c r="M199" s="261" t="s">
        <v>18</v>
      </c>
      <c r="N199" s="262" t="s">
        <v>44</v>
      </c>
      <c r="O199" s="85"/>
      <c r="P199" s="227">
        <f>O199*H199</f>
        <v>0</v>
      </c>
      <c r="Q199" s="227">
        <v>0.00029999999999999997</v>
      </c>
      <c r="R199" s="227">
        <f>Q199*H199</f>
        <v>0.049679999999999995</v>
      </c>
      <c r="S199" s="227">
        <v>0</v>
      </c>
      <c r="T199" s="228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9" t="s">
        <v>242</v>
      </c>
      <c r="AT199" s="229" t="s">
        <v>139</v>
      </c>
      <c r="AU199" s="229" t="s">
        <v>133</v>
      </c>
      <c r="AY199" s="18" t="s">
        <v>125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8" t="s">
        <v>133</v>
      </c>
      <c r="BK199" s="230">
        <f>ROUND(I199*H199,2)</f>
        <v>0</v>
      </c>
      <c r="BL199" s="18" t="s">
        <v>212</v>
      </c>
      <c r="BM199" s="229" t="s">
        <v>429</v>
      </c>
    </row>
    <row r="200" s="15" customFormat="1">
      <c r="A200" s="15"/>
      <c r="B200" s="263"/>
      <c r="C200" s="264"/>
      <c r="D200" s="233" t="s">
        <v>135</v>
      </c>
      <c r="E200" s="265" t="s">
        <v>18</v>
      </c>
      <c r="F200" s="266" t="s">
        <v>191</v>
      </c>
      <c r="G200" s="264"/>
      <c r="H200" s="265" t="s">
        <v>18</v>
      </c>
      <c r="I200" s="267"/>
      <c r="J200" s="264"/>
      <c r="K200" s="264"/>
      <c r="L200" s="268"/>
      <c r="M200" s="269"/>
      <c r="N200" s="270"/>
      <c r="O200" s="270"/>
      <c r="P200" s="270"/>
      <c r="Q200" s="270"/>
      <c r="R200" s="270"/>
      <c r="S200" s="270"/>
      <c r="T200" s="271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2" t="s">
        <v>135</v>
      </c>
      <c r="AU200" s="272" t="s">
        <v>133</v>
      </c>
      <c r="AV200" s="15" t="s">
        <v>80</v>
      </c>
      <c r="AW200" s="15" t="s">
        <v>34</v>
      </c>
      <c r="AX200" s="15" t="s">
        <v>72</v>
      </c>
      <c r="AY200" s="272" t="s">
        <v>125</v>
      </c>
    </row>
    <row r="201" s="13" customFormat="1">
      <c r="A201" s="13"/>
      <c r="B201" s="231"/>
      <c r="C201" s="232"/>
      <c r="D201" s="233" t="s">
        <v>135</v>
      </c>
      <c r="E201" s="234" t="s">
        <v>18</v>
      </c>
      <c r="F201" s="235" t="s">
        <v>428</v>
      </c>
      <c r="G201" s="232"/>
      <c r="H201" s="236">
        <v>144</v>
      </c>
      <c r="I201" s="237"/>
      <c r="J201" s="232"/>
      <c r="K201" s="232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135</v>
      </c>
      <c r="AU201" s="242" t="s">
        <v>133</v>
      </c>
      <c r="AV201" s="13" t="s">
        <v>133</v>
      </c>
      <c r="AW201" s="13" t="s">
        <v>34</v>
      </c>
      <c r="AX201" s="13" t="s">
        <v>72</v>
      </c>
      <c r="AY201" s="242" t="s">
        <v>125</v>
      </c>
    </row>
    <row r="202" s="14" customFormat="1">
      <c r="A202" s="14"/>
      <c r="B202" s="243"/>
      <c r="C202" s="244"/>
      <c r="D202" s="233" t="s">
        <v>135</v>
      </c>
      <c r="E202" s="245" t="s">
        <v>18</v>
      </c>
      <c r="F202" s="246" t="s">
        <v>137</v>
      </c>
      <c r="G202" s="244"/>
      <c r="H202" s="247">
        <v>144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135</v>
      </c>
      <c r="AU202" s="253" t="s">
        <v>133</v>
      </c>
      <c r="AV202" s="14" t="s">
        <v>138</v>
      </c>
      <c r="AW202" s="14" t="s">
        <v>34</v>
      </c>
      <c r="AX202" s="14" t="s">
        <v>80</v>
      </c>
      <c r="AY202" s="253" t="s">
        <v>125</v>
      </c>
    </row>
    <row r="203" s="13" customFormat="1">
      <c r="A203" s="13"/>
      <c r="B203" s="231"/>
      <c r="C203" s="232"/>
      <c r="D203" s="233" t="s">
        <v>135</v>
      </c>
      <c r="E203" s="232"/>
      <c r="F203" s="235" t="s">
        <v>430</v>
      </c>
      <c r="G203" s="232"/>
      <c r="H203" s="236">
        <v>165.59999999999999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135</v>
      </c>
      <c r="AU203" s="242" t="s">
        <v>133</v>
      </c>
      <c r="AV203" s="13" t="s">
        <v>133</v>
      </c>
      <c r="AW203" s="13" t="s">
        <v>4</v>
      </c>
      <c r="AX203" s="13" t="s">
        <v>80</v>
      </c>
      <c r="AY203" s="242" t="s">
        <v>125</v>
      </c>
    </row>
    <row r="204" s="2" customFormat="1" ht="24" customHeight="1">
      <c r="A204" s="39"/>
      <c r="B204" s="40"/>
      <c r="C204" s="219" t="s">
        <v>269</v>
      </c>
      <c r="D204" s="219" t="s">
        <v>127</v>
      </c>
      <c r="E204" s="220" t="s">
        <v>255</v>
      </c>
      <c r="F204" s="221" t="s">
        <v>256</v>
      </c>
      <c r="G204" s="222" t="s">
        <v>130</v>
      </c>
      <c r="H204" s="223">
        <v>14.01</v>
      </c>
      <c r="I204" s="224"/>
      <c r="J204" s="223">
        <f>ROUND(I204*H204,2)</f>
        <v>0</v>
      </c>
      <c r="K204" s="221" t="s">
        <v>131</v>
      </c>
      <c r="L204" s="45"/>
      <c r="M204" s="225" t="s">
        <v>18</v>
      </c>
      <c r="N204" s="226" t="s">
        <v>44</v>
      </c>
      <c r="O204" s="85"/>
      <c r="P204" s="227">
        <f>O204*H204</f>
        <v>0</v>
      </c>
      <c r="Q204" s="227">
        <v>0.00076999999999999996</v>
      </c>
      <c r="R204" s="227">
        <f>Q204*H204</f>
        <v>0.010787699999999999</v>
      </c>
      <c r="S204" s="227">
        <v>0</v>
      </c>
      <c r="T204" s="228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29" t="s">
        <v>212</v>
      </c>
      <c r="AT204" s="229" t="s">
        <v>127</v>
      </c>
      <c r="AU204" s="229" t="s">
        <v>133</v>
      </c>
      <c r="AY204" s="18" t="s">
        <v>125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8" t="s">
        <v>133</v>
      </c>
      <c r="BK204" s="230">
        <f>ROUND(I204*H204,2)</f>
        <v>0</v>
      </c>
      <c r="BL204" s="18" t="s">
        <v>212</v>
      </c>
      <c r="BM204" s="229" t="s">
        <v>431</v>
      </c>
    </row>
    <row r="205" s="15" customFormat="1">
      <c r="A205" s="15"/>
      <c r="B205" s="263"/>
      <c r="C205" s="264"/>
      <c r="D205" s="233" t="s">
        <v>135</v>
      </c>
      <c r="E205" s="265" t="s">
        <v>18</v>
      </c>
      <c r="F205" s="266" t="s">
        <v>191</v>
      </c>
      <c r="G205" s="264"/>
      <c r="H205" s="265" t="s">
        <v>18</v>
      </c>
      <c r="I205" s="267"/>
      <c r="J205" s="264"/>
      <c r="K205" s="264"/>
      <c r="L205" s="268"/>
      <c r="M205" s="269"/>
      <c r="N205" s="270"/>
      <c r="O205" s="270"/>
      <c r="P205" s="270"/>
      <c r="Q205" s="270"/>
      <c r="R205" s="270"/>
      <c r="S205" s="270"/>
      <c r="T205" s="27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2" t="s">
        <v>135</v>
      </c>
      <c r="AU205" s="272" t="s">
        <v>133</v>
      </c>
      <c r="AV205" s="15" t="s">
        <v>80</v>
      </c>
      <c r="AW205" s="15" t="s">
        <v>34</v>
      </c>
      <c r="AX205" s="15" t="s">
        <v>72</v>
      </c>
      <c r="AY205" s="272" t="s">
        <v>125</v>
      </c>
    </row>
    <row r="206" s="13" customFormat="1">
      <c r="A206" s="13"/>
      <c r="B206" s="231"/>
      <c r="C206" s="232"/>
      <c r="D206" s="233" t="s">
        <v>135</v>
      </c>
      <c r="E206" s="234" t="s">
        <v>18</v>
      </c>
      <c r="F206" s="235" t="s">
        <v>432</v>
      </c>
      <c r="G206" s="232"/>
      <c r="H206" s="236">
        <v>4.3200000000000003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135</v>
      </c>
      <c r="AU206" s="242" t="s">
        <v>133</v>
      </c>
      <c r="AV206" s="13" t="s">
        <v>133</v>
      </c>
      <c r="AW206" s="13" t="s">
        <v>34</v>
      </c>
      <c r="AX206" s="13" t="s">
        <v>72</v>
      </c>
      <c r="AY206" s="242" t="s">
        <v>125</v>
      </c>
    </row>
    <row r="207" s="13" customFormat="1">
      <c r="A207" s="13"/>
      <c r="B207" s="231"/>
      <c r="C207" s="232"/>
      <c r="D207" s="233" t="s">
        <v>135</v>
      </c>
      <c r="E207" s="234" t="s">
        <v>18</v>
      </c>
      <c r="F207" s="235" t="s">
        <v>433</v>
      </c>
      <c r="G207" s="232"/>
      <c r="H207" s="236">
        <v>3.8399999999999999</v>
      </c>
      <c r="I207" s="237"/>
      <c r="J207" s="232"/>
      <c r="K207" s="232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135</v>
      </c>
      <c r="AU207" s="242" t="s">
        <v>133</v>
      </c>
      <c r="AV207" s="13" t="s">
        <v>133</v>
      </c>
      <c r="AW207" s="13" t="s">
        <v>34</v>
      </c>
      <c r="AX207" s="13" t="s">
        <v>72</v>
      </c>
      <c r="AY207" s="242" t="s">
        <v>125</v>
      </c>
    </row>
    <row r="208" s="13" customFormat="1">
      <c r="A208" s="13"/>
      <c r="B208" s="231"/>
      <c r="C208" s="232"/>
      <c r="D208" s="233" t="s">
        <v>135</v>
      </c>
      <c r="E208" s="234" t="s">
        <v>18</v>
      </c>
      <c r="F208" s="235" t="s">
        <v>434</v>
      </c>
      <c r="G208" s="232"/>
      <c r="H208" s="236">
        <v>5.8499999999999996</v>
      </c>
      <c r="I208" s="237"/>
      <c r="J208" s="232"/>
      <c r="K208" s="232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135</v>
      </c>
      <c r="AU208" s="242" t="s">
        <v>133</v>
      </c>
      <c r="AV208" s="13" t="s">
        <v>133</v>
      </c>
      <c r="AW208" s="13" t="s">
        <v>34</v>
      </c>
      <c r="AX208" s="13" t="s">
        <v>72</v>
      </c>
      <c r="AY208" s="242" t="s">
        <v>125</v>
      </c>
    </row>
    <row r="209" s="14" customFormat="1">
      <c r="A209" s="14"/>
      <c r="B209" s="243"/>
      <c r="C209" s="244"/>
      <c r="D209" s="233" t="s">
        <v>135</v>
      </c>
      <c r="E209" s="245" t="s">
        <v>18</v>
      </c>
      <c r="F209" s="246" t="s">
        <v>137</v>
      </c>
      <c r="G209" s="244"/>
      <c r="H209" s="247">
        <v>14.01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135</v>
      </c>
      <c r="AU209" s="253" t="s">
        <v>133</v>
      </c>
      <c r="AV209" s="14" t="s">
        <v>138</v>
      </c>
      <c r="AW209" s="14" t="s">
        <v>34</v>
      </c>
      <c r="AX209" s="14" t="s">
        <v>80</v>
      </c>
      <c r="AY209" s="253" t="s">
        <v>125</v>
      </c>
    </row>
    <row r="210" s="2" customFormat="1" ht="16.5" customHeight="1">
      <c r="A210" s="39"/>
      <c r="B210" s="40"/>
      <c r="C210" s="254" t="s">
        <v>276</v>
      </c>
      <c r="D210" s="254" t="s">
        <v>139</v>
      </c>
      <c r="E210" s="255" t="s">
        <v>265</v>
      </c>
      <c r="F210" s="256" t="s">
        <v>266</v>
      </c>
      <c r="G210" s="257" t="s">
        <v>130</v>
      </c>
      <c r="H210" s="258">
        <v>16.809999999999999</v>
      </c>
      <c r="I210" s="259"/>
      <c r="J210" s="258">
        <f>ROUND(I210*H210,2)</f>
        <v>0</v>
      </c>
      <c r="K210" s="256" t="s">
        <v>241</v>
      </c>
      <c r="L210" s="260"/>
      <c r="M210" s="261" t="s">
        <v>18</v>
      </c>
      <c r="N210" s="262" t="s">
        <v>44</v>
      </c>
      <c r="O210" s="85"/>
      <c r="P210" s="227">
        <f>O210*H210</f>
        <v>0</v>
      </c>
      <c r="Q210" s="227">
        <v>0.0012999999999999999</v>
      </c>
      <c r="R210" s="227">
        <f>Q210*H210</f>
        <v>0.021852999999999997</v>
      </c>
      <c r="S210" s="227">
        <v>0</v>
      </c>
      <c r="T210" s="228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29" t="s">
        <v>242</v>
      </c>
      <c r="AT210" s="229" t="s">
        <v>139</v>
      </c>
      <c r="AU210" s="229" t="s">
        <v>133</v>
      </c>
      <c r="AY210" s="18" t="s">
        <v>125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8" t="s">
        <v>133</v>
      </c>
      <c r="BK210" s="230">
        <f>ROUND(I210*H210,2)</f>
        <v>0</v>
      </c>
      <c r="BL210" s="18" t="s">
        <v>212</v>
      </c>
      <c r="BM210" s="229" t="s">
        <v>435</v>
      </c>
    </row>
    <row r="211" s="15" customFormat="1">
      <c r="A211" s="15"/>
      <c r="B211" s="263"/>
      <c r="C211" s="264"/>
      <c r="D211" s="233" t="s">
        <v>135</v>
      </c>
      <c r="E211" s="265" t="s">
        <v>18</v>
      </c>
      <c r="F211" s="266" t="s">
        <v>191</v>
      </c>
      <c r="G211" s="264"/>
      <c r="H211" s="265" t="s">
        <v>18</v>
      </c>
      <c r="I211" s="267"/>
      <c r="J211" s="264"/>
      <c r="K211" s="264"/>
      <c r="L211" s="268"/>
      <c r="M211" s="269"/>
      <c r="N211" s="270"/>
      <c r="O211" s="270"/>
      <c r="P211" s="270"/>
      <c r="Q211" s="270"/>
      <c r="R211" s="270"/>
      <c r="S211" s="270"/>
      <c r="T211" s="271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2" t="s">
        <v>135</v>
      </c>
      <c r="AU211" s="272" t="s">
        <v>133</v>
      </c>
      <c r="AV211" s="15" t="s">
        <v>80</v>
      </c>
      <c r="AW211" s="15" t="s">
        <v>34</v>
      </c>
      <c r="AX211" s="15" t="s">
        <v>72</v>
      </c>
      <c r="AY211" s="272" t="s">
        <v>125</v>
      </c>
    </row>
    <row r="212" s="13" customFormat="1">
      <c r="A212" s="13"/>
      <c r="B212" s="231"/>
      <c r="C212" s="232"/>
      <c r="D212" s="233" t="s">
        <v>135</v>
      </c>
      <c r="E212" s="234" t="s">
        <v>18</v>
      </c>
      <c r="F212" s="235" t="s">
        <v>432</v>
      </c>
      <c r="G212" s="232"/>
      <c r="H212" s="236">
        <v>4.3200000000000003</v>
      </c>
      <c r="I212" s="237"/>
      <c r="J212" s="232"/>
      <c r="K212" s="232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135</v>
      </c>
      <c r="AU212" s="242" t="s">
        <v>133</v>
      </c>
      <c r="AV212" s="13" t="s">
        <v>133</v>
      </c>
      <c r="AW212" s="13" t="s">
        <v>34</v>
      </c>
      <c r="AX212" s="13" t="s">
        <v>72</v>
      </c>
      <c r="AY212" s="242" t="s">
        <v>125</v>
      </c>
    </row>
    <row r="213" s="13" customFormat="1">
      <c r="A213" s="13"/>
      <c r="B213" s="231"/>
      <c r="C213" s="232"/>
      <c r="D213" s="233" t="s">
        <v>135</v>
      </c>
      <c r="E213" s="234" t="s">
        <v>18</v>
      </c>
      <c r="F213" s="235" t="s">
        <v>433</v>
      </c>
      <c r="G213" s="232"/>
      <c r="H213" s="236">
        <v>3.8399999999999999</v>
      </c>
      <c r="I213" s="237"/>
      <c r="J213" s="232"/>
      <c r="K213" s="232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135</v>
      </c>
      <c r="AU213" s="242" t="s">
        <v>133</v>
      </c>
      <c r="AV213" s="13" t="s">
        <v>133</v>
      </c>
      <c r="AW213" s="13" t="s">
        <v>34</v>
      </c>
      <c r="AX213" s="13" t="s">
        <v>72</v>
      </c>
      <c r="AY213" s="242" t="s">
        <v>125</v>
      </c>
    </row>
    <row r="214" s="13" customFormat="1">
      <c r="A214" s="13"/>
      <c r="B214" s="231"/>
      <c r="C214" s="232"/>
      <c r="D214" s="233" t="s">
        <v>135</v>
      </c>
      <c r="E214" s="234" t="s">
        <v>18</v>
      </c>
      <c r="F214" s="235" t="s">
        <v>434</v>
      </c>
      <c r="G214" s="232"/>
      <c r="H214" s="236">
        <v>5.8499999999999996</v>
      </c>
      <c r="I214" s="237"/>
      <c r="J214" s="232"/>
      <c r="K214" s="232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135</v>
      </c>
      <c r="AU214" s="242" t="s">
        <v>133</v>
      </c>
      <c r="AV214" s="13" t="s">
        <v>133</v>
      </c>
      <c r="AW214" s="13" t="s">
        <v>34</v>
      </c>
      <c r="AX214" s="13" t="s">
        <v>72</v>
      </c>
      <c r="AY214" s="242" t="s">
        <v>125</v>
      </c>
    </row>
    <row r="215" s="14" customFormat="1">
      <c r="A215" s="14"/>
      <c r="B215" s="243"/>
      <c r="C215" s="244"/>
      <c r="D215" s="233" t="s">
        <v>135</v>
      </c>
      <c r="E215" s="245" t="s">
        <v>18</v>
      </c>
      <c r="F215" s="246" t="s">
        <v>137</v>
      </c>
      <c r="G215" s="244"/>
      <c r="H215" s="247">
        <v>14.01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135</v>
      </c>
      <c r="AU215" s="253" t="s">
        <v>133</v>
      </c>
      <c r="AV215" s="14" t="s">
        <v>138</v>
      </c>
      <c r="AW215" s="14" t="s">
        <v>34</v>
      </c>
      <c r="AX215" s="14" t="s">
        <v>80</v>
      </c>
      <c r="AY215" s="253" t="s">
        <v>125</v>
      </c>
    </row>
    <row r="216" s="13" customFormat="1">
      <c r="A216" s="13"/>
      <c r="B216" s="231"/>
      <c r="C216" s="232"/>
      <c r="D216" s="233" t="s">
        <v>135</v>
      </c>
      <c r="E216" s="232"/>
      <c r="F216" s="235" t="s">
        <v>436</v>
      </c>
      <c r="G216" s="232"/>
      <c r="H216" s="236">
        <v>16.809999999999999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135</v>
      </c>
      <c r="AU216" s="242" t="s">
        <v>133</v>
      </c>
      <c r="AV216" s="13" t="s">
        <v>133</v>
      </c>
      <c r="AW216" s="13" t="s">
        <v>4</v>
      </c>
      <c r="AX216" s="13" t="s">
        <v>80</v>
      </c>
      <c r="AY216" s="242" t="s">
        <v>125</v>
      </c>
    </row>
    <row r="217" s="2" customFormat="1" ht="24" customHeight="1">
      <c r="A217" s="39"/>
      <c r="B217" s="40"/>
      <c r="C217" s="219" t="s">
        <v>283</v>
      </c>
      <c r="D217" s="219" t="s">
        <v>127</v>
      </c>
      <c r="E217" s="220" t="s">
        <v>270</v>
      </c>
      <c r="F217" s="221" t="s">
        <v>271</v>
      </c>
      <c r="G217" s="222" t="s">
        <v>272</v>
      </c>
      <c r="H217" s="224"/>
      <c r="I217" s="224"/>
      <c r="J217" s="223">
        <f>ROUND(I217*H217,2)</f>
        <v>0</v>
      </c>
      <c r="K217" s="221" t="s">
        <v>131</v>
      </c>
      <c r="L217" s="45"/>
      <c r="M217" s="225" t="s">
        <v>18</v>
      </c>
      <c r="N217" s="226" t="s">
        <v>44</v>
      </c>
      <c r="O217" s="85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29" t="s">
        <v>212</v>
      </c>
      <c r="AT217" s="229" t="s">
        <v>127</v>
      </c>
      <c r="AU217" s="229" t="s">
        <v>133</v>
      </c>
      <c r="AY217" s="18" t="s">
        <v>125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8" t="s">
        <v>133</v>
      </c>
      <c r="BK217" s="230">
        <f>ROUND(I217*H217,2)</f>
        <v>0</v>
      </c>
      <c r="BL217" s="18" t="s">
        <v>212</v>
      </c>
      <c r="BM217" s="229" t="s">
        <v>437</v>
      </c>
    </row>
    <row r="218" s="12" customFormat="1" ht="22.8" customHeight="1">
      <c r="A218" s="12"/>
      <c r="B218" s="203"/>
      <c r="C218" s="204"/>
      <c r="D218" s="205" t="s">
        <v>71</v>
      </c>
      <c r="E218" s="217" t="s">
        <v>274</v>
      </c>
      <c r="F218" s="217" t="s">
        <v>275</v>
      </c>
      <c r="G218" s="204"/>
      <c r="H218" s="204"/>
      <c r="I218" s="207"/>
      <c r="J218" s="218">
        <f>BK218</f>
        <v>0</v>
      </c>
      <c r="K218" s="204"/>
      <c r="L218" s="209"/>
      <c r="M218" s="210"/>
      <c r="N218" s="211"/>
      <c r="O218" s="211"/>
      <c r="P218" s="212">
        <f>SUM(P219:P230)</f>
        <v>0</v>
      </c>
      <c r="Q218" s="211"/>
      <c r="R218" s="212">
        <f>SUM(R219:R230)</f>
        <v>1.158954</v>
      </c>
      <c r="S218" s="211"/>
      <c r="T218" s="213">
        <f>SUM(T219:T230)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4" t="s">
        <v>133</v>
      </c>
      <c r="AT218" s="215" t="s">
        <v>71</v>
      </c>
      <c r="AU218" s="215" t="s">
        <v>80</v>
      </c>
      <c r="AY218" s="214" t="s">
        <v>125</v>
      </c>
      <c r="BK218" s="216">
        <f>SUM(BK219:BK230)</f>
        <v>0</v>
      </c>
    </row>
    <row r="219" s="2" customFormat="1" ht="24" customHeight="1">
      <c r="A219" s="39"/>
      <c r="B219" s="40"/>
      <c r="C219" s="219" t="s">
        <v>288</v>
      </c>
      <c r="D219" s="219" t="s">
        <v>127</v>
      </c>
      <c r="E219" s="220" t="s">
        <v>277</v>
      </c>
      <c r="F219" s="221" t="s">
        <v>278</v>
      </c>
      <c r="G219" s="222" t="s">
        <v>130</v>
      </c>
      <c r="H219" s="223">
        <v>364.44999999999999</v>
      </c>
      <c r="I219" s="224"/>
      <c r="J219" s="223">
        <f>ROUND(I219*H219,2)</f>
        <v>0</v>
      </c>
      <c r="K219" s="221" t="s">
        <v>131</v>
      </c>
      <c r="L219" s="45"/>
      <c r="M219" s="225" t="s">
        <v>18</v>
      </c>
      <c r="N219" s="226" t="s">
        <v>44</v>
      </c>
      <c r="O219" s="85"/>
      <c r="P219" s="227">
        <f>O219*H219</f>
        <v>0</v>
      </c>
      <c r="Q219" s="227">
        <v>0.00012</v>
      </c>
      <c r="R219" s="227">
        <f>Q219*H219</f>
        <v>0.043734000000000002</v>
      </c>
      <c r="S219" s="227">
        <v>0</v>
      </c>
      <c r="T219" s="228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29" t="s">
        <v>212</v>
      </c>
      <c r="AT219" s="229" t="s">
        <v>127</v>
      </c>
      <c r="AU219" s="229" t="s">
        <v>133</v>
      </c>
      <c r="AY219" s="18" t="s">
        <v>125</v>
      </c>
      <c r="BE219" s="230">
        <f>IF(N219="základní",J219,0)</f>
        <v>0</v>
      </c>
      <c r="BF219" s="230">
        <f>IF(N219="snížená",J219,0)</f>
        <v>0</v>
      </c>
      <c r="BG219" s="230">
        <f>IF(N219="zákl. přenesená",J219,0)</f>
        <v>0</v>
      </c>
      <c r="BH219" s="230">
        <f>IF(N219="sníž. přenesená",J219,0)</f>
        <v>0</v>
      </c>
      <c r="BI219" s="230">
        <f>IF(N219="nulová",J219,0)</f>
        <v>0</v>
      </c>
      <c r="BJ219" s="18" t="s">
        <v>133</v>
      </c>
      <c r="BK219" s="230">
        <f>ROUND(I219*H219,2)</f>
        <v>0</v>
      </c>
      <c r="BL219" s="18" t="s">
        <v>212</v>
      </c>
      <c r="BM219" s="229" t="s">
        <v>438</v>
      </c>
    </row>
    <row r="220" s="15" customFormat="1">
      <c r="A220" s="15"/>
      <c r="B220" s="263"/>
      <c r="C220" s="264"/>
      <c r="D220" s="233" t="s">
        <v>135</v>
      </c>
      <c r="E220" s="265" t="s">
        <v>18</v>
      </c>
      <c r="F220" s="266" t="s">
        <v>191</v>
      </c>
      <c r="G220" s="264"/>
      <c r="H220" s="265" t="s">
        <v>18</v>
      </c>
      <c r="I220" s="267"/>
      <c r="J220" s="264"/>
      <c r="K220" s="264"/>
      <c r="L220" s="268"/>
      <c r="M220" s="269"/>
      <c r="N220" s="270"/>
      <c r="O220" s="270"/>
      <c r="P220" s="270"/>
      <c r="Q220" s="270"/>
      <c r="R220" s="270"/>
      <c r="S220" s="270"/>
      <c r="T220" s="27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2" t="s">
        <v>135</v>
      </c>
      <c r="AU220" s="272" t="s">
        <v>133</v>
      </c>
      <c r="AV220" s="15" t="s">
        <v>80</v>
      </c>
      <c r="AW220" s="15" t="s">
        <v>34</v>
      </c>
      <c r="AX220" s="15" t="s">
        <v>72</v>
      </c>
      <c r="AY220" s="272" t="s">
        <v>125</v>
      </c>
    </row>
    <row r="221" s="13" customFormat="1">
      <c r="A221" s="13"/>
      <c r="B221" s="231"/>
      <c r="C221" s="232"/>
      <c r="D221" s="233" t="s">
        <v>135</v>
      </c>
      <c r="E221" s="234" t="s">
        <v>18</v>
      </c>
      <c r="F221" s="235" t="s">
        <v>439</v>
      </c>
      <c r="G221" s="232"/>
      <c r="H221" s="236">
        <v>400.44999999999999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135</v>
      </c>
      <c r="AU221" s="242" t="s">
        <v>133</v>
      </c>
      <c r="AV221" s="13" t="s">
        <v>133</v>
      </c>
      <c r="AW221" s="13" t="s">
        <v>34</v>
      </c>
      <c r="AX221" s="13" t="s">
        <v>72</v>
      </c>
      <c r="AY221" s="242" t="s">
        <v>125</v>
      </c>
    </row>
    <row r="222" s="13" customFormat="1">
      <c r="A222" s="13"/>
      <c r="B222" s="231"/>
      <c r="C222" s="232"/>
      <c r="D222" s="233" t="s">
        <v>135</v>
      </c>
      <c r="E222" s="234" t="s">
        <v>18</v>
      </c>
      <c r="F222" s="235" t="s">
        <v>440</v>
      </c>
      <c r="G222" s="232"/>
      <c r="H222" s="236">
        <v>-36</v>
      </c>
      <c r="I222" s="237"/>
      <c r="J222" s="232"/>
      <c r="K222" s="232"/>
      <c r="L222" s="238"/>
      <c r="M222" s="239"/>
      <c r="N222" s="240"/>
      <c r="O222" s="240"/>
      <c r="P222" s="240"/>
      <c r="Q222" s="240"/>
      <c r="R222" s="240"/>
      <c r="S222" s="240"/>
      <c r="T222" s="24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2" t="s">
        <v>135</v>
      </c>
      <c r="AU222" s="242" t="s">
        <v>133</v>
      </c>
      <c r="AV222" s="13" t="s">
        <v>133</v>
      </c>
      <c r="AW222" s="13" t="s">
        <v>34</v>
      </c>
      <c r="AX222" s="13" t="s">
        <v>72</v>
      </c>
      <c r="AY222" s="242" t="s">
        <v>125</v>
      </c>
    </row>
    <row r="223" s="14" customFormat="1">
      <c r="A223" s="14"/>
      <c r="B223" s="243"/>
      <c r="C223" s="244"/>
      <c r="D223" s="233" t="s">
        <v>135</v>
      </c>
      <c r="E223" s="245" t="s">
        <v>18</v>
      </c>
      <c r="F223" s="246" t="s">
        <v>137</v>
      </c>
      <c r="G223" s="244"/>
      <c r="H223" s="247">
        <v>364.44999999999999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135</v>
      </c>
      <c r="AU223" s="253" t="s">
        <v>133</v>
      </c>
      <c r="AV223" s="14" t="s">
        <v>138</v>
      </c>
      <c r="AW223" s="14" t="s">
        <v>34</v>
      </c>
      <c r="AX223" s="14" t="s">
        <v>80</v>
      </c>
      <c r="AY223" s="253" t="s">
        <v>125</v>
      </c>
    </row>
    <row r="224" s="2" customFormat="1" ht="16.5" customHeight="1">
      <c r="A224" s="39"/>
      <c r="B224" s="40"/>
      <c r="C224" s="254" t="s">
        <v>294</v>
      </c>
      <c r="D224" s="254" t="s">
        <v>139</v>
      </c>
      <c r="E224" s="255" t="s">
        <v>284</v>
      </c>
      <c r="F224" s="256" t="s">
        <v>285</v>
      </c>
      <c r="G224" s="257" t="s">
        <v>130</v>
      </c>
      <c r="H224" s="258">
        <v>371.74000000000001</v>
      </c>
      <c r="I224" s="259"/>
      <c r="J224" s="258">
        <f>ROUND(I224*H224,2)</f>
        <v>0</v>
      </c>
      <c r="K224" s="256" t="s">
        <v>131</v>
      </c>
      <c r="L224" s="260"/>
      <c r="M224" s="261" t="s">
        <v>18</v>
      </c>
      <c r="N224" s="262" t="s">
        <v>44</v>
      </c>
      <c r="O224" s="85"/>
      <c r="P224" s="227">
        <f>O224*H224</f>
        <v>0</v>
      </c>
      <c r="Q224" s="227">
        <v>0.0030000000000000001</v>
      </c>
      <c r="R224" s="227">
        <f>Q224*H224</f>
        <v>1.1152200000000001</v>
      </c>
      <c r="S224" s="227">
        <v>0</v>
      </c>
      <c r="T224" s="228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9" t="s">
        <v>242</v>
      </c>
      <c r="AT224" s="229" t="s">
        <v>139</v>
      </c>
      <c r="AU224" s="229" t="s">
        <v>133</v>
      </c>
      <c r="AY224" s="18" t="s">
        <v>125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8" t="s">
        <v>133</v>
      </c>
      <c r="BK224" s="230">
        <f>ROUND(I224*H224,2)</f>
        <v>0</v>
      </c>
      <c r="BL224" s="18" t="s">
        <v>212</v>
      </c>
      <c r="BM224" s="229" t="s">
        <v>441</v>
      </c>
    </row>
    <row r="225" s="15" customFormat="1">
      <c r="A225" s="15"/>
      <c r="B225" s="263"/>
      <c r="C225" s="264"/>
      <c r="D225" s="233" t="s">
        <v>135</v>
      </c>
      <c r="E225" s="265" t="s">
        <v>18</v>
      </c>
      <c r="F225" s="266" t="s">
        <v>191</v>
      </c>
      <c r="G225" s="264"/>
      <c r="H225" s="265" t="s">
        <v>18</v>
      </c>
      <c r="I225" s="267"/>
      <c r="J225" s="264"/>
      <c r="K225" s="264"/>
      <c r="L225" s="268"/>
      <c r="M225" s="269"/>
      <c r="N225" s="270"/>
      <c r="O225" s="270"/>
      <c r="P225" s="270"/>
      <c r="Q225" s="270"/>
      <c r="R225" s="270"/>
      <c r="S225" s="270"/>
      <c r="T225" s="271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2" t="s">
        <v>135</v>
      </c>
      <c r="AU225" s="272" t="s">
        <v>133</v>
      </c>
      <c r="AV225" s="15" t="s">
        <v>80</v>
      </c>
      <c r="AW225" s="15" t="s">
        <v>34</v>
      </c>
      <c r="AX225" s="15" t="s">
        <v>72</v>
      </c>
      <c r="AY225" s="272" t="s">
        <v>125</v>
      </c>
    </row>
    <row r="226" s="13" customFormat="1">
      <c r="A226" s="13"/>
      <c r="B226" s="231"/>
      <c r="C226" s="232"/>
      <c r="D226" s="233" t="s">
        <v>135</v>
      </c>
      <c r="E226" s="234" t="s">
        <v>18</v>
      </c>
      <c r="F226" s="235" t="s">
        <v>442</v>
      </c>
      <c r="G226" s="232"/>
      <c r="H226" s="236">
        <v>400.44999999999999</v>
      </c>
      <c r="I226" s="237"/>
      <c r="J226" s="232"/>
      <c r="K226" s="232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135</v>
      </c>
      <c r="AU226" s="242" t="s">
        <v>133</v>
      </c>
      <c r="AV226" s="13" t="s">
        <v>133</v>
      </c>
      <c r="AW226" s="13" t="s">
        <v>34</v>
      </c>
      <c r="AX226" s="13" t="s">
        <v>72</v>
      </c>
      <c r="AY226" s="242" t="s">
        <v>125</v>
      </c>
    </row>
    <row r="227" s="13" customFormat="1">
      <c r="A227" s="13"/>
      <c r="B227" s="231"/>
      <c r="C227" s="232"/>
      <c r="D227" s="233" t="s">
        <v>135</v>
      </c>
      <c r="E227" s="234" t="s">
        <v>18</v>
      </c>
      <c r="F227" s="235" t="s">
        <v>443</v>
      </c>
      <c r="G227" s="232"/>
      <c r="H227" s="236">
        <v>-36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135</v>
      </c>
      <c r="AU227" s="242" t="s">
        <v>133</v>
      </c>
      <c r="AV227" s="13" t="s">
        <v>133</v>
      </c>
      <c r="AW227" s="13" t="s">
        <v>34</v>
      </c>
      <c r="AX227" s="13" t="s">
        <v>72</v>
      </c>
      <c r="AY227" s="242" t="s">
        <v>125</v>
      </c>
    </row>
    <row r="228" s="14" customFormat="1">
      <c r="A228" s="14"/>
      <c r="B228" s="243"/>
      <c r="C228" s="244"/>
      <c r="D228" s="233" t="s">
        <v>135</v>
      </c>
      <c r="E228" s="245" t="s">
        <v>18</v>
      </c>
      <c r="F228" s="246" t="s">
        <v>137</v>
      </c>
      <c r="G228" s="244"/>
      <c r="H228" s="247">
        <v>364.44999999999999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135</v>
      </c>
      <c r="AU228" s="253" t="s">
        <v>133</v>
      </c>
      <c r="AV228" s="14" t="s">
        <v>138</v>
      </c>
      <c r="AW228" s="14" t="s">
        <v>34</v>
      </c>
      <c r="AX228" s="14" t="s">
        <v>80</v>
      </c>
      <c r="AY228" s="253" t="s">
        <v>125</v>
      </c>
    </row>
    <row r="229" s="13" customFormat="1">
      <c r="A229" s="13"/>
      <c r="B229" s="231"/>
      <c r="C229" s="232"/>
      <c r="D229" s="233" t="s">
        <v>135</v>
      </c>
      <c r="E229" s="232"/>
      <c r="F229" s="235" t="s">
        <v>444</v>
      </c>
      <c r="G229" s="232"/>
      <c r="H229" s="236">
        <v>371.74000000000001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135</v>
      </c>
      <c r="AU229" s="242" t="s">
        <v>133</v>
      </c>
      <c r="AV229" s="13" t="s">
        <v>133</v>
      </c>
      <c r="AW229" s="13" t="s">
        <v>4</v>
      </c>
      <c r="AX229" s="13" t="s">
        <v>80</v>
      </c>
      <c r="AY229" s="242" t="s">
        <v>125</v>
      </c>
    </row>
    <row r="230" s="2" customFormat="1" ht="24" customHeight="1">
      <c r="A230" s="39"/>
      <c r="B230" s="40"/>
      <c r="C230" s="219" t="s">
        <v>298</v>
      </c>
      <c r="D230" s="219" t="s">
        <v>127</v>
      </c>
      <c r="E230" s="220" t="s">
        <v>289</v>
      </c>
      <c r="F230" s="221" t="s">
        <v>290</v>
      </c>
      <c r="G230" s="222" t="s">
        <v>272</v>
      </c>
      <c r="H230" s="224"/>
      <c r="I230" s="224"/>
      <c r="J230" s="223">
        <f>ROUND(I230*H230,2)</f>
        <v>0</v>
      </c>
      <c r="K230" s="221" t="s">
        <v>131</v>
      </c>
      <c r="L230" s="45"/>
      <c r="M230" s="225" t="s">
        <v>18</v>
      </c>
      <c r="N230" s="226" t="s">
        <v>44</v>
      </c>
      <c r="O230" s="85"/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29" t="s">
        <v>212</v>
      </c>
      <c r="AT230" s="229" t="s">
        <v>127</v>
      </c>
      <c r="AU230" s="229" t="s">
        <v>133</v>
      </c>
      <c r="AY230" s="18" t="s">
        <v>125</v>
      </c>
      <c r="BE230" s="230">
        <f>IF(N230="základní",J230,0)</f>
        <v>0</v>
      </c>
      <c r="BF230" s="230">
        <f>IF(N230="snížená",J230,0)</f>
        <v>0</v>
      </c>
      <c r="BG230" s="230">
        <f>IF(N230="zákl. přenesená",J230,0)</f>
        <v>0</v>
      </c>
      <c r="BH230" s="230">
        <f>IF(N230="sníž. přenesená",J230,0)</f>
        <v>0</v>
      </c>
      <c r="BI230" s="230">
        <f>IF(N230="nulová",J230,0)</f>
        <v>0</v>
      </c>
      <c r="BJ230" s="18" t="s">
        <v>133</v>
      </c>
      <c r="BK230" s="230">
        <f>ROUND(I230*H230,2)</f>
        <v>0</v>
      </c>
      <c r="BL230" s="18" t="s">
        <v>212</v>
      </c>
      <c r="BM230" s="229" t="s">
        <v>445</v>
      </c>
    </row>
    <row r="231" s="12" customFormat="1" ht="22.8" customHeight="1">
      <c r="A231" s="12"/>
      <c r="B231" s="203"/>
      <c r="C231" s="204"/>
      <c r="D231" s="205" t="s">
        <v>71</v>
      </c>
      <c r="E231" s="217" t="s">
        <v>292</v>
      </c>
      <c r="F231" s="217" t="s">
        <v>293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SUM(P232:P240)</f>
        <v>0</v>
      </c>
      <c r="Q231" s="211"/>
      <c r="R231" s="212">
        <f>SUM(R232:R240)</f>
        <v>0.0021199999999999999</v>
      </c>
      <c r="S231" s="211"/>
      <c r="T231" s="213">
        <f>SUM(T232:T240)</f>
        <v>0.017049999999999999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133</v>
      </c>
      <c r="AT231" s="215" t="s">
        <v>71</v>
      </c>
      <c r="AU231" s="215" t="s">
        <v>80</v>
      </c>
      <c r="AY231" s="214" t="s">
        <v>125</v>
      </c>
      <c r="BK231" s="216">
        <f>SUM(BK232:BK240)</f>
        <v>0</v>
      </c>
    </row>
    <row r="232" s="2" customFormat="1" ht="16.5" customHeight="1">
      <c r="A232" s="39"/>
      <c r="B232" s="40"/>
      <c r="C232" s="219" t="s">
        <v>302</v>
      </c>
      <c r="D232" s="219" t="s">
        <v>127</v>
      </c>
      <c r="E232" s="220" t="s">
        <v>295</v>
      </c>
      <c r="F232" s="221" t="s">
        <v>296</v>
      </c>
      <c r="G232" s="222" t="s">
        <v>189</v>
      </c>
      <c r="H232" s="223">
        <v>1</v>
      </c>
      <c r="I232" s="224"/>
      <c r="J232" s="223">
        <f>ROUND(I232*H232,2)</f>
        <v>0</v>
      </c>
      <c r="K232" s="221" t="s">
        <v>131</v>
      </c>
      <c r="L232" s="45"/>
      <c r="M232" s="225" t="s">
        <v>18</v>
      </c>
      <c r="N232" s="226" t="s">
        <v>44</v>
      </c>
      <c r="O232" s="85"/>
      <c r="P232" s="227">
        <f>O232*H232</f>
        <v>0</v>
      </c>
      <c r="Q232" s="227">
        <v>0</v>
      </c>
      <c r="R232" s="227">
        <f>Q232*H232</f>
        <v>0</v>
      </c>
      <c r="S232" s="227">
        <v>0.017049999999999999</v>
      </c>
      <c r="T232" s="228">
        <f>S232*H232</f>
        <v>0.017049999999999999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9" t="s">
        <v>212</v>
      </c>
      <c r="AT232" s="229" t="s">
        <v>127</v>
      </c>
      <c r="AU232" s="229" t="s">
        <v>133</v>
      </c>
      <c r="AY232" s="18" t="s">
        <v>125</v>
      </c>
      <c r="BE232" s="230">
        <f>IF(N232="základní",J232,0)</f>
        <v>0</v>
      </c>
      <c r="BF232" s="230">
        <f>IF(N232="snížená",J232,0)</f>
        <v>0</v>
      </c>
      <c r="BG232" s="230">
        <f>IF(N232="zákl. přenesená",J232,0)</f>
        <v>0</v>
      </c>
      <c r="BH232" s="230">
        <f>IF(N232="sníž. přenesená",J232,0)</f>
        <v>0</v>
      </c>
      <c r="BI232" s="230">
        <f>IF(N232="nulová",J232,0)</f>
        <v>0</v>
      </c>
      <c r="BJ232" s="18" t="s">
        <v>133</v>
      </c>
      <c r="BK232" s="230">
        <f>ROUND(I232*H232,2)</f>
        <v>0</v>
      </c>
      <c r="BL232" s="18" t="s">
        <v>212</v>
      </c>
      <c r="BM232" s="229" t="s">
        <v>446</v>
      </c>
    </row>
    <row r="233" s="15" customFormat="1">
      <c r="A233" s="15"/>
      <c r="B233" s="263"/>
      <c r="C233" s="264"/>
      <c r="D233" s="233" t="s">
        <v>135</v>
      </c>
      <c r="E233" s="265" t="s">
        <v>18</v>
      </c>
      <c r="F233" s="266" t="s">
        <v>191</v>
      </c>
      <c r="G233" s="264"/>
      <c r="H233" s="265" t="s">
        <v>18</v>
      </c>
      <c r="I233" s="267"/>
      <c r="J233" s="264"/>
      <c r="K233" s="264"/>
      <c r="L233" s="268"/>
      <c r="M233" s="269"/>
      <c r="N233" s="270"/>
      <c r="O233" s="270"/>
      <c r="P233" s="270"/>
      <c r="Q233" s="270"/>
      <c r="R233" s="270"/>
      <c r="S233" s="270"/>
      <c r="T233" s="271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2" t="s">
        <v>135</v>
      </c>
      <c r="AU233" s="272" t="s">
        <v>133</v>
      </c>
      <c r="AV233" s="15" t="s">
        <v>80</v>
      </c>
      <c r="AW233" s="15" t="s">
        <v>34</v>
      </c>
      <c r="AX233" s="15" t="s">
        <v>72</v>
      </c>
      <c r="AY233" s="272" t="s">
        <v>125</v>
      </c>
    </row>
    <row r="234" s="13" customFormat="1">
      <c r="A234" s="13"/>
      <c r="B234" s="231"/>
      <c r="C234" s="232"/>
      <c r="D234" s="233" t="s">
        <v>135</v>
      </c>
      <c r="E234" s="234" t="s">
        <v>18</v>
      </c>
      <c r="F234" s="235" t="s">
        <v>80</v>
      </c>
      <c r="G234" s="232"/>
      <c r="H234" s="236">
        <v>1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135</v>
      </c>
      <c r="AU234" s="242" t="s">
        <v>133</v>
      </c>
      <c r="AV234" s="13" t="s">
        <v>133</v>
      </c>
      <c r="AW234" s="13" t="s">
        <v>34</v>
      </c>
      <c r="AX234" s="13" t="s">
        <v>72</v>
      </c>
      <c r="AY234" s="242" t="s">
        <v>125</v>
      </c>
    </row>
    <row r="235" s="14" customFormat="1">
      <c r="A235" s="14"/>
      <c r="B235" s="243"/>
      <c r="C235" s="244"/>
      <c r="D235" s="233" t="s">
        <v>135</v>
      </c>
      <c r="E235" s="245" t="s">
        <v>18</v>
      </c>
      <c r="F235" s="246" t="s">
        <v>137</v>
      </c>
      <c r="G235" s="244"/>
      <c r="H235" s="247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3" t="s">
        <v>135</v>
      </c>
      <c r="AU235" s="253" t="s">
        <v>133</v>
      </c>
      <c r="AV235" s="14" t="s">
        <v>138</v>
      </c>
      <c r="AW235" s="14" t="s">
        <v>34</v>
      </c>
      <c r="AX235" s="14" t="s">
        <v>80</v>
      </c>
      <c r="AY235" s="253" t="s">
        <v>125</v>
      </c>
    </row>
    <row r="236" s="2" customFormat="1" ht="16.5" customHeight="1">
      <c r="A236" s="39"/>
      <c r="B236" s="40"/>
      <c r="C236" s="219" t="s">
        <v>242</v>
      </c>
      <c r="D236" s="219" t="s">
        <v>127</v>
      </c>
      <c r="E236" s="220" t="s">
        <v>299</v>
      </c>
      <c r="F236" s="221" t="s">
        <v>300</v>
      </c>
      <c r="G236" s="222" t="s">
        <v>189</v>
      </c>
      <c r="H236" s="223">
        <v>1</v>
      </c>
      <c r="I236" s="224"/>
      <c r="J236" s="223">
        <f>ROUND(I236*H236,2)</f>
        <v>0</v>
      </c>
      <c r="K236" s="221" t="s">
        <v>131</v>
      </c>
      <c r="L236" s="45"/>
      <c r="M236" s="225" t="s">
        <v>18</v>
      </c>
      <c r="N236" s="226" t="s">
        <v>44</v>
      </c>
      <c r="O236" s="85"/>
      <c r="P236" s="227">
        <f>O236*H236</f>
        <v>0</v>
      </c>
      <c r="Q236" s="227">
        <v>0.0021199999999999999</v>
      </c>
      <c r="R236" s="227">
        <f>Q236*H236</f>
        <v>0.0021199999999999999</v>
      </c>
      <c r="S236" s="227">
        <v>0</v>
      </c>
      <c r="T236" s="228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29" t="s">
        <v>212</v>
      </c>
      <c r="AT236" s="229" t="s">
        <v>127</v>
      </c>
      <c r="AU236" s="229" t="s">
        <v>133</v>
      </c>
      <c r="AY236" s="18" t="s">
        <v>125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8" t="s">
        <v>133</v>
      </c>
      <c r="BK236" s="230">
        <f>ROUND(I236*H236,2)</f>
        <v>0</v>
      </c>
      <c r="BL236" s="18" t="s">
        <v>212</v>
      </c>
      <c r="BM236" s="229" t="s">
        <v>447</v>
      </c>
    </row>
    <row r="237" s="15" customFormat="1">
      <c r="A237" s="15"/>
      <c r="B237" s="263"/>
      <c r="C237" s="264"/>
      <c r="D237" s="233" t="s">
        <v>135</v>
      </c>
      <c r="E237" s="265" t="s">
        <v>18</v>
      </c>
      <c r="F237" s="266" t="s">
        <v>191</v>
      </c>
      <c r="G237" s="264"/>
      <c r="H237" s="265" t="s">
        <v>18</v>
      </c>
      <c r="I237" s="267"/>
      <c r="J237" s="264"/>
      <c r="K237" s="264"/>
      <c r="L237" s="268"/>
      <c r="M237" s="269"/>
      <c r="N237" s="270"/>
      <c r="O237" s="270"/>
      <c r="P237" s="270"/>
      <c r="Q237" s="270"/>
      <c r="R237" s="270"/>
      <c r="S237" s="270"/>
      <c r="T237" s="271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2" t="s">
        <v>135</v>
      </c>
      <c r="AU237" s="272" t="s">
        <v>133</v>
      </c>
      <c r="AV237" s="15" t="s">
        <v>80</v>
      </c>
      <c r="AW237" s="15" t="s">
        <v>34</v>
      </c>
      <c r="AX237" s="15" t="s">
        <v>72</v>
      </c>
      <c r="AY237" s="272" t="s">
        <v>125</v>
      </c>
    </row>
    <row r="238" s="13" customFormat="1">
      <c r="A238" s="13"/>
      <c r="B238" s="231"/>
      <c r="C238" s="232"/>
      <c r="D238" s="233" t="s">
        <v>135</v>
      </c>
      <c r="E238" s="234" t="s">
        <v>18</v>
      </c>
      <c r="F238" s="235" t="s">
        <v>80</v>
      </c>
      <c r="G238" s="232"/>
      <c r="H238" s="236">
        <v>1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135</v>
      </c>
      <c r="AU238" s="242" t="s">
        <v>133</v>
      </c>
      <c r="AV238" s="13" t="s">
        <v>133</v>
      </c>
      <c r="AW238" s="13" t="s">
        <v>34</v>
      </c>
      <c r="AX238" s="13" t="s">
        <v>72</v>
      </c>
      <c r="AY238" s="242" t="s">
        <v>125</v>
      </c>
    </row>
    <row r="239" s="14" customFormat="1">
      <c r="A239" s="14"/>
      <c r="B239" s="243"/>
      <c r="C239" s="244"/>
      <c r="D239" s="233" t="s">
        <v>135</v>
      </c>
      <c r="E239" s="245" t="s">
        <v>18</v>
      </c>
      <c r="F239" s="246" t="s">
        <v>137</v>
      </c>
      <c r="G239" s="244"/>
      <c r="H239" s="247">
        <v>1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135</v>
      </c>
      <c r="AU239" s="253" t="s">
        <v>133</v>
      </c>
      <c r="AV239" s="14" t="s">
        <v>138</v>
      </c>
      <c r="AW239" s="14" t="s">
        <v>34</v>
      </c>
      <c r="AX239" s="14" t="s">
        <v>80</v>
      </c>
      <c r="AY239" s="253" t="s">
        <v>125</v>
      </c>
    </row>
    <row r="240" s="2" customFormat="1" ht="24" customHeight="1">
      <c r="A240" s="39"/>
      <c r="B240" s="40"/>
      <c r="C240" s="219" t="s">
        <v>312</v>
      </c>
      <c r="D240" s="219" t="s">
        <v>127</v>
      </c>
      <c r="E240" s="220" t="s">
        <v>303</v>
      </c>
      <c r="F240" s="221" t="s">
        <v>304</v>
      </c>
      <c r="G240" s="222" t="s">
        <v>272</v>
      </c>
      <c r="H240" s="224"/>
      <c r="I240" s="224"/>
      <c r="J240" s="223">
        <f>ROUND(I240*H240,2)</f>
        <v>0</v>
      </c>
      <c r="K240" s="221" t="s">
        <v>131</v>
      </c>
      <c r="L240" s="45"/>
      <c r="M240" s="225" t="s">
        <v>18</v>
      </c>
      <c r="N240" s="226" t="s">
        <v>44</v>
      </c>
      <c r="O240" s="85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29" t="s">
        <v>212</v>
      </c>
      <c r="AT240" s="229" t="s">
        <v>127</v>
      </c>
      <c r="AU240" s="229" t="s">
        <v>133</v>
      </c>
      <c r="AY240" s="18" t="s">
        <v>125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8" t="s">
        <v>133</v>
      </c>
      <c r="BK240" s="230">
        <f>ROUND(I240*H240,2)</f>
        <v>0</v>
      </c>
      <c r="BL240" s="18" t="s">
        <v>212</v>
      </c>
      <c r="BM240" s="229" t="s">
        <v>448</v>
      </c>
    </row>
    <row r="241" s="12" customFormat="1" ht="22.8" customHeight="1">
      <c r="A241" s="12"/>
      <c r="B241" s="203"/>
      <c r="C241" s="204"/>
      <c r="D241" s="205" t="s">
        <v>71</v>
      </c>
      <c r="E241" s="217" t="s">
        <v>306</v>
      </c>
      <c r="F241" s="217" t="s">
        <v>307</v>
      </c>
      <c r="G241" s="204"/>
      <c r="H241" s="204"/>
      <c r="I241" s="207"/>
      <c r="J241" s="218">
        <f>BK241</f>
        <v>0</v>
      </c>
      <c r="K241" s="204"/>
      <c r="L241" s="209"/>
      <c r="M241" s="210"/>
      <c r="N241" s="211"/>
      <c r="O241" s="211"/>
      <c r="P241" s="212">
        <f>SUM(P242:P250)</f>
        <v>0</v>
      </c>
      <c r="Q241" s="211"/>
      <c r="R241" s="212">
        <f>SUM(R242:R250)</f>
        <v>0.20372280000000001</v>
      </c>
      <c r="S241" s="211"/>
      <c r="T241" s="213">
        <f>SUM(T242:T250)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4" t="s">
        <v>133</v>
      </c>
      <c r="AT241" s="215" t="s">
        <v>71</v>
      </c>
      <c r="AU241" s="215" t="s">
        <v>80</v>
      </c>
      <c r="AY241" s="214" t="s">
        <v>125</v>
      </c>
      <c r="BK241" s="216">
        <f>SUM(BK242:BK250)</f>
        <v>0</v>
      </c>
    </row>
    <row r="242" s="2" customFormat="1" ht="24" customHeight="1">
      <c r="A242" s="39"/>
      <c r="B242" s="40"/>
      <c r="C242" s="219" t="s">
        <v>317</v>
      </c>
      <c r="D242" s="219" t="s">
        <v>127</v>
      </c>
      <c r="E242" s="220" t="s">
        <v>308</v>
      </c>
      <c r="F242" s="221" t="s">
        <v>309</v>
      </c>
      <c r="G242" s="222" t="s">
        <v>142</v>
      </c>
      <c r="H242" s="223">
        <v>0.32000000000000001</v>
      </c>
      <c r="I242" s="224"/>
      <c r="J242" s="223">
        <f>ROUND(I242*H242,2)</f>
        <v>0</v>
      </c>
      <c r="K242" s="221" t="s">
        <v>131</v>
      </c>
      <c r="L242" s="45"/>
      <c r="M242" s="225" t="s">
        <v>18</v>
      </c>
      <c r="N242" s="226" t="s">
        <v>44</v>
      </c>
      <c r="O242" s="85"/>
      <c r="P242" s="227">
        <f>O242*H242</f>
        <v>0</v>
      </c>
      <c r="Q242" s="227">
        <v>0.00189</v>
      </c>
      <c r="R242" s="227">
        <f>Q242*H242</f>
        <v>0.00060479999999999996</v>
      </c>
      <c r="S242" s="227">
        <v>0</v>
      </c>
      <c r="T242" s="228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29" t="s">
        <v>212</v>
      </c>
      <c r="AT242" s="229" t="s">
        <v>127</v>
      </c>
      <c r="AU242" s="229" t="s">
        <v>133</v>
      </c>
      <c r="AY242" s="18" t="s">
        <v>125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8" t="s">
        <v>133</v>
      </c>
      <c r="BK242" s="230">
        <f>ROUND(I242*H242,2)</f>
        <v>0</v>
      </c>
      <c r="BL242" s="18" t="s">
        <v>212</v>
      </c>
      <c r="BM242" s="229" t="s">
        <v>449</v>
      </c>
    </row>
    <row r="243" s="15" customFormat="1">
      <c r="A243" s="15"/>
      <c r="B243" s="263"/>
      <c r="C243" s="264"/>
      <c r="D243" s="233" t="s">
        <v>135</v>
      </c>
      <c r="E243" s="265" t="s">
        <v>18</v>
      </c>
      <c r="F243" s="266" t="s">
        <v>191</v>
      </c>
      <c r="G243" s="264"/>
      <c r="H243" s="265" t="s">
        <v>18</v>
      </c>
      <c r="I243" s="267"/>
      <c r="J243" s="264"/>
      <c r="K243" s="264"/>
      <c r="L243" s="268"/>
      <c r="M243" s="269"/>
      <c r="N243" s="270"/>
      <c r="O243" s="270"/>
      <c r="P243" s="270"/>
      <c r="Q243" s="270"/>
      <c r="R243" s="270"/>
      <c r="S243" s="270"/>
      <c r="T243" s="271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2" t="s">
        <v>135</v>
      </c>
      <c r="AU243" s="272" t="s">
        <v>133</v>
      </c>
      <c r="AV243" s="15" t="s">
        <v>80</v>
      </c>
      <c r="AW243" s="15" t="s">
        <v>34</v>
      </c>
      <c r="AX243" s="15" t="s">
        <v>72</v>
      </c>
      <c r="AY243" s="272" t="s">
        <v>125</v>
      </c>
    </row>
    <row r="244" s="13" customFormat="1">
      <c r="A244" s="13"/>
      <c r="B244" s="231"/>
      <c r="C244" s="232"/>
      <c r="D244" s="233" t="s">
        <v>135</v>
      </c>
      <c r="E244" s="234" t="s">
        <v>18</v>
      </c>
      <c r="F244" s="235" t="s">
        <v>450</v>
      </c>
      <c r="G244" s="232"/>
      <c r="H244" s="236">
        <v>0.32000000000000001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135</v>
      </c>
      <c r="AU244" s="242" t="s">
        <v>133</v>
      </c>
      <c r="AV244" s="13" t="s">
        <v>133</v>
      </c>
      <c r="AW244" s="13" t="s">
        <v>34</v>
      </c>
      <c r="AX244" s="13" t="s">
        <v>72</v>
      </c>
      <c r="AY244" s="242" t="s">
        <v>125</v>
      </c>
    </row>
    <row r="245" s="14" customFormat="1">
      <c r="A245" s="14"/>
      <c r="B245" s="243"/>
      <c r="C245" s="244"/>
      <c r="D245" s="233" t="s">
        <v>135</v>
      </c>
      <c r="E245" s="245" t="s">
        <v>18</v>
      </c>
      <c r="F245" s="246" t="s">
        <v>137</v>
      </c>
      <c r="G245" s="244"/>
      <c r="H245" s="247">
        <v>0.32000000000000001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135</v>
      </c>
      <c r="AU245" s="253" t="s">
        <v>133</v>
      </c>
      <c r="AV245" s="14" t="s">
        <v>138</v>
      </c>
      <c r="AW245" s="14" t="s">
        <v>34</v>
      </c>
      <c r="AX245" s="14" t="s">
        <v>80</v>
      </c>
      <c r="AY245" s="253" t="s">
        <v>125</v>
      </c>
    </row>
    <row r="246" s="2" customFormat="1" ht="24" customHeight="1">
      <c r="A246" s="39"/>
      <c r="B246" s="40"/>
      <c r="C246" s="219" t="s">
        <v>323</v>
      </c>
      <c r="D246" s="219" t="s">
        <v>127</v>
      </c>
      <c r="E246" s="220" t="s">
        <v>313</v>
      </c>
      <c r="F246" s="221" t="s">
        <v>314</v>
      </c>
      <c r="G246" s="222" t="s">
        <v>130</v>
      </c>
      <c r="H246" s="223">
        <v>14.550000000000001</v>
      </c>
      <c r="I246" s="224"/>
      <c r="J246" s="223">
        <f>ROUND(I246*H246,2)</f>
        <v>0</v>
      </c>
      <c r="K246" s="221" t="s">
        <v>131</v>
      </c>
      <c r="L246" s="45"/>
      <c r="M246" s="225" t="s">
        <v>18</v>
      </c>
      <c r="N246" s="226" t="s">
        <v>44</v>
      </c>
      <c r="O246" s="85"/>
      <c r="P246" s="227">
        <f>O246*H246</f>
        <v>0</v>
      </c>
      <c r="Q246" s="227">
        <v>0.01396</v>
      </c>
      <c r="R246" s="227">
        <f>Q246*H246</f>
        <v>0.20311800000000002</v>
      </c>
      <c r="S246" s="227">
        <v>0</v>
      </c>
      <c r="T246" s="228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29" t="s">
        <v>212</v>
      </c>
      <c r="AT246" s="229" t="s">
        <v>127</v>
      </c>
      <c r="AU246" s="229" t="s">
        <v>133</v>
      </c>
      <c r="AY246" s="18" t="s">
        <v>125</v>
      </c>
      <c r="BE246" s="230">
        <f>IF(N246="základní",J246,0)</f>
        <v>0</v>
      </c>
      <c r="BF246" s="230">
        <f>IF(N246="snížená",J246,0)</f>
        <v>0</v>
      </c>
      <c r="BG246" s="230">
        <f>IF(N246="zákl. přenesená",J246,0)</f>
        <v>0</v>
      </c>
      <c r="BH246" s="230">
        <f>IF(N246="sníž. přenesená",J246,0)</f>
        <v>0</v>
      </c>
      <c r="BI246" s="230">
        <f>IF(N246="nulová",J246,0)</f>
        <v>0</v>
      </c>
      <c r="BJ246" s="18" t="s">
        <v>133</v>
      </c>
      <c r="BK246" s="230">
        <f>ROUND(I246*H246,2)</f>
        <v>0</v>
      </c>
      <c r="BL246" s="18" t="s">
        <v>212</v>
      </c>
      <c r="BM246" s="229" t="s">
        <v>451</v>
      </c>
    </row>
    <row r="247" s="15" customFormat="1">
      <c r="A247" s="15"/>
      <c r="B247" s="263"/>
      <c r="C247" s="264"/>
      <c r="D247" s="233" t="s">
        <v>135</v>
      </c>
      <c r="E247" s="265" t="s">
        <v>18</v>
      </c>
      <c r="F247" s="266" t="s">
        <v>191</v>
      </c>
      <c r="G247" s="264"/>
      <c r="H247" s="265" t="s">
        <v>18</v>
      </c>
      <c r="I247" s="267"/>
      <c r="J247" s="264"/>
      <c r="K247" s="264"/>
      <c r="L247" s="268"/>
      <c r="M247" s="269"/>
      <c r="N247" s="270"/>
      <c r="O247" s="270"/>
      <c r="P247" s="270"/>
      <c r="Q247" s="270"/>
      <c r="R247" s="270"/>
      <c r="S247" s="270"/>
      <c r="T247" s="271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2" t="s">
        <v>135</v>
      </c>
      <c r="AU247" s="272" t="s">
        <v>133</v>
      </c>
      <c r="AV247" s="15" t="s">
        <v>80</v>
      </c>
      <c r="AW247" s="15" t="s">
        <v>34</v>
      </c>
      <c r="AX247" s="15" t="s">
        <v>72</v>
      </c>
      <c r="AY247" s="272" t="s">
        <v>125</v>
      </c>
    </row>
    <row r="248" s="13" customFormat="1">
      <c r="A248" s="13"/>
      <c r="B248" s="231"/>
      <c r="C248" s="232"/>
      <c r="D248" s="233" t="s">
        <v>135</v>
      </c>
      <c r="E248" s="234" t="s">
        <v>18</v>
      </c>
      <c r="F248" s="235" t="s">
        <v>452</v>
      </c>
      <c r="G248" s="232"/>
      <c r="H248" s="236">
        <v>14.550000000000001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135</v>
      </c>
      <c r="AU248" s="242" t="s">
        <v>133</v>
      </c>
      <c r="AV248" s="13" t="s">
        <v>133</v>
      </c>
      <c r="AW248" s="13" t="s">
        <v>34</v>
      </c>
      <c r="AX248" s="13" t="s">
        <v>72</v>
      </c>
      <c r="AY248" s="242" t="s">
        <v>125</v>
      </c>
    </row>
    <row r="249" s="14" customFormat="1">
      <c r="A249" s="14"/>
      <c r="B249" s="243"/>
      <c r="C249" s="244"/>
      <c r="D249" s="233" t="s">
        <v>135</v>
      </c>
      <c r="E249" s="245" t="s">
        <v>18</v>
      </c>
      <c r="F249" s="246" t="s">
        <v>137</v>
      </c>
      <c r="G249" s="244"/>
      <c r="H249" s="247">
        <v>14.550000000000001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135</v>
      </c>
      <c r="AU249" s="253" t="s">
        <v>133</v>
      </c>
      <c r="AV249" s="14" t="s">
        <v>138</v>
      </c>
      <c r="AW249" s="14" t="s">
        <v>34</v>
      </c>
      <c r="AX249" s="14" t="s">
        <v>80</v>
      </c>
      <c r="AY249" s="253" t="s">
        <v>125</v>
      </c>
    </row>
    <row r="250" s="2" customFormat="1" ht="24" customHeight="1">
      <c r="A250" s="39"/>
      <c r="B250" s="40"/>
      <c r="C250" s="219" t="s">
        <v>329</v>
      </c>
      <c r="D250" s="219" t="s">
        <v>127</v>
      </c>
      <c r="E250" s="220" t="s">
        <v>318</v>
      </c>
      <c r="F250" s="221" t="s">
        <v>319</v>
      </c>
      <c r="G250" s="222" t="s">
        <v>272</v>
      </c>
      <c r="H250" s="224"/>
      <c r="I250" s="224"/>
      <c r="J250" s="223">
        <f>ROUND(I250*H250,2)</f>
        <v>0</v>
      </c>
      <c r="K250" s="221" t="s">
        <v>131</v>
      </c>
      <c r="L250" s="45"/>
      <c r="M250" s="225" t="s">
        <v>18</v>
      </c>
      <c r="N250" s="226" t="s">
        <v>44</v>
      </c>
      <c r="O250" s="85"/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29" t="s">
        <v>212</v>
      </c>
      <c r="AT250" s="229" t="s">
        <v>127</v>
      </c>
      <c r="AU250" s="229" t="s">
        <v>133</v>
      </c>
      <c r="AY250" s="18" t="s">
        <v>125</v>
      </c>
      <c r="BE250" s="230">
        <f>IF(N250="základní",J250,0)</f>
        <v>0</v>
      </c>
      <c r="BF250" s="230">
        <f>IF(N250="snížená",J250,0)</f>
        <v>0</v>
      </c>
      <c r="BG250" s="230">
        <f>IF(N250="zákl. přenesená",J250,0)</f>
        <v>0</v>
      </c>
      <c r="BH250" s="230">
        <f>IF(N250="sníž. přenesená",J250,0)</f>
        <v>0</v>
      </c>
      <c r="BI250" s="230">
        <f>IF(N250="nulová",J250,0)</f>
        <v>0</v>
      </c>
      <c r="BJ250" s="18" t="s">
        <v>133</v>
      </c>
      <c r="BK250" s="230">
        <f>ROUND(I250*H250,2)</f>
        <v>0</v>
      </c>
      <c r="BL250" s="18" t="s">
        <v>212</v>
      </c>
      <c r="BM250" s="229" t="s">
        <v>453</v>
      </c>
    </row>
    <row r="251" s="12" customFormat="1" ht="22.8" customHeight="1">
      <c r="A251" s="12"/>
      <c r="B251" s="203"/>
      <c r="C251" s="204"/>
      <c r="D251" s="205" t="s">
        <v>71</v>
      </c>
      <c r="E251" s="217" t="s">
        <v>321</v>
      </c>
      <c r="F251" s="217" t="s">
        <v>322</v>
      </c>
      <c r="G251" s="204"/>
      <c r="H251" s="204"/>
      <c r="I251" s="207"/>
      <c r="J251" s="218">
        <f>BK251</f>
        <v>0</v>
      </c>
      <c r="K251" s="204"/>
      <c r="L251" s="209"/>
      <c r="M251" s="210"/>
      <c r="N251" s="211"/>
      <c r="O251" s="211"/>
      <c r="P251" s="212">
        <f>SUM(P252:P280)</f>
        <v>0</v>
      </c>
      <c r="Q251" s="211"/>
      <c r="R251" s="212">
        <f>SUM(R252:R280)</f>
        <v>0.280026</v>
      </c>
      <c r="S251" s="211"/>
      <c r="T251" s="213">
        <f>SUM(T252:T280)</f>
        <v>0.17952500000000002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4" t="s">
        <v>133</v>
      </c>
      <c r="AT251" s="215" t="s">
        <v>71</v>
      </c>
      <c r="AU251" s="215" t="s">
        <v>80</v>
      </c>
      <c r="AY251" s="214" t="s">
        <v>125</v>
      </c>
      <c r="BK251" s="216">
        <f>SUM(BK252:BK280)</f>
        <v>0</v>
      </c>
    </row>
    <row r="252" s="2" customFormat="1" ht="16.5" customHeight="1">
      <c r="A252" s="39"/>
      <c r="B252" s="40"/>
      <c r="C252" s="219" t="s">
        <v>339</v>
      </c>
      <c r="D252" s="219" t="s">
        <v>127</v>
      </c>
      <c r="E252" s="220" t="s">
        <v>324</v>
      </c>
      <c r="F252" s="221" t="s">
        <v>325</v>
      </c>
      <c r="G252" s="222" t="s">
        <v>326</v>
      </c>
      <c r="H252" s="223">
        <v>60</v>
      </c>
      <c r="I252" s="224"/>
      <c r="J252" s="223">
        <f>ROUND(I252*H252,2)</f>
        <v>0</v>
      </c>
      <c r="K252" s="221" t="s">
        <v>131</v>
      </c>
      <c r="L252" s="45"/>
      <c r="M252" s="225" t="s">
        <v>18</v>
      </c>
      <c r="N252" s="226" t="s">
        <v>44</v>
      </c>
      <c r="O252" s="85"/>
      <c r="P252" s="227">
        <f>O252*H252</f>
        <v>0</v>
      </c>
      <c r="Q252" s="227">
        <v>0</v>
      </c>
      <c r="R252" s="227">
        <f>Q252*H252</f>
        <v>0</v>
      </c>
      <c r="S252" s="227">
        <v>0.00191</v>
      </c>
      <c r="T252" s="228">
        <f>S252*H252</f>
        <v>0.11460000000000001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9" t="s">
        <v>212</v>
      </c>
      <c r="AT252" s="229" t="s">
        <v>127</v>
      </c>
      <c r="AU252" s="229" t="s">
        <v>133</v>
      </c>
      <c r="AY252" s="18" t="s">
        <v>125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8" t="s">
        <v>133</v>
      </c>
      <c r="BK252" s="230">
        <f>ROUND(I252*H252,2)</f>
        <v>0</v>
      </c>
      <c r="BL252" s="18" t="s">
        <v>212</v>
      </c>
      <c r="BM252" s="229" t="s">
        <v>454</v>
      </c>
    </row>
    <row r="253" s="15" customFormat="1">
      <c r="A253" s="15"/>
      <c r="B253" s="263"/>
      <c r="C253" s="264"/>
      <c r="D253" s="233" t="s">
        <v>135</v>
      </c>
      <c r="E253" s="265" t="s">
        <v>18</v>
      </c>
      <c r="F253" s="266" t="s">
        <v>191</v>
      </c>
      <c r="G253" s="264"/>
      <c r="H253" s="265" t="s">
        <v>18</v>
      </c>
      <c r="I253" s="267"/>
      <c r="J253" s="264"/>
      <c r="K253" s="264"/>
      <c r="L253" s="268"/>
      <c r="M253" s="269"/>
      <c r="N253" s="270"/>
      <c r="O253" s="270"/>
      <c r="P253" s="270"/>
      <c r="Q253" s="270"/>
      <c r="R253" s="270"/>
      <c r="S253" s="270"/>
      <c r="T253" s="27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2" t="s">
        <v>135</v>
      </c>
      <c r="AU253" s="272" t="s">
        <v>133</v>
      </c>
      <c r="AV253" s="15" t="s">
        <v>80</v>
      </c>
      <c r="AW253" s="15" t="s">
        <v>34</v>
      </c>
      <c r="AX253" s="15" t="s">
        <v>72</v>
      </c>
      <c r="AY253" s="272" t="s">
        <v>125</v>
      </c>
    </row>
    <row r="254" s="13" customFormat="1">
      <c r="A254" s="13"/>
      <c r="B254" s="231"/>
      <c r="C254" s="232"/>
      <c r="D254" s="233" t="s">
        <v>135</v>
      </c>
      <c r="E254" s="234" t="s">
        <v>18</v>
      </c>
      <c r="F254" s="235" t="s">
        <v>455</v>
      </c>
      <c r="G254" s="232"/>
      <c r="H254" s="236">
        <v>60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135</v>
      </c>
      <c r="AU254" s="242" t="s">
        <v>133</v>
      </c>
      <c r="AV254" s="13" t="s">
        <v>133</v>
      </c>
      <c r="AW254" s="13" t="s">
        <v>34</v>
      </c>
      <c r="AX254" s="13" t="s">
        <v>72</v>
      </c>
      <c r="AY254" s="242" t="s">
        <v>125</v>
      </c>
    </row>
    <row r="255" s="14" customFormat="1">
      <c r="A255" s="14"/>
      <c r="B255" s="243"/>
      <c r="C255" s="244"/>
      <c r="D255" s="233" t="s">
        <v>135</v>
      </c>
      <c r="E255" s="245" t="s">
        <v>18</v>
      </c>
      <c r="F255" s="246" t="s">
        <v>137</v>
      </c>
      <c r="G255" s="244"/>
      <c r="H255" s="247">
        <v>60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135</v>
      </c>
      <c r="AU255" s="253" t="s">
        <v>133</v>
      </c>
      <c r="AV255" s="14" t="s">
        <v>138</v>
      </c>
      <c r="AW255" s="14" t="s">
        <v>34</v>
      </c>
      <c r="AX255" s="14" t="s">
        <v>80</v>
      </c>
      <c r="AY255" s="253" t="s">
        <v>125</v>
      </c>
    </row>
    <row r="256" s="2" customFormat="1" ht="16.5" customHeight="1">
      <c r="A256" s="39"/>
      <c r="B256" s="40"/>
      <c r="C256" s="219" t="s">
        <v>343</v>
      </c>
      <c r="D256" s="219" t="s">
        <v>127</v>
      </c>
      <c r="E256" s="220" t="s">
        <v>330</v>
      </c>
      <c r="F256" s="221" t="s">
        <v>331</v>
      </c>
      <c r="G256" s="222" t="s">
        <v>326</v>
      </c>
      <c r="H256" s="223">
        <v>37.100000000000001</v>
      </c>
      <c r="I256" s="224"/>
      <c r="J256" s="223">
        <f>ROUND(I256*H256,2)</f>
        <v>0</v>
      </c>
      <c r="K256" s="221" t="s">
        <v>131</v>
      </c>
      <c r="L256" s="45"/>
      <c r="M256" s="225" t="s">
        <v>18</v>
      </c>
      <c r="N256" s="226" t="s">
        <v>44</v>
      </c>
      <c r="O256" s="85"/>
      <c r="P256" s="227">
        <f>O256*H256</f>
        <v>0</v>
      </c>
      <c r="Q256" s="227">
        <v>0</v>
      </c>
      <c r="R256" s="227">
        <f>Q256*H256</f>
        <v>0</v>
      </c>
      <c r="S256" s="227">
        <v>0.00175</v>
      </c>
      <c r="T256" s="228">
        <f>S256*H256</f>
        <v>0.06492500000000001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29" t="s">
        <v>212</v>
      </c>
      <c r="AT256" s="229" t="s">
        <v>127</v>
      </c>
      <c r="AU256" s="229" t="s">
        <v>133</v>
      </c>
      <c r="AY256" s="18" t="s">
        <v>125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8" t="s">
        <v>133</v>
      </c>
      <c r="BK256" s="230">
        <f>ROUND(I256*H256,2)</f>
        <v>0</v>
      </c>
      <c r="BL256" s="18" t="s">
        <v>212</v>
      </c>
      <c r="BM256" s="229" t="s">
        <v>456</v>
      </c>
    </row>
    <row r="257" s="15" customFormat="1">
      <c r="A257" s="15"/>
      <c r="B257" s="263"/>
      <c r="C257" s="264"/>
      <c r="D257" s="233" t="s">
        <v>135</v>
      </c>
      <c r="E257" s="265" t="s">
        <v>18</v>
      </c>
      <c r="F257" s="266" t="s">
        <v>191</v>
      </c>
      <c r="G257" s="264"/>
      <c r="H257" s="265" t="s">
        <v>18</v>
      </c>
      <c r="I257" s="267"/>
      <c r="J257" s="264"/>
      <c r="K257" s="264"/>
      <c r="L257" s="268"/>
      <c r="M257" s="269"/>
      <c r="N257" s="270"/>
      <c r="O257" s="270"/>
      <c r="P257" s="270"/>
      <c r="Q257" s="270"/>
      <c r="R257" s="270"/>
      <c r="S257" s="270"/>
      <c r="T257" s="271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2" t="s">
        <v>135</v>
      </c>
      <c r="AU257" s="272" t="s">
        <v>133</v>
      </c>
      <c r="AV257" s="15" t="s">
        <v>80</v>
      </c>
      <c r="AW257" s="15" t="s">
        <v>34</v>
      </c>
      <c r="AX257" s="15" t="s">
        <v>72</v>
      </c>
      <c r="AY257" s="272" t="s">
        <v>125</v>
      </c>
    </row>
    <row r="258" s="13" customFormat="1">
      <c r="A258" s="13"/>
      <c r="B258" s="231"/>
      <c r="C258" s="232"/>
      <c r="D258" s="233" t="s">
        <v>135</v>
      </c>
      <c r="E258" s="234" t="s">
        <v>18</v>
      </c>
      <c r="F258" s="235" t="s">
        <v>457</v>
      </c>
      <c r="G258" s="232"/>
      <c r="H258" s="236">
        <v>10.800000000000001</v>
      </c>
      <c r="I258" s="237"/>
      <c r="J258" s="232"/>
      <c r="K258" s="232"/>
      <c r="L258" s="238"/>
      <c r="M258" s="239"/>
      <c r="N258" s="240"/>
      <c r="O258" s="240"/>
      <c r="P258" s="240"/>
      <c r="Q258" s="240"/>
      <c r="R258" s="240"/>
      <c r="S258" s="240"/>
      <c r="T258" s="24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2" t="s">
        <v>135</v>
      </c>
      <c r="AU258" s="242" t="s">
        <v>133</v>
      </c>
      <c r="AV258" s="13" t="s">
        <v>133</v>
      </c>
      <c r="AW258" s="13" t="s">
        <v>34</v>
      </c>
      <c r="AX258" s="13" t="s">
        <v>72</v>
      </c>
      <c r="AY258" s="242" t="s">
        <v>125</v>
      </c>
    </row>
    <row r="259" s="13" customFormat="1">
      <c r="A259" s="13"/>
      <c r="B259" s="231"/>
      <c r="C259" s="232"/>
      <c r="D259" s="233" t="s">
        <v>135</v>
      </c>
      <c r="E259" s="234" t="s">
        <v>18</v>
      </c>
      <c r="F259" s="235" t="s">
        <v>458</v>
      </c>
      <c r="G259" s="232"/>
      <c r="H259" s="236">
        <v>9.5999999999999996</v>
      </c>
      <c r="I259" s="237"/>
      <c r="J259" s="232"/>
      <c r="K259" s="232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135</v>
      </c>
      <c r="AU259" s="242" t="s">
        <v>133</v>
      </c>
      <c r="AV259" s="13" t="s">
        <v>133</v>
      </c>
      <c r="AW259" s="13" t="s">
        <v>34</v>
      </c>
      <c r="AX259" s="13" t="s">
        <v>72</v>
      </c>
      <c r="AY259" s="242" t="s">
        <v>125</v>
      </c>
    </row>
    <row r="260" s="13" customFormat="1">
      <c r="A260" s="13"/>
      <c r="B260" s="231"/>
      <c r="C260" s="232"/>
      <c r="D260" s="233" t="s">
        <v>135</v>
      </c>
      <c r="E260" s="234" t="s">
        <v>18</v>
      </c>
      <c r="F260" s="235" t="s">
        <v>459</v>
      </c>
      <c r="G260" s="232"/>
      <c r="H260" s="236">
        <v>16.699999999999999</v>
      </c>
      <c r="I260" s="237"/>
      <c r="J260" s="232"/>
      <c r="K260" s="232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135</v>
      </c>
      <c r="AU260" s="242" t="s">
        <v>133</v>
      </c>
      <c r="AV260" s="13" t="s">
        <v>133</v>
      </c>
      <c r="AW260" s="13" t="s">
        <v>34</v>
      </c>
      <c r="AX260" s="13" t="s">
        <v>72</v>
      </c>
      <c r="AY260" s="242" t="s">
        <v>125</v>
      </c>
    </row>
    <row r="261" s="14" customFormat="1">
      <c r="A261" s="14"/>
      <c r="B261" s="243"/>
      <c r="C261" s="244"/>
      <c r="D261" s="233" t="s">
        <v>135</v>
      </c>
      <c r="E261" s="245" t="s">
        <v>18</v>
      </c>
      <c r="F261" s="246" t="s">
        <v>137</v>
      </c>
      <c r="G261" s="244"/>
      <c r="H261" s="247">
        <v>37.099999999999994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135</v>
      </c>
      <c r="AU261" s="253" t="s">
        <v>133</v>
      </c>
      <c r="AV261" s="14" t="s">
        <v>138</v>
      </c>
      <c r="AW261" s="14" t="s">
        <v>34</v>
      </c>
      <c r="AX261" s="14" t="s">
        <v>80</v>
      </c>
      <c r="AY261" s="253" t="s">
        <v>125</v>
      </c>
    </row>
    <row r="262" s="2" customFormat="1" ht="16.5" customHeight="1">
      <c r="A262" s="39"/>
      <c r="B262" s="40"/>
      <c r="C262" s="219" t="s">
        <v>347</v>
      </c>
      <c r="D262" s="219" t="s">
        <v>127</v>
      </c>
      <c r="E262" s="220" t="s">
        <v>340</v>
      </c>
      <c r="F262" s="221" t="s">
        <v>341</v>
      </c>
      <c r="G262" s="222" t="s">
        <v>326</v>
      </c>
      <c r="H262" s="223">
        <v>37.100000000000001</v>
      </c>
      <c r="I262" s="224"/>
      <c r="J262" s="223">
        <f>ROUND(I262*H262,2)</f>
        <v>0</v>
      </c>
      <c r="K262" s="221" t="s">
        <v>131</v>
      </c>
      <c r="L262" s="45"/>
      <c r="M262" s="225" t="s">
        <v>18</v>
      </c>
      <c r="N262" s="226" t="s">
        <v>44</v>
      </c>
      <c r="O262" s="85"/>
      <c r="P262" s="227">
        <f>O262*H262</f>
        <v>0</v>
      </c>
      <c r="Q262" s="227">
        <v>0.00131</v>
      </c>
      <c r="R262" s="227">
        <f>Q262*H262</f>
        <v>0.048600999999999998</v>
      </c>
      <c r="S262" s="227">
        <v>0</v>
      </c>
      <c r="T262" s="228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29" t="s">
        <v>212</v>
      </c>
      <c r="AT262" s="229" t="s">
        <v>127</v>
      </c>
      <c r="AU262" s="229" t="s">
        <v>133</v>
      </c>
      <c r="AY262" s="18" t="s">
        <v>125</v>
      </c>
      <c r="BE262" s="230">
        <f>IF(N262="základní",J262,0)</f>
        <v>0</v>
      </c>
      <c r="BF262" s="230">
        <f>IF(N262="snížená",J262,0)</f>
        <v>0</v>
      </c>
      <c r="BG262" s="230">
        <f>IF(N262="zákl. přenesená",J262,0)</f>
        <v>0</v>
      </c>
      <c r="BH262" s="230">
        <f>IF(N262="sníž. přenesená",J262,0)</f>
        <v>0</v>
      </c>
      <c r="BI262" s="230">
        <f>IF(N262="nulová",J262,0)</f>
        <v>0</v>
      </c>
      <c r="BJ262" s="18" t="s">
        <v>133</v>
      </c>
      <c r="BK262" s="230">
        <f>ROUND(I262*H262,2)</f>
        <v>0</v>
      </c>
      <c r="BL262" s="18" t="s">
        <v>212</v>
      </c>
      <c r="BM262" s="229" t="s">
        <v>460</v>
      </c>
    </row>
    <row r="263" s="15" customFormat="1">
      <c r="A263" s="15"/>
      <c r="B263" s="263"/>
      <c r="C263" s="264"/>
      <c r="D263" s="233" t="s">
        <v>135</v>
      </c>
      <c r="E263" s="265" t="s">
        <v>18</v>
      </c>
      <c r="F263" s="266" t="s">
        <v>191</v>
      </c>
      <c r="G263" s="264"/>
      <c r="H263" s="265" t="s">
        <v>18</v>
      </c>
      <c r="I263" s="267"/>
      <c r="J263" s="264"/>
      <c r="K263" s="264"/>
      <c r="L263" s="268"/>
      <c r="M263" s="269"/>
      <c r="N263" s="270"/>
      <c r="O263" s="270"/>
      <c r="P263" s="270"/>
      <c r="Q263" s="270"/>
      <c r="R263" s="270"/>
      <c r="S263" s="270"/>
      <c r="T263" s="271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2" t="s">
        <v>135</v>
      </c>
      <c r="AU263" s="272" t="s">
        <v>133</v>
      </c>
      <c r="AV263" s="15" t="s">
        <v>80</v>
      </c>
      <c r="AW263" s="15" t="s">
        <v>34</v>
      </c>
      <c r="AX263" s="15" t="s">
        <v>72</v>
      </c>
      <c r="AY263" s="272" t="s">
        <v>125</v>
      </c>
    </row>
    <row r="264" s="13" customFormat="1">
      <c r="A264" s="13"/>
      <c r="B264" s="231"/>
      <c r="C264" s="232"/>
      <c r="D264" s="233" t="s">
        <v>135</v>
      </c>
      <c r="E264" s="234" t="s">
        <v>18</v>
      </c>
      <c r="F264" s="235" t="s">
        <v>457</v>
      </c>
      <c r="G264" s="232"/>
      <c r="H264" s="236">
        <v>10.800000000000001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135</v>
      </c>
      <c r="AU264" s="242" t="s">
        <v>133</v>
      </c>
      <c r="AV264" s="13" t="s">
        <v>133</v>
      </c>
      <c r="AW264" s="13" t="s">
        <v>34</v>
      </c>
      <c r="AX264" s="13" t="s">
        <v>72</v>
      </c>
      <c r="AY264" s="242" t="s">
        <v>125</v>
      </c>
    </row>
    <row r="265" s="13" customFormat="1">
      <c r="A265" s="13"/>
      <c r="B265" s="231"/>
      <c r="C265" s="232"/>
      <c r="D265" s="233" t="s">
        <v>135</v>
      </c>
      <c r="E265" s="234" t="s">
        <v>18</v>
      </c>
      <c r="F265" s="235" t="s">
        <v>458</v>
      </c>
      <c r="G265" s="232"/>
      <c r="H265" s="236">
        <v>9.5999999999999996</v>
      </c>
      <c r="I265" s="237"/>
      <c r="J265" s="232"/>
      <c r="K265" s="232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135</v>
      </c>
      <c r="AU265" s="242" t="s">
        <v>133</v>
      </c>
      <c r="AV265" s="13" t="s">
        <v>133</v>
      </c>
      <c r="AW265" s="13" t="s">
        <v>34</v>
      </c>
      <c r="AX265" s="13" t="s">
        <v>72</v>
      </c>
      <c r="AY265" s="242" t="s">
        <v>125</v>
      </c>
    </row>
    <row r="266" s="13" customFormat="1">
      <c r="A266" s="13"/>
      <c r="B266" s="231"/>
      <c r="C266" s="232"/>
      <c r="D266" s="233" t="s">
        <v>135</v>
      </c>
      <c r="E266" s="234" t="s">
        <v>18</v>
      </c>
      <c r="F266" s="235" t="s">
        <v>459</v>
      </c>
      <c r="G266" s="232"/>
      <c r="H266" s="236">
        <v>16.699999999999999</v>
      </c>
      <c r="I266" s="237"/>
      <c r="J266" s="232"/>
      <c r="K266" s="232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135</v>
      </c>
      <c r="AU266" s="242" t="s">
        <v>133</v>
      </c>
      <c r="AV266" s="13" t="s">
        <v>133</v>
      </c>
      <c r="AW266" s="13" t="s">
        <v>34</v>
      </c>
      <c r="AX266" s="13" t="s">
        <v>72</v>
      </c>
      <c r="AY266" s="242" t="s">
        <v>125</v>
      </c>
    </row>
    <row r="267" s="14" customFormat="1">
      <c r="A267" s="14"/>
      <c r="B267" s="243"/>
      <c r="C267" s="244"/>
      <c r="D267" s="233" t="s">
        <v>135</v>
      </c>
      <c r="E267" s="245" t="s">
        <v>18</v>
      </c>
      <c r="F267" s="246" t="s">
        <v>137</v>
      </c>
      <c r="G267" s="244"/>
      <c r="H267" s="247">
        <v>37.099999999999994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135</v>
      </c>
      <c r="AU267" s="253" t="s">
        <v>133</v>
      </c>
      <c r="AV267" s="14" t="s">
        <v>138</v>
      </c>
      <c r="AW267" s="14" t="s">
        <v>34</v>
      </c>
      <c r="AX267" s="14" t="s">
        <v>80</v>
      </c>
      <c r="AY267" s="253" t="s">
        <v>125</v>
      </c>
    </row>
    <row r="268" s="2" customFormat="1" ht="24" customHeight="1">
      <c r="A268" s="39"/>
      <c r="B268" s="40"/>
      <c r="C268" s="219" t="s">
        <v>351</v>
      </c>
      <c r="D268" s="219" t="s">
        <v>127</v>
      </c>
      <c r="E268" s="220" t="s">
        <v>344</v>
      </c>
      <c r="F268" s="221" t="s">
        <v>345</v>
      </c>
      <c r="G268" s="222" t="s">
        <v>326</v>
      </c>
      <c r="H268" s="223">
        <v>48.5</v>
      </c>
      <c r="I268" s="224"/>
      <c r="J268" s="223">
        <f>ROUND(I268*H268,2)</f>
        <v>0</v>
      </c>
      <c r="K268" s="221" t="s">
        <v>131</v>
      </c>
      <c r="L268" s="45"/>
      <c r="M268" s="225" t="s">
        <v>18</v>
      </c>
      <c r="N268" s="226" t="s">
        <v>44</v>
      </c>
      <c r="O268" s="85"/>
      <c r="P268" s="227">
        <f>O268*H268</f>
        <v>0</v>
      </c>
      <c r="Q268" s="227">
        <v>0.0042500000000000003</v>
      </c>
      <c r="R268" s="227">
        <f>Q268*H268</f>
        <v>0.206125</v>
      </c>
      <c r="S268" s="227">
        <v>0</v>
      </c>
      <c r="T268" s="228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29" t="s">
        <v>212</v>
      </c>
      <c r="AT268" s="229" t="s">
        <v>127</v>
      </c>
      <c r="AU268" s="229" t="s">
        <v>133</v>
      </c>
      <c r="AY268" s="18" t="s">
        <v>125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8" t="s">
        <v>133</v>
      </c>
      <c r="BK268" s="230">
        <f>ROUND(I268*H268,2)</f>
        <v>0</v>
      </c>
      <c r="BL268" s="18" t="s">
        <v>212</v>
      </c>
      <c r="BM268" s="229" t="s">
        <v>461</v>
      </c>
    </row>
    <row r="269" s="15" customFormat="1">
      <c r="A269" s="15"/>
      <c r="B269" s="263"/>
      <c r="C269" s="264"/>
      <c r="D269" s="233" t="s">
        <v>135</v>
      </c>
      <c r="E269" s="265" t="s">
        <v>18</v>
      </c>
      <c r="F269" s="266" t="s">
        <v>191</v>
      </c>
      <c r="G269" s="264"/>
      <c r="H269" s="265" t="s">
        <v>18</v>
      </c>
      <c r="I269" s="267"/>
      <c r="J269" s="264"/>
      <c r="K269" s="264"/>
      <c r="L269" s="268"/>
      <c r="M269" s="269"/>
      <c r="N269" s="270"/>
      <c r="O269" s="270"/>
      <c r="P269" s="270"/>
      <c r="Q269" s="270"/>
      <c r="R269" s="270"/>
      <c r="S269" s="270"/>
      <c r="T269" s="27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2" t="s">
        <v>135</v>
      </c>
      <c r="AU269" s="272" t="s">
        <v>133</v>
      </c>
      <c r="AV269" s="15" t="s">
        <v>80</v>
      </c>
      <c r="AW269" s="15" t="s">
        <v>34</v>
      </c>
      <c r="AX269" s="15" t="s">
        <v>72</v>
      </c>
      <c r="AY269" s="272" t="s">
        <v>125</v>
      </c>
    </row>
    <row r="270" s="13" customFormat="1">
      <c r="A270" s="13"/>
      <c r="B270" s="231"/>
      <c r="C270" s="232"/>
      <c r="D270" s="233" t="s">
        <v>135</v>
      </c>
      <c r="E270" s="234" t="s">
        <v>18</v>
      </c>
      <c r="F270" s="235" t="s">
        <v>462</v>
      </c>
      <c r="G270" s="232"/>
      <c r="H270" s="236">
        <v>48.5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135</v>
      </c>
      <c r="AU270" s="242" t="s">
        <v>133</v>
      </c>
      <c r="AV270" s="13" t="s">
        <v>133</v>
      </c>
      <c r="AW270" s="13" t="s">
        <v>34</v>
      </c>
      <c r="AX270" s="13" t="s">
        <v>72</v>
      </c>
      <c r="AY270" s="242" t="s">
        <v>125</v>
      </c>
    </row>
    <row r="271" s="14" customFormat="1">
      <c r="A271" s="14"/>
      <c r="B271" s="243"/>
      <c r="C271" s="244"/>
      <c r="D271" s="233" t="s">
        <v>135</v>
      </c>
      <c r="E271" s="245" t="s">
        <v>18</v>
      </c>
      <c r="F271" s="246" t="s">
        <v>137</v>
      </c>
      <c r="G271" s="244"/>
      <c r="H271" s="247">
        <v>48.5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135</v>
      </c>
      <c r="AU271" s="253" t="s">
        <v>133</v>
      </c>
      <c r="AV271" s="14" t="s">
        <v>138</v>
      </c>
      <c r="AW271" s="14" t="s">
        <v>34</v>
      </c>
      <c r="AX271" s="14" t="s">
        <v>80</v>
      </c>
      <c r="AY271" s="253" t="s">
        <v>125</v>
      </c>
    </row>
    <row r="272" s="2" customFormat="1" ht="24" customHeight="1">
      <c r="A272" s="39"/>
      <c r="B272" s="40"/>
      <c r="C272" s="219" t="s">
        <v>357</v>
      </c>
      <c r="D272" s="219" t="s">
        <v>127</v>
      </c>
      <c r="E272" s="220" t="s">
        <v>348</v>
      </c>
      <c r="F272" s="221" t="s">
        <v>349</v>
      </c>
      <c r="G272" s="222" t="s">
        <v>189</v>
      </c>
      <c r="H272" s="223">
        <v>4</v>
      </c>
      <c r="I272" s="224"/>
      <c r="J272" s="223">
        <f>ROUND(I272*H272,2)</f>
        <v>0</v>
      </c>
      <c r="K272" s="221" t="s">
        <v>131</v>
      </c>
      <c r="L272" s="45"/>
      <c r="M272" s="225" t="s">
        <v>18</v>
      </c>
      <c r="N272" s="226" t="s">
        <v>44</v>
      </c>
      <c r="O272" s="85"/>
      <c r="P272" s="227">
        <f>O272*H272</f>
        <v>0</v>
      </c>
      <c r="Q272" s="227">
        <v>0</v>
      </c>
      <c r="R272" s="227">
        <f>Q272*H272</f>
        <v>0</v>
      </c>
      <c r="S272" s="227">
        <v>0</v>
      </c>
      <c r="T272" s="228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29" t="s">
        <v>212</v>
      </c>
      <c r="AT272" s="229" t="s">
        <v>127</v>
      </c>
      <c r="AU272" s="229" t="s">
        <v>133</v>
      </c>
      <c r="AY272" s="18" t="s">
        <v>125</v>
      </c>
      <c r="BE272" s="230">
        <f>IF(N272="základní",J272,0)</f>
        <v>0</v>
      </c>
      <c r="BF272" s="230">
        <f>IF(N272="snížená",J272,0)</f>
        <v>0</v>
      </c>
      <c r="BG272" s="230">
        <f>IF(N272="zákl. přenesená",J272,0)</f>
        <v>0</v>
      </c>
      <c r="BH272" s="230">
        <f>IF(N272="sníž. přenesená",J272,0)</f>
        <v>0</v>
      </c>
      <c r="BI272" s="230">
        <f>IF(N272="nulová",J272,0)</f>
        <v>0</v>
      </c>
      <c r="BJ272" s="18" t="s">
        <v>133</v>
      </c>
      <c r="BK272" s="230">
        <f>ROUND(I272*H272,2)</f>
        <v>0</v>
      </c>
      <c r="BL272" s="18" t="s">
        <v>212</v>
      </c>
      <c r="BM272" s="229" t="s">
        <v>463</v>
      </c>
    </row>
    <row r="273" s="15" customFormat="1">
      <c r="A273" s="15"/>
      <c r="B273" s="263"/>
      <c r="C273" s="264"/>
      <c r="D273" s="233" t="s">
        <v>135</v>
      </c>
      <c r="E273" s="265" t="s">
        <v>18</v>
      </c>
      <c r="F273" s="266" t="s">
        <v>191</v>
      </c>
      <c r="G273" s="264"/>
      <c r="H273" s="265" t="s">
        <v>18</v>
      </c>
      <c r="I273" s="267"/>
      <c r="J273" s="264"/>
      <c r="K273" s="264"/>
      <c r="L273" s="268"/>
      <c r="M273" s="269"/>
      <c r="N273" s="270"/>
      <c r="O273" s="270"/>
      <c r="P273" s="270"/>
      <c r="Q273" s="270"/>
      <c r="R273" s="270"/>
      <c r="S273" s="270"/>
      <c r="T273" s="271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2" t="s">
        <v>135</v>
      </c>
      <c r="AU273" s="272" t="s">
        <v>133</v>
      </c>
      <c r="AV273" s="15" t="s">
        <v>80</v>
      </c>
      <c r="AW273" s="15" t="s">
        <v>34</v>
      </c>
      <c r="AX273" s="15" t="s">
        <v>72</v>
      </c>
      <c r="AY273" s="272" t="s">
        <v>125</v>
      </c>
    </row>
    <row r="274" s="13" customFormat="1">
      <c r="A274" s="13"/>
      <c r="B274" s="231"/>
      <c r="C274" s="232"/>
      <c r="D274" s="233" t="s">
        <v>135</v>
      </c>
      <c r="E274" s="234" t="s">
        <v>18</v>
      </c>
      <c r="F274" s="235" t="s">
        <v>138</v>
      </c>
      <c r="G274" s="232"/>
      <c r="H274" s="236">
        <v>4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135</v>
      </c>
      <c r="AU274" s="242" t="s">
        <v>133</v>
      </c>
      <c r="AV274" s="13" t="s">
        <v>133</v>
      </c>
      <c r="AW274" s="13" t="s">
        <v>34</v>
      </c>
      <c r="AX274" s="13" t="s">
        <v>72</v>
      </c>
      <c r="AY274" s="242" t="s">
        <v>125</v>
      </c>
    </row>
    <row r="275" s="14" customFormat="1">
      <c r="A275" s="14"/>
      <c r="B275" s="243"/>
      <c r="C275" s="244"/>
      <c r="D275" s="233" t="s">
        <v>135</v>
      </c>
      <c r="E275" s="245" t="s">
        <v>18</v>
      </c>
      <c r="F275" s="246" t="s">
        <v>137</v>
      </c>
      <c r="G275" s="244"/>
      <c r="H275" s="247">
        <v>4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135</v>
      </c>
      <c r="AU275" s="253" t="s">
        <v>133</v>
      </c>
      <c r="AV275" s="14" t="s">
        <v>138</v>
      </c>
      <c r="AW275" s="14" t="s">
        <v>34</v>
      </c>
      <c r="AX275" s="14" t="s">
        <v>80</v>
      </c>
      <c r="AY275" s="253" t="s">
        <v>125</v>
      </c>
    </row>
    <row r="276" s="2" customFormat="1" ht="24" customHeight="1">
      <c r="A276" s="39"/>
      <c r="B276" s="40"/>
      <c r="C276" s="219" t="s">
        <v>362</v>
      </c>
      <c r="D276" s="219" t="s">
        <v>127</v>
      </c>
      <c r="E276" s="220" t="s">
        <v>464</v>
      </c>
      <c r="F276" s="221" t="s">
        <v>465</v>
      </c>
      <c r="G276" s="222" t="s">
        <v>326</v>
      </c>
      <c r="H276" s="223">
        <v>11.5</v>
      </c>
      <c r="I276" s="224"/>
      <c r="J276" s="223">
        <f>ROUND(I276*H276,2)</f>
        <v>0</v>
      </c>
      <c r="K276" s="221" t="s">
        <v>131</v>
      </c>
      <c r="L276" s="45"/>
      <c r="M276" s="225" t="s">
        <v>18</v>
      </c>
      <c r="N276" s="226" t="s">
        <v>44</v>
      </c>
      <c r="O276" s="85"/>
      <c r="P276" s="227">
        <f>O276*H276</f>
        <v>0</v>
      </c>
      <c r="Q276" s="227">
        <v>0.0022000000000000001</v>
      </c>
      <c r="R276" s="227">
        <f>Q276*H276</f>
        <v>0.025300000000000003</v>
      </c>
      <c r="S276" s="227">
        <v>0</v>
      </c>
      <c r="T276" s="228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29" t="s">
        <v>212</v>
      </c>
      <c r="AT276" s="229" t="s">
        <v>127</v>
      </c>
      <c r="AU276" s="229" t="s">
        <v>133</v>
      </c>
      <c r="AY276" s="18" t="s">
        <v>125</v>
      </c>
      <c r="BE276" s="230">
        <f>IF(N276="základní",J276,0)</f>
        <v>0</v>
      </c>
      <c r="BF276" s="230">
        <f>IF(N276="snížená",J276,0)</f>
        <v>0</v>
      </c>
      <c r="BG276" s="230">
        <f>IF(N276="zákl. přenesená",J276,0)</f>
        <v>0</v>
      </c>
      <c r="BH276" s="230">
        <f>IF(N276="sníž. přenesená",J276,0)</f>
        <v>0</v>
      </c>
      <c r="BI276" s="230">
        <f>IF(N276="nulová",J276,0)</f>
        <v>0</v>
      </c>
      <c r="BJ276" s="18" t="s">
        <v>133</v>
      </c>
      <c r="BK276" s="230">
        <f>ROUND(I276*H276,2)</f>
        <v>0</v>
      </c>
      <c r="BL276" s="18" t="s">
        <v>212</v>
      </c>
      <c r="BM276" s="229" t="s">
        <v>466</v>
      </c>
    </row>
    <row r="277" s="15" customFormat="1">
      <c r="A277" s="15"/>
      <c r="B277" s="263"/>
      <c r="C277" s="264"/>
      <c r="D277" s="233" t="s">
        <v>135</v>
      </c>
      <c r="E277" s="265" t="s">
        <v>18</v>
      </c>
      <c r="F277" s="266" t="s">
        <v>191</v>
      </c>
      <c r="G277" s="264"/>
      <c r="H277" s="265" t="s">
        <v>18</v>
      </c>
      <c r="I277" s="267"/>
      <c r="J277" s="264"/>
      <c r="K277" s="264"/>
      <c r="L277" s="268"/>
      <c r="M277" s="269"/>
      <c r="N277" s="270"/>
      <c r="O277" s="270"/>
      <c r="P277" s="270"/>
      <c r="Q277" s="270"/>
      <c r="R277" s="270"/>
      <c r="S277" s="270"/>
      <c r="T277" s="271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2" t="s">
        <v>135</v>
      </c>
      <c r="AU277" s="272" t="s">
        <v>133</v>
      </c>
      <c r="AV277" s="15" t="s">
        <v>80</v>
      </c>
      <c r="AW277" s="15" t="s">
        <v>34</v>
      </c>
      <c r="AX277" s="15" t="s">
        <v>72</v>
      </c>
      <c r="AY277" s="272" t="s">
        <v>125</v>
      </c>
    </row>
    <row r="278" s="13" customFormat="1">
      <c r="A278" s="13"/>
      <c r="B278" s="231"/>
      <c r="C278" s="232"/>
      <c r="D278" s="233" t="s">
        <v>135</v>
      </c>
      <c r="E278" s="234" t="s">
        <v>18</v>
      </c>
      <c r="F278" s="235" t="s">
        <v>467</v>
      </c>
      <c r="G278" s="232"/>
      <c r="H278" s="236">
        <v>11.5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135</v>
      </c>
      <c r="AU278" s="242" t="s">
        <v>133</v>
      </c>
      <c r="AV278" s="13" t="s">
        <v>133</v>
      </c>
      <c r="AW278" s="13" t="s">
        <v>34</v>
      </c>
      <c r="AX278" s="13" t="s">
        <v>72</v>
      </c>
      <c r="AY278" s="242" t="s">
        <v>125</v>
      </c>
    </row>
    <row r="279" s="14" customFormat="1">
      <c r="A279" s="14"/>
      <c r="B279" s="243"/>
      <c r="C279" s="244"/>
      <c r="D279" s="233" t="s">
        <v>135</v>
      </c>
      <c r="E279" s="245" t="s">
        <v>18</v>
      </c>
      <c r="F279" s="246" t="s">
        <v>137</v>
      </c>
      <c r="G279" s="244"/>
      <c r="H279" s="247">
        <v>11.5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135</v>
      </c>
      <c r="AU279" s="253" t="s">
        <v>133</v>
      </c>
      <c r="AV279" s="14" t="s">
        <v>138</v>
      </c>
      <c r="AW279" s="14" t="s">
        <v>34</v>
      </c>
      <c r="AX279" s="14" t="s">
        <v>80</v>
      </c>
      <c r="AY279" s="253" t="s">
        <v>125</v>
      </c>
    </row>
    <row r="280" s="2" customFormat="1" ht="24" customHeight="1">
      <c r="A280" s="39"/>
      <c r="B280" s="40"/>
      <c r="C280" s="219" t="s">
        <v>368</v>
      </c>
      <c r="D280" s="219" t="s">
        <v>127</v>
      </c>
      <c r="E280" s="220" t="s">
        <v>352</v>
      </c>
      <c r="F280" s="221" t="s">
        <v>353</v>
      </c>
      <c r="G280" s="222" t="s">
        <v>272</v>
      </c>
      <c r="H280" s="224"/>
      <c r="I280" s="224"/>
      <c r="J280" s="223">
        <f>ROUND(I280*H280,2)</f>
        <v>0</v>
      </c>
      <c r="K280" s="221" t="s">
        <v>131</v>
      </c>
      <c r="L280" s="45"/>
      <c r="M280" s="225" t="s">
        <v>18</v>
      </c>
      <c r="N280" s="226" t="s">
        <v>44</v>
      </c>
      <c r="O280" s="85"/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9" t="s">
        <v>212</v>
      </c>
      <c r="AT280" s="229" t="s">
        <v>127</v>
      </c>
      <c r="AU280" s="229" t="s">
        <v>133</v>
      </c>
      <c r="AY280" s="18" t="s">
        <v>125</v>
      </c>
      <c r="BE280" s="230">
        <f>IF(N280="základní",J280,0)</f>
        <v>0</v>
      </c>
      <c r="BF280" s="230">
        <f>IF(N280="snížená",J280,0)</f>
        <v>0</v>
      </c>
      <c r="BG280" s="230">
        <f>IF(N280="zákl. přenesená",J280,0)</f>
        <v>0</v>
      </c>
      <c r="BH280" s="230">
        <f>IF(N280="sníž. přenesená",J280,0)</f>
        <v>0</v>
      </c>
      <c r="BI280" s="230">
        <f>IF(N280="nulová",J280,0)</f>
        <v>0</v>
      </c>
      <c r="BJ280" s="18" t="s">
        <v>133</v>
      </c>
      <c r="BK280" s="230">
        <f>ROUND(I280*H280,2)</f>
        <v>0</v>
      </c>
      <c r="BL280" s="18" t="s">
        <v>212</v>
      </c>
      <c r="BM280" s="229" t="s">
        <v>468</v>
      </c>
    </row>
    <row r="281" s="12" customFormat="1" ht="22.8" customHeight="1">
      <c r="A281" s="12"/>
      <c r="B281" s="203"/>
      <c r="C281" s="204"/>
      <c r="D281" s="205" t="s">
        <v>71</v>
      </c>
      <c r="E281" s="217" t="s">
        <v>355</v>
      </c>
      <c r="F281" s="217" t="s">
        <v>356</v>
      </c>
      <c r="G281" s="204"/>
      <c r="H281" s="204"/>
      <c r="I281" s="207"/>
      <c r="J281" s="218">
        <f>BK281</f>
        <v>0</v>
      </c>
      <c r="K281" s="204"/>
      <c r="L281" s="209"/>
      <c r="M281" s="210"/>
      <c r="N281" s="211"/>
      <c r="O281" s="211"/>
      <c r="P281" s="212">
        <f>SUM(P282:P286)</f>
        <v>0</v>
      </c>
      <c r="Q281" s="211"/>
      <c r="R281" s="212">
        <f>SUM(R282:R286)</f>
        <v>0.010079999999999999</v>
      </c>
      <c r="S281" s="211"/>
      <c r="T281" s="213">
        <f>SUM(T282:T286)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4" t="s">
        <v>133</v>
      </c>
      <c r="AT281" s="215" t="s">
        <v>71</v>
      </c>
      <c r="AU281" s="215" t="s">
        <v>80</v>
      </c>
      <c r="AY281" s="214" t="s">
        <v>125</v>
      </c>
      <c r="BK281" s="216">
        <f>SUM(BK282:BK286)</f>
        <v>0</v>
      </c>
    </row>
    <row r="282" s="2" customFormat="1" ht="16.5" customHeight="1">
      <c r="A282" s="39"/>
      <c r="B282" s="40"/>
      <c r="C282" s="219" t="s">
        <v>373</v>
      </c>
      <c r="D282" s="219" t="s">
        <v>127</v>
      </c>
      <c r="E282" s="220" t="s">
        <v>358</v>
      </c>
      <c r="F282" s="221" t="s">
        <v>359</v>
      </c>
      <c r="G282" s="222" t="s">
        <v>130</v>
      </c>
      <c r="H282" s="223">
        <v>72</v>
      </c>
      <c r="I282" s="224"/>
      <c r="J282" s="223">
        <f>ROUND(I282*H282,2)</f>
        <v>0</v>
      </c>
      <c r="K282" s="221" t="s">
        <v>131</v>
      </c>
      <c r="L282" s="45"/>
      <c r="M282" s="225" t="s">
        <v>18</v>
      </c>
      <c r="N282" s="226" t="s">
        <v>44</v>
      </c>
      <c r="O282" s="85"/>
      <c r="P282" s="227">
        <f>O282*H282</f>
        <v>0</v>
      </c>
      <c r="Q282" s="227">
        <v>0.00013999999999999999</v>
      </c>
      <c r="R282" s="227">
        <f>Q282*H282</f>
        <v>0.010079999999999999</v>
      </c>
      <c r="S282" s="227">
        <v>0</v>
      </c>
      <c r="T282" s="228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29" t="s">
        <v>212</v>
      </c>
      <c r="AT282" s="229" t="s">
        <v>127</v>
      </c>
      <c r="AU282" s="229" t="s">
        <v>133</v>
      </c>
      <c r="AY282" s="18" t="s">
        <v>125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8" t="s">
        <v>133</v>
      </c>
      <c r="BK282" s="230">
        <f>ROUND(I282*H282,2)</f>
        <v>0</v>
      </c>
      <c r="BL282" s="18" t="s">
        <v>212</v>
      </c>
      <c r="BM282" s="229" t="s">
        <v>469</v>
      </c>
    </row>
    <row r="283" s="15" customFormat="1">
      <c r="A283" s="15"/>
      <c r="B283" s="263"/>
      <c r="C283" s="264"/>
      <c r="D283" s="233" t="s">
        <v>135</v>
      </c>
      <c r="E283" s="265" t="s">
        <v>18</v>
      </c>
      <c r="F283" s="266" t="s">
        <v>191</v>
      </c>
      <c r="G283" s="264"/>
      <c r="H283" s="265" t="s">
        <v>18</v>
      </c>
      <c r="I283" s="267"/>
      <c r="J283" s="264"/>
      <c r="K283" s="264"/>
      <c r="L283" s="268"/>
      <c r="M283" s="269"/>
      <c r="N283" s="270"/>
      <c r="O283" s="270"/>
      <c r="P283" s="270"/>
      <c r="Q283" s="270"/>
      <c r="R283" s="270"/>
      <c r="S283" s="270"/>
      <c r="T283" s="27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2" t="s">
        <v>135</v>
      </c>
      <c r="AU283" s="272" t="s">
        <v>133</v>
      </c>
      <c r="AV283" s="15" t="s">
        <v>80</v>
      </c>
      <c r="AW283" s="15" t="s">
        <v>34</v>
      </c>
      <c r="AX283" s="15" t="s">
        <v>72</v>
      </c>
      <c r="AY283" s="272" t="s">
        <v>125</v>
      </c>
    </row>
    <row r="284" s="13" customFormat="1">
      <c r="A284" s="13"/>
      <c r="B284" s="231"/>
      <c r="C284" s="232"/>
      <c r="D284" s="233" t="s">
        <v>135</v>
      </c>
      <c r="E284" s="234" t="s">
        <v>18</v>
      </c>
      <c r="F284" s="235" t="s">
        <v>470</v>
      </c>
      <c r="G284" s="232"/>
      <c r="H284" s="236">
        <v>72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135</v>
      </c>
      <c r="AU284" s="242" t="s">
        <v>133</v>
      </c>
      <c r="AV284" s="13" t="s">
        <v>133</v>
      </c>
      <c r="AW284" s="13" t="s">
        <v>34</v>
      </c>
      <c r="AX284" s="13" t="s">
        <v>72</v>
      </c>
      <c r="AY284" s="242" t="s">
        <v>125</v>
      </c>
    </row>
    <row r="285" s="14" customFormat="1">
      <c r="A285" s="14"/>
      <c r="B285" s="243"/>
      <c r="C285" s="244"/>
      <c r="D285" s="233" t="s">
        <v>135</v>
      </c>
      <c r="E285" s="245" t="s">
        <v>18</v>
      </c>
      <c r="F285" s="246" t="s">
        <v>137</v>
      </c>
      <c r="G285" s="244"/>
      <c r="H285" s="247">
        <v>72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135</v>
      </c>
      <c r="AU285" s="253" t="s">
        <v>133</v>
      </c>
      <c r="AV285" s="14" t="s">
        <v>138</v>
      </c>
      <c r="AW285" s="14" t="s">
        <v>34</v>
      </c>
      <c r="AX285" s="14" t="s">
        <v>80</v>
      </c>
      <c r="AY285" s="253" t="s">
        <v>125</v>
      </c>
    </row>
    <row r="286" s="2" customFormat="1" ht="24" customHeight="1">
      <c r="A286" s="39"/>
      <c r="B286" s="40"/>
      <c r="C286" s="219" t="s">
        <v>379</v>
      </c>
      <c r="D286" s="219" t="s">
        <v>127</v>
      </c>
      <c r="E286" s="220" t="s">
        <v>363</v>
      </c>
      <c r="F286" s="221" t="s">
        <v>364</v>
      </c>
      <c r="G286" s="222" t="s">
        <v>272</v>
      </c>
      <c r="H286" s="224"/>
      <c r="I286" s="224"/>
      <c r="J286" s="223">
        <f>ROUND(I286*H286,2)</f>
        <v>0</v>
      </c>
      <c r="K286" s="221" t="s">
        <v>131</v>
      </c>
      <c r="L286" s="45"/>
      <c r="M286" s="225" t="s">
        <v>18</v>
      </c>
      <c r="N286" s="226" t="s">
        <v>44</v>
      </c>
      <c r="O286" s="85"/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9" t="s">
        <v>212</v>
      </c>
      <c r="AT286" s="229" t="s">
        <v>127</v>
      </c>
      <c r="AU286" s="229" t="s">
        <v>133</v>
      </c>
      <c r="AY286" s="18" t="s">
        <v>125</v>
      </c>
      <c r="BE286" s="230">
        <f>IF(N286="základní",J286,0)</f>
        <v>0</v>
      </c>
      <c r="BF286" s="230">
        <f>IF(N286="snížená",J286,0)</f>
        <v>0</v>
      </c>
      <c r="BG286" s="230">
        <f>IF(N286="zákl. přenesená",J286,0)</f>
        <v>0</v>
      </c>
      <c r="BH286" s="230">
        <f>IF(N286="sníž. přenesená",J286,0)</f>
        <v>0</v>
      </c>
      <c r="BI286" s="230">
        <f>IF(N286="nulová",J286,0)</f>
        <v>0</v>
      </c>
      <c r="BJ286" s="18" t="s">
        <v>133</v>
      </c>
      <c r="BK286" s="230">
        <f>ROUND(I286*H286,2)</f>
        <v>0</v>
      </c>
      <c r="BL286" s="18" t="s">
        <v>212</v>
      </c>
      <c r="BM286" s="229" t="s">
        <v>471</v>
      </c>
    </row>
    <row r="287" s="12" customFormat="1" ht="25.92" customHeight="1">
      <c r="A287" s="12"/>
      <c r="B287" s="203"/>
      <c r="C287" s="204"/>
      <c r="D287" s="205" t="s">
        <v>71</v>
      </c>
      <c r="E287" s="206" t="s">
        <v>366</v>
      </c>
      <c r="F287" s="206" t="s">
        <v>367</v>
      </c>
      <c r="G287" s="204"/>
      <c r="H287" s="204"/>
      <c r="I287" s="207"/>
      <c r="J287" s="208">
        <f>BK287</f>
        <v>0</v>
      </c>
      <c r="K287" s="204"/>
      <c r="L287" s="209"/>
      <c r="M287" s="210"/>
      <c r="N287" s="211"/>
      <c r="O287" s="211"/>
      <c r="P287" s="212">
        <f>SUM(P288:P289)</f>
        <v>0</v>
      </c>
      <c r="Q287" s="211"/>
      <c r="R287" s="212">
        <f>SUM(R288:R289)</f>
        <v>0</v>
      </c>
      <c r="S287" s="211"/>
      <c r="T287" s="213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14" t="s">
        <v>138</v>
      </c>
      <c r="AT287" s="215" t="s">
        <v>71</v>
      </c>
      <c r="AU287" s="215" t="s">
        <v>72</v>
      </c>
      <c r="AY287" s="214" t="s">
        <v>125</v>
      </c>
      <c r="BK287" s="216">
        <f>SUM(BK288:BK289)</f>
        <v>0</v>
      </c>
    </row>
    <row r="288" s="2" customFormat="1" ht="16.5" customHeight="1">
      <c r="A288" s="39"/>
      <c r="B288" s="40"/>
      <c r="C288" s="219" t="s">
        <v>383</v>
      </c>
      <c r="D288" s="219" t="s">
        <v>127</v>
      </c>
      <c r="E288" s="220" t="s">
        <v>369</v>
      </c>
      <c r="F288" s="221" t="s">
        <v>370</v>
      </c>
      <c r="G288" s="222" t="s">
        <v>371</v>
      </c>
      <c r="H288" s="223">
        <v>1</v>
      </c>
      <c r="I288" s="224"/>
      <c r="J288" s="223">
        <f>ROUND(I288*H288,2)</f>
        <v>0</v>
      </c>
      <c r="K288" s="221" t="s">
        <v>241</v>
      </c>
      <c r="L288" s="45"/>
      <c r="M288" s="225" t="s">
        <v>18</v>
      </c>
      <c r="N288" s="226" t="s">
        <v>44</v>
      </c>
      <c r="O288" s="85"/>
      <c r="P288" s="227">
        <f>O288*H288</f>
        <v>0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29" t="s">
        <v>132</v>
      </c>
      <c r="AT288" s="229" t="s">
        <v>127</v>
      </c>
      <c r="AU288" s="229" t="s">
        <v>80</v>
      </c>
      <c r="AY288" s="18" t="s">
        <v>125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8" t="s">
        <v>133</v>
      </c>
      <c r="BK288" s="230">
        <f>ROUND(I288*H288,2)</f>
        <v>0</v>
      </c>
      <c r="BL288" s="18" t="s">
        <v>132</v>
      </c>
      <c r="BM288" s="229" t="s">
        <v>472</v>
      </c>
    </row>
    <row r="289" s="2" customFormat="1" ht="16.5" customHeight="1">
      <c r="A289" s="39"/>
      <c r="B289" s="40"/>
      <c r="C289" s="219" t="s">
        <v>473</v>
      </c>
      <c r="D289" s="219" t="s">
        <v>127</v>
      </c>
      <c r="E289" s="220" t="s">
        <v>374</v>
      </c>
      <c r="F289" s="221" t="s">
        <v>375</v>
      </c>
      <c r="G289" s="222" t="s">
        <v>371</v>
      </c>
      <c r="H289" s="223">
        <v>1</v>
      </c>
      <c r="I289" s="224"/>
      <c r="J289" s="223">
        <f>ROUND(I289*H289,2)</f>
        <v>0</v>
      </c>
      <c r="K289" s="221" t="s">
        <v>241</v>
      </c>
      <c r="L289" s="45"/>
      <c r="M289" s="225" t="s">
        <v>18</v>
      </c>
      <c r="N289" s="226" t="s">
        <v>44</v>
      </c>
      <c r="O289" s="85"/>
      <c r="P289" s="227">
        <f>O289*H289</f>
        <v>0</v>
      </c>
      <c r="Q289" s="227">
        <v>0</v>
      </c>
      <c r="R289" s="227">
        <f>Q289*H289</f>
        <v>0</v>
      </c>
      <c r="S289" s="227">
        <v>0</v>
      </c>
      <c r="T289" s="228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29" t="s">
        <v>132</v>
      </c>
      <c r="AT289" s="229" t="s">
        <v>127</v>
      </c>
      <c r="AU289" s="229" t="s">
        <v>80</v>
      </c>
      <c r="AY289" s="18" t="s">
        <v>125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8" t="s">
        <v>133</v>
      </c>
      <c r="BK289" s="230">
        <f>ROUND(I289*H289,2)</f>
        <v>0</v>
      </c>
      <c r="BL289" s="18" t="s">
        <v>132</v>
      </c>
      <c r="BM289" s="229" t="s">
        <v>474</v>
      </c>
    </row>
    <row r="290" s="12" customFormat="1" ht="25.92" customHeight="1">
      <c r="A290" s="12"/>
      <c r="B290" s="203"/>
      <c r="C290" s="204"/>
      <c r="D290" s="205" t="s">
        <v>71</v>
      </c>
      <c r="E290" s="206" t="s">
        <v>377</v>
      </c>
      <c r="F290" s="206" t="s">
        <v>378</v>
      </c>
      <c r="G290" s="204"/>
      <c r="H290" s="204"/>
      <c r="I290" s="207"/>
      <c r="J290" s="208">
        <f>BK290</f>
        <v>0</v>
      </c>
      <c r="K290" s="204"/>
      <c r="L290" s="209"/>
      <c r="M290" s="210"/>
      <c r="N290" s="211"/>
      <c r="O290" s="211"/>
      <c r="P290" s="212">
        <f>SUM(P291:P292)</f>
        <v>0</v>
      </c>
      <c r="Q290" s="211"/>
      <c r="R290" s="212">
        <f>SUM(R291:R292)</f>
        <v>0</v>
      </c>
      <c r="S290" s="211"/>
      <c r="T290" s="213">
        <f>SUM(T291:T292)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4" t="s">
        <v>157</v>
      </c>
      <c r="AT290" s="215" t="s">
        <v>71</v>
      </c>
      <c r="AU290" s="215" t="s">
        <v>72</v>
      </c>
      <c r="AY290" s="214" t="s">
        <v>125</v>
      </c>
      <c r="BK290" s="216">
        <f>SUM(BK291:BK292)</f>
        <v>0</v>
      </c>
    </row>
    <row r="291" s="2" customFormat="1" ht="16.5" customHeight="1">
      <c r="A291" s="39"/>
      <c r="B291" s="40"/>
      <c r="C291" s="219" t="s">
        <v>475</v>
      </c>
      <c r="D291" s="219" t="s">
        <v>127</v>
      </c>
      <c r="E291" s="220" t="s">
        <v>380</v>
      </c>
      <c r="F291" s="221" t="s">
        <v>381</v>
      </c>
      <c r="G291" s="222" t="s">
        <v>272</v>
      </c>
      <c r="H291" s="224"/>
      <c r="I291" s="224"/>
      <c r="J291" s="223">
        <f>ROUND(I291*H291,2)</f>
        <v>0</v>
      </c>
      <c r="K291" s="221" t="s">
        <v>241</v>
      </c>
      <c r="L291" s="45"/>
      <c r="M291" s="225" t="s">
        <v>18</v>
      </c>
      <c r="N291" s="226" t="s">
        <v>44</v>
      </c>
      <c r="O291" s="85"/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29" t="s">
        <v>138</v>
      </c>
      <c r="AT291" s="229" t="s">
        <v>127</v>
      </c>
      <c r="AU291" s="229" t="s">
        <v>80</v>
      </c>
      <c r="AY291" s="18" t="s">
        <v>125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8" t="s">
        <v>133</v>
      </c>
      <c r="BK291" s="230">
        <f>ROUND(I291*H291,2)</f>
        <v>0</v>
      </c>
      <c r="BL291" s="18" t="s">
        <v>138</v>
      </c>
      <c r="BM291" s="229" t="s">
        <v>476</v>
      </c>
    </row>
    <row r="292" s="2" customFormat="1" ht="16.5" customHeight="1">
      <c r="A292" s="39"/>
      <c r="B292" s="40"/>
      <c r="C292" s="219" t="s">
        <v>477</v>
      </c>
      <c r="D292" s="219" t="s">
        <v>127</v>
      </c>
      <c r="E292" s="220" t="s">
        <v>384</v>
      </c>
      <c r="F292" s="221" t="s">
        <v>385</v>
      </c>
      <c r="G292" s="222" t="s">
        <v>272</v>
      </c>
      <c r="H292" s="224"/>
      <c r="I292" s="224"/>
      <c r="J292" s="223">
        <f>ROUND(I292*H292,2)</f>
        <v>0</v>
      </c>
      <c r="K292" s="221" t="s">
        <v>241</v>
      </c>
      <c r="L292" s="45"/>
      <c r="M292" s="273" t="s">
        <v>18</v>
      </c>
      <c r="N292" s="274" t="s">
        <v>44</v>
      </c>
      <c r="O292" s="275"/>
      <c r="P292" s="276">
        <f>O292*H292</f>
        <v>0</v>
      </c>
      <c r="Q292" s="276">
        <v>0</v>
      </c>
      <c r="R292" s="276">
        <f>Q292*H292</f>
        <v>0</v>
      </c>
      <c r="S292" s="276">
        <v>0</v>
      </c>
      <c r="T292" s="277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29" t="s">
        <v>138</v>
      </c>
      <c r="AT292" s="229" t="s">
        <v>127</v>
      </c>
      <c r="AU292" s="229" t="s">
        <v>80</v>
      </c>
      <c r="AY292" s="18" t="s">
        <v>125</v>
      </c>
      <c r="BE292" s="230">
        <f>IF(N292="základní",J292,0)</f>
        <v>0</v>
      </c>
      <c r="BF292" s="230">
        <f>IF(N292="snížená",J292,0)</f>
        <v>0</v>
      </c>
      <c r="BG292" s="230">
        <f>IF(N292="zákl. přenesená",J292,0)</f>
        <v>0</v>
      </c>
      <c r="BH292" s="230">
        <f>IF(N292="sníž. přenesená",J292,0)</f>
        <v>0</v>
      </c>
      <c r="BI292" s="230">
        <f>IF(N292="nulová",J292,0)</f>
        <v>0</v>
      </c>
      <c r="BJ292" s="18" t="s">
        <v>133</v>
      </c>
      <c r="BK292" s="230">
        <f>ROUND(I292*H292,2)</f>
        <v>0</v>
      </c>
      <c r="BL292" s="18" t="s">
        <v>138</v>
      </c>
      <c r="BM292" s="229" t="s">
        <v>478</v>
      </c>
    </row>
    <row r="293" s="2" customFormat="1" ht="6.96" customHeight="1">
      <c r="A293" s="39"/>
      <c r="B293" s="60"/>
      <c r="C293" s="61"/>
      <c r="D293" s="61"/>
      <c r="E293" s="61"/>
      <c r="F293" s="61"/>
      <c r="G293" s="61"/>
      <c r="H293" s="61"/>
      <c r="I293" s="167"/>
      <c r="J293" s="61"/>
      <c r="K293" s="61"/>
      <c r="L293" s="45"/>
      <c r="M293" s="39"/>
      <c r="O293" s="39"/>
      <c r="P293" s="39"/>
      <c r="Q293" s="39"/>
      <c r="R293" s="39"/>
      <c r="S293" s="39"/>
      <c r="T293" s="39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</row>
  </sheetData>
  <sheetProtection sheet="1" autoFilter="0" formatColumns="0" formatRows="0" objects="1" scenarios="1" spinCount="100000" saltValue="ZpJc9CRIHbh/xdaqWlg+NL2nDCw6wJdwbhHT9ZcI5ezcAcEo2A9ecym8Ju9uaAndan/+1thHZiQmU33b2uXUgQ==" hashValue="OVpYyx3U7AEM4CX3fFQR4bxgRe/vSl4RiYgh3cdiB+Ky5zzgsykt0Ew0Ni7d+ml4Qvy5fI8yryOVpYFjXkw6UQ==" algorithmName="SHA-512" password="CC35"/>
  <autoFilter ref="C93:K292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100.83" style="1" customWidth="1"/>
    <col min="7" max="7" width="7" style="1" customWidth="1"/>
    <col min="8" max="8" width="11.5" style="1" customWidth="1"/>
    <col min="9" max="9" width="20.17" style="129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80</v>
      </c>
    </row>
    <row r="4" s="1" customFormat="1" ht="24.96" customHeight="1">
      <c r="B4" s="21"/>
      <c r="D4" s="133" t="s">
        <v>88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15</v>
      </c>
      <c r="I6" s="129"/>
      <c r="L6" s="21"/>
    </row>
    <row r="7" s="1" customFormat="1" ht="16.5" customHeight="1">
      <c r="B7" s="21"/>
      <c r="E7" s="136" t="str">
        <f>'Rekapitulace stavby'!K6</f>
        <v>Rekonstrukce střešního pláště BD Dolní 310,311, Frenštát p. R.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89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479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17</v>
      </c>
      <c r="E11" s="39"/>
      <c r="F11" s="140" t="s">
        <v>18</v>
      </c>
      <c r="G11" s="39"/>
      <c r="H11" s="39"/>
      <c r="I11" s="141" t="s">
        <v>19</v>
      </c>
      <c r="J11" s="140" t="s">
        <v>18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20</v>
      </c>
      <c r="E12" s="39"/>
      <c r="F12" s="140" t="s">
        <v>21</v>
      </c>
      <c r="G12" s="39"/>
      <c r="H12" s="39"/>
      <c r="I12" s="141" t="s">
        <v>22</v>
      </c>
      <c r="J12" s="142" t="str">
        <f>'Rekapitulace stavby'!AN8</f>
        <v>30. 5. 2019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24</v>
      </c>
      <c r="E14" s="39"/>
      <c r="F14" s="39"/>
      <c r="G14" s="39"/>
      <c r="H14" s="39"/>
      <c r="I14" s="141" t="s">
        <v>25</v>
      </c>
      <c r="J14" s="140" t="s">
        <v>26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27</v>
      </c>
      <c r="F15" s="39"/>
      <c r="G15" s="39"/>
      <c r="H15" s="39"/>
      <c r="I15" s="141" t="s">
        <v>28</v>
      </c>
      <c r="J15" s="140" t="s">
        <v>18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29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28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31</v>
      </c>
      <c r="E20" s="39"/>
      <c r="F20" s="39"/>
      <c r="G20" s="39"/>
      <c r="H20" s="39"/>
      <c r="I20" s="141" t="s">
        <v>25</v>
      </c>
      <c r="J20" s="140" t="s">
        <v>32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33</v>
      </c>
      <c r="F21" s="39"/>
      <c r="G21" s="39"/>
      <c r="H21" s="39"/>
      <c r="I21" s="141" t="s">
        <v>28</v>
      </c>
      <c r="J21" s="140" t="s">
        <v>18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35</v>
      </c>
      <c r="E23" s="39"/>
      <c r="F23" s="39"/>
      <c r="G23" s="39"/>
      <c r="H23" s="39"/>
      <c r="I23" s="141" t="s">
        <v>25</v>
      </c>
      <c r="J23" s="140" t="str">
        <f>IF('Rekapitulace stavby'!AN19="","",'Rekapitulace stavby'!AN19)</f>
        <v/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0" t="str">
        <f>IF('Rekapitulace stavby'!AN20="","",'Rekapitulace stavby'!AN20)</f>
        <v/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36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18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38</v>
      </c>
      <c r="E30" s="39"/>
      <c r="F30" s="39"/>
      <c r="G30" s="39"/>
      <c r="H30" s="39"/>
      <c r="I30" s="137"/>
      <c r="J30" s="151">
        <f>ROUND(J81,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40</v>
      </c>
      <c r="G32" s="39"/>
      <c r="H32" s="39"/>
      <c r="I32" s="153" t="s">
        <v>39</v>
      </c>
      <c r="J32" s="152" t="s">
        <v>41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42</v>
      </c>
      <c r="E33" s="135" t="s">
        <v>43</v>
      </c>
      <c r="F33" s="155">
        <f>ROUND((SUM(BE81:BE84)),  2)</f>
        <v>0</v>
      </c>
      <c r="G33" s="39"/>
      <c r="H33" s="39"/>
      <c r="I33" s="156">
        <v>0.20999999999999999</v>
      </c>
      <c r="J33" s="155">
        <f>ROUND(((SUM(BE81:BE84))*I33),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44</v>
      </c>
      <c r="F34" s="155">
        <f>ROUND((SUM(BF81:BF84)),  2)</f>
        <v>0</v>
      </c>
      <c r="G34" s="39"/>
      <c r="H34" s="39"/>
      <c r="I34" s="156">
        <v>0.14999999999999999</v>
      </c>
      <c r="J34" s="155">
        <f>ROUND(((SUM(BF81:BF84))*I34),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45</v>
      </c>
      <c r="F35" s="155">
        <f>ROUND((SUM(BG81:BG84)),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46</v>
      </c>
      <c r="F36" s="155">
        <f>ROUND((SUM(BH81:BH84)),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47</v>
      </c>
      <c r="F37" s="155">
        <f>ROUND((SUM(BI81:BI84)),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48</v>
      </c>
      <c r="E39" s="159"/>
      <c r="F39" s="159"/>
      <c r="G39" s="160" t="s">
        <v>49</v>
      </c>
      <c r="H39" s="161" t="s">
        <v>50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91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15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Rekonstrukce střešního pláště BD Dolní 310,311, Frenštát p. R.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89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03 - Hromosvod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20</v>
      </c>
      <c r="D52" s="41"/>
      <c r="E52" s="41"/>
      <c r="F52" s="28" t="str">
        <f>F12</f>
        <v xml:space="preserve"> </v>
      </c>
      <c r="G52" s="41"/>
      <c r="H52" s="41"/>
      <c r="I52" s="141" t="s">
        <v>22</v>
      </c>
      <c r="J52" s="73" t="str">
        <f>IF(J12="","",J12)</f>
        <v>30. 5. 2019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43.05" customHeight="1">
      <c r="A54" s="39"/>
      <c r="B54" s="40"/>
      <c r="C54" s="33" t="s">
        <v>24</v>
      </c>
      <c r="D54" s="41"/>
      <c r="E54" s="41"/>
      <c r="F54" s="28" t="str">
        <f>E15</f>
        <v>Město Frenštát p.R., Náměstí Míru 1, Frenštát p.R.</v>
      </c>
      <c r="G54" s="41"/>
      <c r="H54" s="41"/>
      <c r="I54" s="141" t="s">
        <v>31</v>
      </c>
      <c r="J54" s="37" t="str">
        <f>E21</f>
        <v>Architektura &amp; interier, Šimůnek &amp; Partners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141" t="s">
        <v>35</v>
      </c>
      <c r="J55" s="37" t="str">
        <f>E24</f>
        <v xml:space="preserve"> 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92</v>
      </c>
      <c r="D57" s="173"/>
      <c r="E57" s="173"/>
      <c r="F57" s="173"/>
      <c r="G57" s="173"/>
      <c r="H57" s="173"/>
      <c r="I57" s="174"/>
      <c r="J57" s="175" t="s">
        <v>93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70</v>
      </c>
      <c r="D59" s="41"/>
      <c r="E59" s="41"/>
      <c r="F59" s="41"/>
      <c r="G59" s="41"/>
      <c r="H59" s="41"/>
      <c r="I59" s="137"/>
      <c r="J59" s="103">
        <f>J81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94</v>
      </c>
    </row>
    <row r="60" s="9" customFormat="1" ht="24.96" customHeight="1">
      <c r="A60" s="9"/>
      <c r="B60" s="177"/>
      <c r="C60" s="178"/>
      <c r="D60" s="179" t="s">
        <v>101</v>
      </c>
      <c r="E60" s="180"/>
      <c r="F60" s="180"/>
      <c r="G60" s="180"/>
      <c r="H60" s="180"/>
      <c r="I60" s="181"/>
      <c r="J60" s="182">
        <f>J82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4"/>
      <c r="C61" s="185"/>
      <c r="D61" s="186" t="s">
        <v>480</v>
      </c>
      <c r="E61" s="187"/>
      <c r="F61" s="187"/>
      <c r="G61" s="187"/>
      <c r="H61" s="187"/>
      <c r="I61" s="188"/>
      <c r="J61" s="189">
        <f>J83</f>
        <v>0</v>
      </c>
      <c r="K61" s="185"/>
      <c r="L61" s="190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137"/>
      <c r="J62" s="41"/>
      <c r="K62" s="4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167"/>
      <c r="J63" s="61"/>
      <c r="K63" s="6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170"/>
      <c r="J67" s="63"/>
      <c r="K67" s="63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110</v>
      </c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15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71" t="str">
        <f>E7</f>
        <v>Rekonstrukce střešního pláště BD Dolní 310,311, Frenštát p. R.</v>
      </c>
      <c r="F71" s="33"/>
      <c r="G71" s="33"/>
      <c r="H71" s="33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89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03 - Hromosvod</v>
      </c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20</v>
      </c>
      <c r="D75" s="41"/>
      <c r="E75" s="41"/>
      <c r="F75" s="28" t="str">
        <f>F12</f>
        <v xml:space="preserve"> </v>
      </c>
      <c r="G75" s="41"/>
      <c r="H75" s="41"/>
      <c r="I75" s="141" t="s">
        <v>22</v>
      </c>
      <c r="J75" s="73" t="str">
        <f>IF(J12="","",J12)</f>
        <v>30. 5. 2019</v>
      </c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43.05" customHeight="1">
      <c r="A77" s="39"/>
      <c r="B77" s="40"/>
      <c r="C77" s="33" t="s">
        <v>24</v>
      </c>
      <c r="D77" s="41"/>
      <c r="E77" s="41"/>
      <c r="F77" s="28" t="str">
        <f>E15</f>
        <v>Město Frenštát p.R., Náměstí Míru 1, Frenštát p.R.</v>
      </c>
      <c r="G77" s="41"/>
      <c r="H77" s="41"/>
      <c r="I77" s="141" t="s">
        <v>31</v>
      </c>
      <c r="J77" s="37" t="str">
        <f>E21</f>
        <v>Architektura &amp; interier, Šimůnek &amp; Partners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29</v>
      </c>
      <c r="D78" s="41"/>
      <c r="E78" s="41"/>
      <c r="F78" s="28" t="str">
        <f>IF(E18="","",E18)</f>
        <v>Vyplň údaj</v>
      </c>
      <c r="G78" s="41"/>
      <c r="H78" s="41"/>
      <c r="I78" s="141" t="s">
        <v>35</v>
      </c>
      <c r="J78" s="37" t="str">
        <f>E24</f>
        <v xml:space="preserve"> 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91"/>
      <c r="B80" s="192"/>
      <c r="C80" s="193" t="s">
        <v>111</v>
      </c>
      <c r="D80" s="194" t="s">
        <v>57</v>
      </c>
      <c r="E80" s="194" t="s">
        <v>53</v>
      </c>
      <c r="F80" s="194" t="s">
        <v>54</v>
      </c>
      <c r="G80" s="194" t="s">
        <v>112</v>
      </c>
      <c r="H80" s="194" t="s">
        <v>113</v>
      </c>
      <c r="I80" s="195" t="s">
        <v>114</v>
      </c>
      <c r="J80" s="194" t="s">
        <v>93</v>
      </c>
      <c r="K80" s="196" t="s">
        <v>115</v>
      </c>
      <c r="L80" s="197"/>
      <c r="M80" s="93" t="s">
        <v>18</v>
      </c>
      <c r="N80" s="94" t="s">
        <v>42</v>
      </c>
      <c r="O80" s="94" t="s">
        <v>116</v>
      </c>
      <c r="P80" s="94" t="s">
        <v>117</v>
      </c>
      <c r="Q80" s="94" t="s">
        <v>118</v>
      </c>
      <c r="R80" s="94" t="s">
        <v>119</v>
      </c>
      <c r="S80" s="94" t="s">
        <v>120</v>
      </c>
      <c r="T80" s="95" t="s">
        <v>121</v>
      </c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</row>
    <row r="81" s="2" customFormat="1" ht="22.8" customHeight="1">
      <c r="A81" s="39"/>
      <c r="B81" s="40"/>
      <c r="C81" s="100" t="s">
        <v>122</v>
      </c>
      <c r="D81" s="41"/>
      <c r="E81" s="41"/>
      <c r="F81" s="41"/>
      <c r="G81" s="41"/>
      <c r="H81" s="41"/>
      <c r="I81" s="137"/>
      <c r="J81" s="198">
        <f>BK81</f>
        <v>0</v>
      </c>
      <c r="K81" s="41"/>
      <c r="L81" s="45"/>
      <c r="M81" s="96"/>
      <c r="N81" s="199"/>
      <c r="O81" s="97"/>
      <c r="P81" s="200">
        <f>P82</f>
        <v>0</v>
      </c>
      <c r="Q81" s="97"/>
      <c r="R81" s="200">
        <f>R82</f>
        <v>0</v>
      </c>
      <c r="S81" s="97"/>
      <c r="T81" s="201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71</v>
      </c>
      <c r="AU81" s="18" t="s">
        <v>94</v>
      </c>
      <c r="BK81" s="202">
        <f>BK82</f>
        <v>0</v>
      </c>
    </row>
    <row r="82" s="12" customFormat="1" ht="25.92" customHeight="1">
      <c r="A82" s="12"/>
      <c r="B82" s="203"/>
      <c r="C82" s="204"/>
      <c r="D82" s="205" t="s">
        <v>71</v>
      </c>
      <c r="E82" s="206" t="s">
        <v>222</v>
      </c>
      <c r="F82" s="206" t="s">
        <v>223</v>
      </c>
      <c r="G82" s="204"/>
      <c r="H82" s="204"/>
      <c r="I82" s="207"/>
      <c r="J82" s="208">
        <f>BK82</f>
        <v>0</v>
      </c>
      <c r="K82" s="204"/>
      <c r="L82" s="209"/>
      <c r="M82" s="210"/>
      <c r="N82" s="211"/>
      <c r="O82" s="211"/>
      <c r="P82" s="212">
        <f>P83</f>
        <v>0</v>
      </c>
      <c r="Q82" s="211"/>
      <c r="R82" s="212">
        <f>R83</f>
        <v>0</v>
      </c>
      <c r="S82" s="211"/>
      <c r="T82" s="213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4" t="s">
        <v>133</v>
      </c>
      <c r="AT82" s="215" t="s">
        <v>71</v>
      </c>
      <c r="AU82" s="215" t="s">
        <v>72</v>
      </c>
      <c r="AY82" s="214" t="s">
        <v>125</v>
      </c>
      <c r="BK82" s="216">
        <f>BK83</f>
        <v>0</v>
      </c>
    </row>
    <row r="83" s="12" customFormat="1" ht="22.8" customHeight="1">
      <c r="A83" s="12"/>
      <c r="B83" s="203"/>
      <c r="C83" s="204"/>
      <c r="D83" s="205" t="s">
        <v>71</v>
      </c>
      <c r="E83" s="217" t="s">
        <v>481</v>
      </c>
      <c r="F83" s="217" t="s">
        <v>482</v>
      </c>
      <c r="G83" s="204"/>
      <c r="H83" s="204"/>
      <c r="I83" s="207"/>
      <c r="J83" s="218">
        <f>BK83</f>
        <v>0</v>
      </c>
      <c r="K83" s="204"/>
      <c r="L83" s="209"/>
      <c r="M83" s="210"/>
      <c r="N83" s="211"/>
      <c r="O83" s="211"/>
      <c r="P83" s="212">
        <f>P84</f>
        <v>0</v>
      </c>
      <c r="Q83" s="211"/>
      <c r="R83" s="212">
        <f>R84</f>
        <v>0</v>
      </c>
      <c r="S83" s="211"/>
      <c r="T83" s="213">
        <f>T84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14" t="s">
        <v>133</v>
      </c>
      <c r="AT83" s="215" t="s">
        <v>71</v>
      </c>
      <c r="AU83" s="215" t="s">
        <v>80</v>
      </c>
      <c r="AY83" s="214" t="s">
        <v>125</v>
      </c>
      <c r="BK83" s="216">
        <f>BK84</f>
        <v>0</v>
      </c>
    </row>
    <row r="84" s="2" customFormat="1" ht="24" customHeight="1">
      <c r="A84" s="39"/>
      <c r="B84" s="40"/>
      <c r="C84" s="219" t="s">
        <v>80</v>
      </c>
      <c r="D84" s="219" t="s">
        <v>127</v>
      </c>
      <c r="E84" s="220" t="s">
        <v>483</v>
      </c>
      <c r="F84" s="221" t="s">
        <v>484</v>
      </c>
      <c r="G84" s="222" t="s">
        <v>371</v>
      </c>
      <c r="H84" s="223">
        <v>1</v>
      </c>
      <c r="I84" s="224"/>
      <c r="J84" s="223">
        <f>ROUND(I84*H84,2)</f>
        <v>0</v>
      </c>
      <c r="K84" s="221" t="s">
        <v>18</v>
      </c>
      <c r="L84" s="45"/>
      <c r="M84" s="273" t="s">
        <v>18</v>
      </c>
      <c r="N84" s="274" t="s">
        <v>44</v>
      </c>
      <c r="O84" s="275"/>
      <c r="P84" s="276">
        <f>O84*H84</f>
        <v>0</v>
      </c>
      <c r="Q84" s="276">
        <v>0</v>
      </c>
      <c r="R84" s="276">
        <f>Q84*H84</f>
        <v>0</v>
      </c>
      <c r="S84" s="276">
        <v>0</v>
      </c>
      <c r="T84" s="277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29" t="s">
        <v>212</v>
      </c>
      <c r="AT84" s="229" t="s">
        <v>127</v>
      </c>
      <c r="AU84" s="229" t="s">
        <v>133</v>
      </c>
      <c r="AY84" s="18" t="s">
        <v>125</v>
      </c>
      <c r="BE84" s="230">
        <f>IF(N84="základní",J84,0)</f>
        <v>0</v>
      </c>
      <c r="BF84" s="230">
        <f>IF(N84="snížená",J84,0)</f>
        <v>0</v>
      </c>
      <c r="BG84" s="230">
        <f>IF(N84="zákl. přenesená",J84,0)</f>
        <v>0</v>
      </c>
      <c r="BH84" s="230">
        <f>IF(N84="sníž. přenesená",J84,0)</f>
        <v>0</v>
      </c>
      <c r="BI84" s="230">
        <f>IF(N84="nulová",J84,0)</f>
        <v>0</v>
      </c>
      <c r="BJ84" s="18" t="s">
        <v>133</v>
      </c>
      <c r="BK84" s="230">
        <f>ROUND(I84*H84,2)</f>
        <v>0</v>
      </c>
      <c r="BL84" s="18" t="s">
        <v>212</v>
      </c>
      <c r="BM84" s="229" t="s">
        <v>485</v>
      </c>
    </row>
    <row r="85" s="2" customFormat="1" ht="6.96" customHeight="1">
      <c r="A85" s="39"/>
      <c r="B85" s="60"/>
      <c r="C85" s="61"/>
      <c r="D85" s="61"/>
      <c r="E85" s="61"/>
      <c r="F85" s="61"/>
      <c r="G85" s="61"/>
      <c r="H85" s="61"/>
      <c r="I85" s="167"/>
      <c r="J85" s="61"/>
      <c r="K85" s="61"/>
      <c r="L85" s="45"/>
      <c r="M85" s="39"/>
      <c r="O85" s="39"/>
      <c r="P85" s="39"/>
      <c r="Q85" s="39"/>
      <c r="R85" s="39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</sheetData>
  <sheetProtection sheet="1" autoFilter="0" formatColumns="0" formatRows="0" objects="1" scenarios="1" spinCount="100000" saltValue="DxBU/VxM42VbpJ/Mr8+NwFXGb3oJIywoleB8OSYH2SistQdLTT8vEXCpFblS49rrQ+Tv/LAbDUeiHkAsJCw1cw==" hashValue="cERdSrdFyTLNXwqq0WqJGqdFG2xrmDxMftjp517bYYBb7wEwmfCYtkJ94Hm8lK6jHE7We+UQiOLBVZqZqq6C0g==" algorithmName="SHA-512" password="CC35"/>
  <autoFilter ref="C80:K8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278" customWidth="1"/>
    <col min="2" max="2" width="1.664063" style="278" customWidth="1"/>
    <col min="3" max="4" width="5" style="278" customWidth="1"/>
    <col min="5" max="5" width="11.67" style="278" customWidth="1"/>
    <col min="6" max="6" width="9.17" style="278" customWidth="1"/>
    <col min="7" max="7" width="5" style="278" customWidth="1"/>
    <col min="8" max="8" width="77.83" style="278" customWidth="1"/>
    <col min="9" max="10" width="20" style="278" customWidth="1"/>
    <col min="11" max="11" width="1.664063" style="278" customWidth="1"/>
  </cols>
  <sheetData>
    <row r="1" s="1" customFormat="1" ht="37.5" customHeight="1"/>
    <row r="2" s="1" customFormat="1" ht="7.5" customHeight="1">
      <c r="B2" s="279"/>
      <c r="C2" s="280"/>
      <c r="D2" s="280"/>
      <c r="E2" s="280"/>
      <c r="F2" s="280"/>
      <c r="G2" s="280"/>
      <c r="H2" s="280"/>
      <c r="I2" s="280"/>
      <c r="J2" s="280"/>
      <c r="K2" s="281"/>
    </row>
    <row r="3" s="16" customFormat="1" ht="45" customHeight="1">
      <c r="B3" s="282"/>
      <c r="C3" s="283" t="s">
        <v>486</v>
      </c>
      <c r="D3" s="283"/>
      <c r="E3" s="283"/>
      <c r="F3" s="283"/>
      <c r="G3" s="283"/>
      <c r="H3" s="283"/>
      <c r="I3" s="283"/>
      <c r="J3" s="283"/>
      <c r="K3" s="284"/>
    </row>
    <row r="4" s="1" customFormat="1" ht="25.5" customHeight="1">
      <c r="B4" s="285"/>
      <c r="C4" s="286" t="s">
        <v>487</v>
      </c>
      <c r="D4" s="286"/>
      <c r="E4" s="286"/>
      <c r="F4" s="286"/>
      <c r="G4" s="286"/>
      <c r="H4" s="286"/>
      <c r="I4" s="286"/>
      <c r="J4" s="286"/>
      <c r="K4" s="287"/>
    </row>
    <row r="5" s="1" customFormat="1" ht="5.25" customHeight="1">
      <c r="B5" s="285"/>
      <c r="C5" s="288"/>
      <c r="D5" s="288"/>
      <c r="E5" s="288"/>
      <c r="F5" s="288"/>
      <c r="G5" s="288"/>
      <c r="H5" s="288"/>
      <c r="I5" s="288"/>
      <c r="J5" s="288"/>
      <c r="K5" s="287"/>
    </row>
    <row r="6" s="1" customFormat="1" ht="15" customHeight="1">
      <c r="B6" s="285"/>
      <c r="C6" s="289" t="s">
        <v>488</v>
      </c>
      <c r="D6" s="289"/>
      <c r="E6" s="289"/>
      <c r="F6" s="289"/>
      <c r="G6" s="289"/>
      <c r="H6" s="289"/>
      <c r="I6" s="289"/>
      <c r="J6" s="289"/>
      <c r="K6" s="287"/>
    </row>
    <row r="7" s="1" customFormat="1" ht="15" customHeight="1">
      <c r="B7" s="290"/>
      <c r="C7" s="289" t="s">
        <v>489</v>
      </c>
      <c r="D7" s="289"/>
      <c r="E7" s="289"/>
      <c r="F7" s="289"/>
      <c r="G7" s="289"/>
      <c r="H7" s="289"/>
      <c r="I7" s="289"/>
      <c r="J7" s="289"/>
      <c r="K7" s="287"/>
    </row>
    <row r="8" s="1" customFormat="1" ht="12.75" customHeight="1">
      <c r="B8" s="290"/>
      <c r="C8" s="289"/>
      <c r="D8" s="289"/>
      <c r="E8" s="289"/>
      <c r="F8" s="289"/>
      <c r="G8" s="289"/>
      <c r="H8" s="289"/>
      <c r="I8" s="289"/>
      <c r="J8" s="289"/>
      <c r="K8" s="287"/>
    </row>
    <row r="9" s="1" customFormat="1" ht="15" customHeight="1">
      <c r="B9" s="290"/>
      <c r="C9" s="289" t="s">
        <v>490</v>
      </c>
      <c r="D9" s="289"/>
      <c r="E9" s="289"/>
      <c r="F9" s="289"/>
      <c r="G9" s="289"/>
      <c r="H9" s="289"/>
      <c r="I9" s="289"/>
      <c r="J9" s="289"/>
      <c r="K9" s="287"/>
    </row>
    <row r="10" s="1" customFormat="1" ht="15" customHeight="1">
      <c r="B10" s="290"/>
      <c r="C10" s="289"/>
      <c r="D10" s="289" t="s">
        <v>491</v>
      </c>
      <c r="E10" s="289"/>
      <c r="F10" s="289"/>
      <c r="G10" s="289"/>
      <c r="H10" s="289"/>
      <c r="I10" s="289"/>
      <c r="J10" s="289"/>
      <c r="K10" s="287"/>
    </row>
    <row r="11" s="1" customFormat="1" ht="15" customHeight="1">
      <c r="B11" s="290"/>
      <c r="C11" s="291"/>
      <c r="D11" s="289" t="s">
        <v>492</v>
      </c>
      <c r="E11" s="289"/>
      <c r="F11" s="289"/>
      <c r="G11" s="289"/>
      <c r="H11" s="289"/>
      <c r="I11" s="289"/>
      <c r="J11" s="289"/>
      <c r="K11" s="287"/>
    </row>
    <row r="12" s="1" customFormat="1" ht="15" customHeight="1">
      <c r="B12" s="290"/>
      <c r="C12" s="291"/>
      <c r="D12" s="289"/>
      <c r="E12" s="289"/>
      <c r="F12" s="289"/>
      <c r="G12" s="289"/>
      <c r="H12" s="289"/>
      <c r="I12" s="289"/>
      <c r="J12" s="289"/>
      <c r="K12" s="287"/>
    </row>
    <row r="13" s="1" customFormat="1" ht="15" customHeight="1">
      <c r="B13" s="290"/>
      <c r="C13" s="291"/>
      <c r="D13" s="292" t="s">
        <v>493</v>
      </c>
      <c r="E13" s="289"/>
      <c r="F13" s="289"/>
      <c r="G13" s="289"/>
      <c r="H13" s="289"/>
      <c r="I13" s="289"/>
      <c r="J13" s="289"/>
      <c r="K13" s="287"/>
    </row>
    <row r="14" s="1" customFormat="1" ht="12.75" customHeight="1">
      <c r="B14" s="290"/>
      <c r="C14" s="291"/>
      <c r="D14" s="291"/>
      <c r="E14" s="291"/>
      <c r="F14" s="291"/>
      <c r="G14" s="291"/>
      <c r="H14" s="291"/>
      <c r="I14" s="291"/>
      <c r="J14" s="291"/>
      <c r="K14" s="287"/>
    </row>
    <row r="15" s="1" customFormat="1" ht="15" customHeight="1">
      <c r="B15" s="290"/>
      <c r="C15" s="291"/>
      <c r="D15" s="289" t="s">
        <v>494</v>
      </c>
      <c r="E15" s="289"/>
      <c r="F15" s="289"/>
      <c r="G15" s="289"/>
      <c r="H15" s="289"/>
      <c r="I15" s="289"/>
      <c r="J15" s="289"/>
      <c r="K15" s="287"/>
    </row>
    <row r="16" s="1" customFormat="1" ht="15" customHeight="1">
      <c r="B16" s="290"/>
      <c r="C16" s="291"/>
      <c r="D16" s="289" t="s">
        <v>495</v>
      </c>
      <c r="E16" s="289"/>
      <c r="F16" s="289"/>
      <c r="G16" s="289"/>
      <c r="H16" s="289"/>
      <c r="I16" s="289"/>
      <c r="J16" s="289"/>
      <c r="K16" s="287"/>
    </row>
    <row r="17" s="1" customFormat="1" ht="15" customHeight="1">
      <c r="B17" s="290"/>
      <c r="C17" s="291"/>
      <c r="D17" s="289" t="s">
        <v>496</v>
      </c>
      <c r="E17" s="289"/>
      <c r="F17" s="289"/>
      <c r="G17" s="289"/>
      <c r="H17" s="289"/>
      <c r="I17" s="289"/>
      <c r="J17" s="289"/>
      <c r="K17" s="287"/>
    </row>
    <row r="18" s="1" customFormat="1" ht="15" customHeight="1">
      <c r="B18" s="290"/>
      <c r="C18" s="291"/>
      <c r="D18" s="291"/>
      <c r="E18" s="293" t="s">
        <v>79</v>
      </c>
      <c r="F18" s="289" t="s">
        <v>497</v>
      </c>
      <c r="G18" s="289"/>
      <c r="H18" s="289"/>
      <c r="I18" s="289"/>
      <c r="J18" s="289"/>
      <c r="K18" s="287"/>
    </row>
    <row r="19" s="1" customFormat="1" ht="15" customHeight="1">
      <c r="B19" s="290"/>
      <c r="C19" s="291"/>
      <c r="D19" s="291"/>
      <c r="E19" s="293" t="s">
        <v>498</v>
      </c>
      <c r="F19" s="289" t="s">
        <v>499</v>
      </c>
      <c r="G19" s="289"/>
      <c r="H19" s="289"/>
      <c r="I19" s="289"/>
      <c r="J19" s="289"/>
      <c r="K19" s="287"/>
    </row>
    <row r="20" s="1" customFormat="1" ht="15" customHeight="1">
      <c r="B20" s="290"/>
      <c r="C20" s="291"/>
      <c r="D20" s="291"/>
      <c r="E20" s="293" t="s">
        <v>500</v>
      </c>
      <c r="F20" s="289" t="s">
        <v>501</v>
      </c>
      <c r="G20" s="289"/>
      <c r="H20" s="289"/>
      <c r="I20" s="289"/>
      <c r="J20" s="289"/>
      <c r="K20" s="287"/>
    </row>
    <row r="21" s="1" customFormat="1" ht="15" customHeight="1">
      <c r="B21" s="290"/>
      <c r="C21" s="291"/>
      <c r="D21" s="291"/>
      <c r="E21" s="293" t="s">
        <v>502</v>
      </c>
      <c r="F21" s="289" t="s">
        <v>503</v>
      </c>
      <c r="G21" s="289"/>
      <c r="H21" s="289"/>
      <c r="I21" s="289"/>
      <c r="J21" s="289"/>
      <c r="K21" s="287"/>
    </row>
    <row r="22" s="1" customFormat="1" ht="15" customHeight="1">
      <c r="B22" s="290"/>
      <c r="C22" s="291"/>
      <c r="D22" s="291"/>
      <c r="E22" s="293" t="s">
        <v>366</v>
      </c>
      <c r="F22" s="289" t="s">
        <v>367</v>
      </c>
      <c r="G22" s="289"/>
      <c r="H22" s="289"/>
      <c r="I22" s="289"/>
      <c r="J22" s="289"/>
      <c r="K22" s="287"/>
    </row>
    <row r="23" s="1" customFormat="1" ht="15" customHeight="1">
      <c r="B23" s="290"/>
      <c r="C23" s="291"/>
      <c r="D23" s="291"/>
      <c r="E23" s="293" t="s">
        <v>504</v>
      </c>
      <c r="F23" s="289" t="s">
        <v>505</v>
      </c>
      <c r="G23" s="289"/>
      <c r="H23" s="289"/>
      <c r="I23" s="289"/>
      <c r="J23" s="289"/>
      <c r="K23" s="287"/>
    </row>
    <row r="24" s="1" customFormat="1" ht="12.75" customHeight="1">
      <c r="B24" s="290"/>
      <c r="C24" s="291"/>
      <c r="D24" s="291"/>
      <c r="E24" s="291"/>
      <c r="F24" s="291"/>
      <c r="G24" s="291"/>
      <c r="H24" s="291"/>
      <c r="I24" s="291"/>
      <c r="J24" s="291"/>
      <c r="K24" s="287"/>
    </row>
    <row r="25" s="1" customFormat="1" ht="15" customHeight="1">
      <c r="B25" s="290"/>
      <c r="C25" s="289" t="s">
        <v>506</v>
      </c>
      <c r="D25" s="289"/>
      <c r="E25" s="289"/>
      <c r="F25" s="289"/>
      <c r="G25" s="289"/>
      <c r="H25" s="289"/>
      <c r="I25" s="289"/>
      <c r="J25" s="289"/>
      <c r="K25" s="287"/>
    </row>
    <row r="26" s="1" customFormat="1" ht="15" customHeight="1">
      <c r="B26" s="290"/>
      <c r="C26" s="289" t="s">
        <v>507</v>
      </c>
      <c r="D26" s="289"/>
      <c r="E26" s="289"/>
      <c r="F26" s="289"/>
      <c r="G26" s="289"/>
      <c r="H26" s="289"/>
      <c r="I26" s="289"/>
      <c r="J26" s="289"/>
      <c r="K26" s="287"/>
    </row>
    <row r="27" s="1" customFormat="1" ht="15" customHeight="1">
      <c r="B27" s="290"/>
      <c r="C27" s="289"/>
      <c r="D27" s="289" t="s">
        <v>508</v>
      </c>
      <c r="E27" s="289"/>
      <c r="F27" s="289"/>
      <c r="G27" s="289"/>
      <c r="H27" s="289"/>
      <c r="I27" s="289"/>
      <c r="J27" s="289"/>
      <c r="K27" s="287"/>
    </row>
    <row r="28" s="1" customFormat="1" ht="15" customHeight="1">
      <c r="B28" s="290"/>
      <c r="C28" s="291"/>
      <c r="D28" s="289" t="s">
        <v>509</v>
      </c>
      <c r="E28" s="289"/>
      <c r="F28" s="289"/>
      <c r="G28" s="289"/>
      <c r="H28" s="289"/>
      <c r="I28" s="289"/>
      <c r="J28" s="289"/>
      <c r="K28" s="287"/>
    </row>
    <row r="29" s="1" customFormat="1" ht="12.75" customHeight="1">
      <c r="B29" s="290"/>
      <c r="C29" s="291"/>
      <c r="D29" s="291"/>
      <c r="E29" s="291"/>
      <c r="F29" s="291"/>
      <c r="G29" s="291"/>
      <c r="H29" s="291"/>
      <c r="I29" s="291"/>
      <c r="J29" s="291"/>
      <c r="K29" s="287"/>
    </row>
    <row r="30" s="1" customFormat="1" ht="15" customHeight="1">
      <c r="B30" s="290"/>
      <c r="C30" s="291"/>
      <c r="D30" s="289" t="s">
        <v>510</v>
      </c>
      <c r="E30" s="289"/>
      <c r="F30" s="289"/>
      <c r="G30" s="289"/>
      <c r="H30" s="289"/>
      <c r="I30" s="289"/>
      <c r="J30" s="289"/>
      <c r="K30" s="287"/>
    </row>
    <row r="31" s="1" customFormat="1" ht="15" customHeight="1">
      <c r="B31" s="290"/>
      <c r="C31" s="291"/>
      <c r="D31" s="289" t="s">
        <v>511</v>
      </c>
      <c r="E31" s="289"/>
      <c r="F31" s="289"/>
      <c r="G31" s="289"/>
      <c r="H31" s="289"/>
      <c r="I31" s="289"/>
      <c r="J31" s="289"/>
      <c r="K31" s="287"/>
    </row>
    <row r="32" s="1" customFormat="1" ht="12.75" customHeight="1">
      <c r="B32" s="290"/>
      <c r="C32" s="291"/>
      <c r="D32" s="291"/>
      <c r="E32" s="291"/>
      <c r="F32" s="291"/>
      <c r="G32" s="291"/>
      <c r="H32" s="291"/>
      <c r="I32" s="291"/>
      <c r="J32" s="291"/>
      <c r="K32" s="287"/>
    </row>
    <row r="33" s="1" customFormat="1" ht="15" customHeight="1">
      <c r="B33" s="290"/>
      <c r="C33" s="291"/>
      <c r="D33" s="289" t="s">
        <v>512</v>
      </c>
      <c r="E33" s="289"/>
      <c r="F33" s="289"/>
      <c r="G33" s="289"/>
      <c r="H33" s="289"/>
      <c r="I33" s="289"/>
      <c r="J33" s="289"/>
      <c r="K33" s="287"/>
    </row>
    <row r="34" s="1" customFormat="1" ht="15" customHeight="1">
      <c r="B34" s="290"/>
      <c r="C34" s="291"/>
      <c r="D34" s="289" t="s">
        <v>513</v>
      </c>
      <c r="E34" s="289"/>
      <c r="F34" s="289"/>
      <c r="G34" s="289"/>
      <c r="H34" s="289"/>
      <c r="I34" s="289"/>
      <c r="J34" s="289"/>
      <c r="K34" s="287"/>
    </row>
    <row r="35" s="1" customFormat="1" ht="15" customHeight="1">
      <c r="B35" s="290"/>
      <c r="C35" s="291"/>
      <c r="D35" s="289" t="s">
        <v>514</v>
      </c>
      <c r="E35" s="289"/>
      <c r="F35" s="289"/>
      <c r="G35" s="289"/>
      <c r="H35" s="289"/>
      <c r="I35" s="289"/>
      <c r="J35" s="289"/>
      <c r="K35" s="287"/>
    </row>
    <row r="36" s="1" customFormat="1" ht="15" customHeight="1">
      <c r="B36" s="290"/>
      <c r="C36" s="291"/>
      <c r="D36" s="289"/>
      <c r="E36" s="292" t="s">
        <v>111</v>
      </c>
      <c r="F36" s="289"/>
      <c r="G36" s="289" t="s">
        <v>515</v>
      </c>
      <c r="H36" s="289"/>
      <c r="I36" s="289"/>
      <c r="J36" s="289"/>
      <c r="K36" s="287"/>
    </row>
    <row r="37" s="1" customFormat="1" ht="30.75" customHeight="1">
      <c r="B37" s="290"/>
      <c r="C37" s="291"/>
      <c r="D37" s="289"/>
      <c r="E37" s="292" t="s">
        <v>516</v>
      </c>
      <c r="F37" s="289"/>
      <c r="G37" s="289" t="s">
        <v>517</v>
      </c>
      <c r="H37" s="289"/>
      <c r="I37" s="289"/>
      <c r="J37" s="289"/>
      <c r="K37" s="287"/>
    </row>
    <row r="38" s="1" customFormat="1" ht="15" customHeight="1">
      <c r="B38" s="290"/>
      <c r="C38" s="291"/>
      <c r="D38" s="289"/>
      <c r="E38" s="292" t="s">
        <v>53</v>
      </c>
      <c r="F38" s="289"/>
      <c r="G38" s="289" t="s">
        <v>518</v>
      </c>
      <c r="H38" s="289"/>
      <c r="I38" s="289"/>
      <c r="J38" s="289"/>
      <c r="K38" s="287"/>
    </row>
    <row r="39" s="1" customFormat="1" ht="15" customHeight="1">
      <c r="B39" s="290"/>
      <c r="C39" s="291"/>
      <c r="D39" s="289"/>
      <c r="E39" s="292" t="s">
        <v>54</v>
      </c>
      <c r="F39" s="289"/>
      <c r="G39" s="289" t="s">
        <v>519</v>
      </c>
      <c r="H39" s="289"/>
      <c r="I39" s="289"/>
      <c r="J39" s="289"/>
      <c r="K39" s="287"/>
    </row>
    <row r="40" s="1" customFormat="1" ht="15" customHeight="1">
      <c r="B40" s="290"/>
      <c r="C40" s="291"/>
      <c r="D40" s="289"/>
      <c r="E40" s="292" t="s">
        <v>112</v>
      </c>
      <c r="F40" s="289"/>
      <c r="G40" s="289" t="s">
        <v>520</v>
      </c>
      <c r="H40" s="289"/>
      <c r="I40" s="289"/>
      <c r="J40" s="289"/>
      <c r="K40" s="287"/>
    </row>
    <row r="41" s="1" customFormat="1" ht="15" customHeight="1">
      <c r="B41" s="290"/>
      <c r="C41" s="291"/>
      <c r="D41" s="289"/>
      <c r="E41" s="292" t="s">
        <v>113</v>
      </c>
      <c r="F41" s="289"/>
      <c r="G41" s="289" t="s">
        <v>521</v>
      </c>
      <c r="H41" s="289"/>
      <c r="I41" s="289"/>
      <c r="J41" s="289"/>
      <c r="K41" s="287"/>
    </row>
    <row r="42" s="1" customFormat="1" ht="15" customHeight="1">
      <c r="B42" s="290"/>
      <c r="C42" s="291"/>
      <c r="D42" s="289"/>
      <c r="E42" s="292" t="s">
        <v>522</v>
      </c>
      <c r="F42" s="289"/>
      <c r="G42" s="289" t="s">
        <v>523</v>
      </c>
      <c r="H42" s="289"/>
      <c r="I42" s="289"/>
      <c r="J42" s="289"/>
      <c r="K42" s="287"/>
    </row>
    <row r="43" s="1" customFormat="1" ht="15" customHeight="1">
      <c r="B43" s="290"/>
      <c r="C43" s="291"/>
      <c r="D43" s="289"/>
      <c r="E43" s="292"/>
      <c r="F43" s="289"/>
      <c r="G43" s="289" t="s">
        <v>524</v>
      </c>
      <c r="H43" s="289"/>
      <c r="I43" s="289"/>
      <c r="J43" s="289"/>
      <c r="K43" s="287"/>
    </row>
    <row r="44" s="1" customFormat="1" ht="15" customHeight="1">
      <c r="B44" s="290"/>
      <c r="C44" s="291"/>
      <c r="D44" s="289"/>
      <c r="E44" s="292" t="s">
        <v>525</v>
      </c>
      <c r="F44" s="289"/>
      <c r="G44" s="289" t="s">
        <v>526</v>
      </c>
      <c r="H44" s="289"/>
      <c r="I44" s="289"/>
      <c r="J44" s="289"/>
      <c r="K44" s="287"/>
    </row>
    <row r="45" s="1" customFormat="1" ht="15" customHeight="1">
      <c r="B45" s="290"/>
      <c r="C45" s="291"/>
      <c r="D45" s="289"/>
      <c r="E45" s="292" t="s">
        <v>115</v>
      </c>
      <c r="F45" s="289"/>
      <c r="G45" s="289" t="s">
        <v>527</v>
      </c>
      <c r="H45" s="289"/>
      <c r="I45" s="289"/>
      <c r="J45" s="289"/>
      <c r="K45" s="287"/>
    </row>
    <row r="46" s="1" customFormat="1" ht="12.75" customHeight="1">
      <c r="B46" s="290"/>
      <c r="C46" s="291"/>
      <c r="D46" s="289"/>
      <c r="E46" s="289"/>
      <c r="F46" s="289"/>
      <c r="G46" s="289"/>
      <c r="H46" s="289"/>
      <c r="I46" s="289"/>
      <c r="J46" s="289"/>
      <c r="K46" s="287"/>
    </row>
    <row r="47" s="1" customFormat="1" ht="15" customHeight="1">
      <c r="B47" s="290"/>
      <c r="C47" s="291"/>
      <c r="D47" s="289" t="s">
        <v>528</v>
      </c>
      <c r="E47" s="289"/>
      <c r="F47" s="289"/>
      <c r="G47" s="289"/>
      <c r="H47" s="289"/>
      <c r="I47" s="289"/>
      <c r="J47" s="289"/>
      <c r="K47" s="287"/>
    </row>
    <row r="48" s="1" customFormat="1" ht="15" customHeight="1">
      <c r="B48" s="290"/>
      <c r="C48" s="291"/>
      <c r="D48" s="291"/>
      <c r="E48" s="289" t="s">
        <v>529</v>
      </c>
      <c r="F48" s="289"/>
      <c r="G48" s="289"/>
      <c r="H48" s="289"/>
      <c r="I48" s="289"/>
      <c r="J48" s="289"/>
      <c r="K48" s="287"/>
    </row>
    <row r="49" s="1" customFormat="1" ht="15" customHeight="1">
      <c r="B49" s="290"/>
      <c r="C49" s="291"/>
      <c r="D49" s="291"/>
      <c r="E49" s="289" t="s">
        <v>530</v>
      </c>
      <c r="F49" s="289"/>
      <c r="G49" s="289"/>
      <c r="H49" s="289"/>
      <c r="I49" s="289"/>
      <c r="J49" s="289"/>
      <c r="K49" s="287"/>
    </row>
    <row r="50" s="1" customFormat="1" ht="15" customHeight="1">
      <c r="B50" s="290"/>
      <c r="C50" s="291"/>
      <c r="D50" s="291"/>
      <c r="E50" s="289" t="s">
        <v>531</v>
      </c>
      <c r="F50" s="289"/>
      <c r="G50" s="289"/>
      <c r="H50" s="289"/>
      <c r="I50" s="289"/>
      <c r="J50" s="289"/>
      <c r="K50" s="287"/>
    </row>
    <row r="51" s="1" customFormat="1" ht="15" customHeight="1">
      <c r="B51" s="290"/>
      <c r="C51" s="291"/>
      <c r="D51" s="289" t="s">
        <v>532</v>
      </c>
      <c r="E51" s="289"/>
      <c r="F51" s="289"/>
      <c r="G51" s="289"/>
      <c r="H51" s="289"/>
      <c r="I51" s="289"/>
      <c r="J51" s="289"/>
      <c r="K51" s="287"/>
    </row>
    <row r="52" s="1" customFormat="1" ht="25.5" customHeight="1">
      <c r="B52" s="285"/>
      <c r="C52" s="286" t="s">
        <v>533</v>
      </c>
      <c r="D52" s="286"/>
      <c r="E52" s="286"/>
      <c r="F52" s="286"/>
      <c r="G52" s="286"/>
      <c r="H52" s="286"/>
      <c r="I52" s="286"/>
      <c r="J52" s="286"/>
      <c r="K52" s="287"/>
    </row>
    <row r="53" s="1" customFormat="1" ht="5.25" customHeight="1">
      <c r="B53" s="285"/>
      <c r="C53" s="288"/>
      <c r="D53" s="288"/>
      <c r="E53" s="288"/>
      <c r="F53" s="288"/>
      <c r="G53" s="288"/>
      <c r="H53" s="288"/>
      <c r="I53" s="288"/>
      <c r="J53" s="288"/>
      <c r="K53" s="287"/>
    </row>
    <row r="54" s="1" customFormat="1" ht="15" customHeight="1">
      <c r="B54" s="285"/>
      <c r="C54" s="289" t="s">
        <v>534</v>
      </c>
      <c r="D54" s="289"/>
      <c r="E54" s="289"/>
      <c r="F54" s="289"/>
      <c r="G54" s="289"/>
      <c r="H54" s="289"/>
      <c r="I54" s="289"/>
      <c r="J54" s="289"/>
      <c r="K54" s="287"/>
    </row>
    <row r="55" s="1" customFormat="1" ht="15" customHeight="1">
      <c r="B55" s="285"/>
      <c r="C55" s="289" t="s">
        <v>535</v>
      </c>
      <c r="D55" s="289"/>
      <c r="E55" s="289"/>
      <c r="F55" s="289"/>
      <c r="G55" s="289"/>
      <c r="H55" s="289"/>
      <c r="I55" s="289"/>
      <c r="J55" s="289"/>
      <c r="K55" s="287"/>
    </row>
    <row r="56" s="1" customFormat="1" ht="12.75" customHeight="1">
      <c r="B56" s="285"/>
      <c r="C56" s="289"/>
      <c r="D56" s="289"/>
      <c r="E56" s="289"/>
      <c r="F56" s="289"/>
      <c r="G56" s="289"/>
      <c r="H56" s="289"/>
      <c r="I56" s="289"/>
      <c r="J56" s="289"/>
      <c r="K56" s="287"/>
    </row>
    <row r="57" s="1" customFormat="1" ht="15" customHeight="1">
      <c r="B57" s="285"/>
      <c r="C57" s="289" t="s">
        <v>536</v>
      </c>
      <c r="D57" s="289"/>
      <c r="E57" s="289"/>
      <c r="F57" s="289"/>
      <c r="G57" s="289"/>
      <c r="H57" s="289"/>
      <c r="I57" s="289"/>
      <c r="J57" s="289"/>
      <c r="K57" s="287"/>
    </row>
    <row r="58" s="1" customFormat="1" ht="15" customHeight="1">
      <c r="B58" s="285"/>
      <c r="C58" s="291"/>
      <c r="D58" s="289" t="s">
        <v>537</v>
      </c>
      <c r="E58" s="289"/>
      <c r="F58" s="289"/>
      <c r="G58" s="289"/>
      <c r="H58" s="289"/>
      <c r="I58" s="289"/>
      <c r="J58" s="289"/>
      <c r="K58" s="287"/>
    </row>
    <row r="59" s="1" customFormat="1" ht="15" customHeight="1">
      <c r="B59" s="285"/>
      <c r="C59" s="291"/>
      <c r="D59" s="289" t="s">
        <v>538</v>
      </c>
      <c r="E59" s="289"/>
      <c r="F59" s="289"/>
      <c r="G59" s="289"/>
      <c r="H59" s="289"/>
      <c r="I59" s="289"/>
      <c r="J59" s="289"/>
      <c r="K59" s="287"/>
    </row>
    <row r="60" s="1" customFormat="1" ht="15" customHeight="1">
      <c r="B60" s="285"/>
      <c r="C60" s="291"/>
      <c r="D60" s="289" t="s">
        <v>539</v>
      </c>
      <c r="E60" s="289"/>
      <c r="F60" s="289"/>
      <c r="G60" s="289"/>
      <c r="H60" s="289"/>
      <c r="I60" s="289"/>
      <c r="J60" s="289"/>
      <c r="K60" s="287"/>
    </row>
    <row r="61" s="1" customFormat="1" ht="15" customHeight="1">
      <c r="B61" s="285"/>
      <c r="C61" s="291"/>
      <c r="D61" s="289" t="s">
        <v>540</v>
      </c>
      <c r="E61" s="289"/>
      <c r="F61" s="289"/>
      <c r="G61" s="289"/>
      <c r="H61" s="289"/>
      <c r="I61" s="289"/>
      <c r="J61" s="289"/>
      <c r="K61" s="287"/>
    </row>
    <row r="62" s="1" customFormat="1" ht="15" customHeight="1">
      <c r="B62" s="285"/>
      <c r="C62" s="291"/>
      <c r="D62" s="294" t="s">
        <v>541</v>
      </c>
      <c r="E62" s="294"/>
      <c r="F62" s="294"/>
      <c r="G62" s="294"/>
      <c r="H62" s="294"/>
      <c r="I62" s="294"/>
      <c r="J62" s="294"/>
      <c r="K62" s="287"/>
    </row>
    <row r="63" s="1" customFormat="1" ht="15" customHeight="1">
      <c r="B63" s="285"/>
      <c r="C63" s="291"/>
      <c r="D63" s="289" t="s">
        <v>542</v>
      </c>
      <c r="E63" s="289"/>
      <c r="F63" s="289"/>
      <c r="G63" s="289"/>
      <c r="H63" s="289"/>
      <c r="I63" s="289"/>
      <c r="J63" s="289"/>
      <c r="K63" s="287"/>
    </row>
    <row r="64" s="1" customFormat="1" ht="12.75" customHeight="1">
      <c r="B64" s="285"/>
      <c r="C64" s="291"/>
      <c r="D64" s="291"/>
      <c r="E64" s="295"/>
      <c r="F64" s="291"/>
      <c r="G64" s="291"/>
      <c r="H64" s="291"/>
      <c r="I64" s="291"/>
      <c r="J64" s="291"/>
      <c r="K64" s="287"/>
    </row>
    <row r="65" s="1" customFormat="1" ht="15" customHeight="1">
      <c r="B65" s="285"/>
      <c r="C65" s="291"/>
      <c r="D65" s="289" t="s">
        <v>543</v>
      </c>
      <c r="E65" s="289"/>
      <c r="F65" s="289"/>
      <c r="G65" s="289"/>
      <c r="H65" s="289"/>
      <c r="I65" s="289"/>
      <c r="J65" s="289"/>
      <c r="K65" s="287"/>
    </row>
    <row r="66" s="1" customFormat="1" ht="15" customHeight="1">
      <c r="B66" s="285"/>
      <c r="C66" s="291"/>
      <c r="D66" s="294" t="s">
        <v>544</v>
      </c>
      <c r="E66" s="294"/>
      <c r="F66" s="294"/>
      <c r="G66" s="294"/>
      <c r="H66" s="294"/>
      <c r="I66" s="294"/>
      <c r="J66" s="294"/>
      <c r="K66" s="287"/>
    </row>
    <row r="67" s="1" customFormat="1" ht="15" customHeight="1">
      <c r="B67" s="285"/>
      <c r="C67" s="291"/>
      <c r="D67" s="289" t="s">
        <v>545</v>
      </c>
      <c r="E67" s="289"/>
      <c r="F67" s="289"/>
      <c r="G67" s="289"/>
      <c r="H67" s="289"/>
      <c r="I67" s="289"/>
      <c r="J67" s="289"/>
      <c r="K67" s="287"/>
    </row>
    <row r="68" s="1" customFormat="1" ht="15" customHeight="1">
      <c r="B68" s="285"/>
      <c r="C68" s="291"/>
      <c r="D68" s="289" t="s">
        <v>546</v>
      </c>
      <c r="E68" s="289"/>
      <c r="F68" s="289"/>
      <c r="G68" s="289"/>
      <c r="H68" s="289"/>
      <c r="I68" s="289"/>
      <c r="J68" s="289"/>
      <c r="K68" s="287"/>
    </row>
    <row r="69" s="1" customFormat="1" ht="15" customHeight="1">
      <c r="B69" s="285"/>
      <c r="C69" s="291"/>
      <c r="D69" s="289" t="s">
        <v>547</v>
      </c>
      <c r="E69" s="289"/>
      <c r="F69" s="289"/>
      <c r="G69" s="289"/>
      <c r="H69" s="289"/>
      <c r="I69" s="289"/>
      <c r="J69" s="289"/>
      <c r="K69" s="287"/>
    </row>
    <row r="70" s="1" customFormat="1" ht="15" customHeight="1">
      <c r="B70" s="285"/>
      <c r="C70" s="291"/>
      <c r="D70" s="289" t="s">
        <v>548</v>
      </c>
      <c r="E70" s="289"/>
      <c r="F70" s="289"/>
      <c r="G70" s="289"/>
      <c r="H70" s="289"/>
      <c r="I70" s="289"/>
      <c r="J70" s="289"/>
      <c r="K70" s="287"/>
    </row>
    <row r="71" s="1" customFormat="1" ht="12.75" customHeight="1">
      <c r="B71" s="296"/>
      <c r="C71" s="297"/>
      <c r="D71" s="297"/>
      <c r="E71" s="297"/>
      <c r="F71" s="297"/>
      <c r="G71" s="297"/>
      <c r="H71" s="297"/>
      <c r="I71" s="297"/>
      <c r="J71" s="297"/>
      <c r="K71" s="298"/>
    </row>
    <row r="72" s="1" customFormat="1" ht="18.75" customHeight="1">
      <c r="B72" s="299"/>
      <c r="C72" s="299"/>
      <c r="D72" s="299"/>
      <c r="E72" s="299"/>
      <c r="F72" s="299"/>
      <c r="G72" s="299"/>
      <c r="H72" s="299"/>
      <c r="I72" s="299"/>
      <c r="J72" s="299"/>
      <c r="K72" s="300"/>
    </row>
    <row r="73" s="1" customFormat="1" ht="18.75" customHeight="1">
      <c r="B73" s="300"/>
      <c r="C73" s="300"/>
      <c r="D73" s="300"/>
      <c r="E73" s="300"/>
      <c r="F73" s="300"/>
      <c r="G73" s="300"/>
      <c r="H73" s="300"/>
      <c r="I73" s="300"/>
      <c r="J73" s="300"/>
      <c r="K73" s="300"/>
    </row>
    <row r="74" s="1" customFormat="1" ht="7.5" customHeight="1">
      <c r="B74" s="301"/>
      <c r="C74" s="302"/>
      <c r="D74" s="302"/>
      <c r="E74" s="302"/>
      <c r="F74" s="302"/>
      <c r="G74" s="302"/>
      <c r="H74" s="302"/>
      <c r="I74" s="302"/>
      <c r="J74" s="302"/>
      <c r="K74" s="303"/>
    </row>
    <row r="75" s="1" customFormat="1" ht="45" customHeight="1">
      <c r="B75" s="304"/>
      <c r="C75" s="305" t="s">
        <v>549</v>
      </c>
      <c r="D75" s="305"/>
      <c r="E75" s="305"/>
      <c r="F75" s="305"/>
      <c r="G75" s="305"/>
      <c r="H75" s="305"/>
      <c r="I75" s="305"/>
      <c r="J75" s="305"/>
      <c r="K75" s="306"/>
    </row>
    <row r="76" s="1" customFormat="1" ht="17.25" customHeight="1">
      <c r="B76" s="304"/>
      <c r="C76" s="307" t="s">
        <v>550</v>
      </c>
      <c r="D76" s="307"/>
      <c r="E76" s="307"/>
      <c r="F76" s="307" t="s">
        <v>551</v>
      </c>
      <c r="G76" s="308"/>
      <c r="H76" s="307" t="s">
        <v>54</v>
      </c>
      <c r="I76" s="307" t="s">
        <v>57</v>
      </c>
      <c r="J76" s="307" t="s">
        <v>552</v>
      </c>
      <c r="K76" s="306"/>
    </row>
    <row r="77" s="1" customFormat="1" ht="17.25" customHeight="1">
      <c r="B77" s="304"/>
      <c r="C77" s="309" t="s">
        <v>553</v>
      </c>
      <c r="D77" s="309"/>
      <c r="E77" s="309"/>
      <c r="F77" s="310" t="s">
        <v>554</v>
      </c>
      <c r="G77" s="311"/>
      <c r="H77" s="309"/>
      <c r="I77" s="309"/>
      <c r="J77" s="309" t="s">
        <v>555</v>
      </c>
      <c r="K77" s="306"/>
    </row>
    <row r="78" s="1" customFormat="1" ht="5.25" customHeight="1">
      <c r="B78" s="304"/>
      <c r="C78" s="312"/>
      <c r="D78" s="312"/>
      <c r="E78" s="312"/>
      <c r="F78" s="312"/>
      <c r="G78" s="313"/>
      <c r="H78" s="312"/>
      <c r="I78" s="312"/>
      <c r="J78" s="312"/>
      <c r="K78" s="306"/>
    </row>
    <row r="79" s="1" customFormat="1" ht="15" customHeight="1">
      <c r="B79" s="304"/>
      <c r="C79" s="292" t="s">
        <v>53</v>
      </c>
      <c r="D79" s="312"/>
      <c r="E79" s="312"/>
      <c r="F79" s="314" t="s">
        <v>556</v>
      </c>
      <c r="G79" s="313"/>
      <c r="H79" s="292" t="s">
        <v>557</v>
      </c>
      <c r="I79" s="292" t="s">
        <v>558</v>
      </c>
      <c r="J79" s="292">
        <v>20</v>
      </c>
      <c r="K79" s="306"/>
    </row>
    <row r="80" s="1" customFormat="1" ht="15" customHeight="1">
      <c r="B80" s="304"/>
      <c r="C80" s="292" t="s">
        <v>559</v>
      </c>
      <c r="D80" s="292"/>
      <c r="E80" s="292"/>
      <c r="F80" s="314" t="s">
        <v>556</v>
      </c>
      <c r="G80" s="313"/>
      <c r="H80" s="292" t="s">
        <v>560</v>
      </c>
      <c r="I80" s="292" t="s">
        <v>558</v>
      </c>
      <c r="J80" s="292">
        <v>120</v>
      </c>
      <c r="K80" s="306"/>
    </row>
    <row r="81" s="1" customFormat="1" ht="15" customHeight="1">
      <c r="B81" s="315"/>
      <c r="C81" s="292" t="s">
        <v>561</v>
      </c>
      <c r="D81" s="292"/>
      <c r="E81" s="292"/>
      <c r="F81" s="314" t="s">
        <v>562</v>
      </c>
      <c r="G81" s="313"/>
      <c r="H81" s="292" t="s">
        <v>563</v>
      </c>
      <c r="I81" s="292" t="s">
        <v>558</v>
      </c>
      <c r="J81" s="292">
        <v>50</v>
      </c>
      <c r="K81" s="306"/>
    </row>
    <row r="82" s="1" customFormat="1" ht="15" customHeight="1">
      <c r="B82" s="315"/>
      <c r="C82" s="292" t="s">
        <v>564</v>
      </c>
      <c r="D82" s="292"/>
      <c r="E82" s="292"/>
      <c r="F82" s="314" t="s">
        <v>556</v>
      </c>
      <c r="G82" s="313"/>
      <c r="H82" s="292" t="s">
        <v>565</v>
      </c>
      <c r="I82" s="292" t="s">
        <v>566</v>
      </c>
      <c r="J82" s="292"/>
      <c r="K82" s="306"/>
    </row>
    <row r="83" s="1" customFormat="1" ht="15" customHeight="1">
      <c r="B83" s="315"/>
      <c r="C83" s="316" t="s">
        <v>567</v>
      </c>
      <c r="D83" s="316"/>
      <c r="E83" s="316"/>
      <c r="F83" s="317" t="s">
        <v>562</v>
      </c>
      <c r="G83" s="316"/>
      <c r="H83" s="316" t="s">
        <v>568</v>
      </c>
      <c r="I83" s="316" t="s">
        <v>558</v>
      </c>
      <c r="J83" s="316">
        <v>15</v>
      </c>
      <c r="K83" s="306"/>
    </row>
    <row r="84" s="1" customFormat="1" ht="15" customHeight="1">
      <c r="B84" s="315"/>
      <c r="C84" s="316" t="s">
        <v>569</v>
      </c>
      <c r="D84" s="316"/>
      <c r="E84" s="316"/>
      <c r="F84" s="317" t="s">
        <v>562</v>
      </c>
      <c r="G84" s="316"/>
      <c r="H84" s="316" t="s">
        <v>570</v>
      </c>
      <c r="I84" s="316" t="s">
        <v>558</v>
      </c>
      <c r="J84" s="316">
        <v>15</v>
      </c>
      <c r="K84" s="306"/>
    </row>
    <row r="85" s="1" customFormat="1" ht="15" customHeight="1">
      <c r="B85" s="315"/>
      <c r="C85" s="316" t="s">
        <v>571</v>
      </c>
      <c r="D85" s="316"/>
      <c r="E85" s="316"/>
      <c r="F85" s="317" t="s">
        <v>562</v>
      </c>
      <c r="G85" s="316"/>
      <c r="H85" s="316" t="s">
        <v>572</v>
      </c>
      <c r="I85" s="316" t="s">
        <v>558</v>
      </c>
      <c r="J85" s="316">
        <v>20</v>
      </c>
      <c r="K85" s="306"/>
    </row>
    <row r="86" s="1" customFormat="1" ht="15" customHeight="1">
      <c r="B86" s="315"/>
      <c r="C86" s="316" t="s">
        <v>573</v>
      </c>
      <c r="D86" s="316"/>
      <c r="E86" s="316"/>
      <c r="F86" s="317" t="s">
        <v>562</v>
      </c>
      <c r="G86" s="316"/>
      <c r="H86" s="316" t="s">
        <v>574</v>
      </c>
      <c r="I86" s="316" t="s">
        <v>558</v>
      </c>
      <c r="J86" s="316">
        <v>20</v>
      </c>
      <c r="K86" s="306"/>
    </row>
    <row r="87" s="1" customFormat="1" ht="15" customHeight="1">
      <c r="B87" s="315"/>
      <c r="C87" s="292" t="s">
        <v>575</v>
      </c>
      <c r="D87" s="292"/>
      <c r="E87" s="292"/>
      <c r="F87" s="314" t="s">
        <v>562</v>
      </c>
      <c r="G87" s="313"/>
      <c r="H87" s="292" t="s">
        <v>576</v>
      </c>
      <c r="I87" s="292" t="s">
        <v>558</v>
      </c>
      <c r="J87" s="292">
        <v>50</v>
      </c>
      <c r="K87" s="306"/>
    </row>
    <row r="88" s="1" customFormat="1" ht="15" customHeight="1">
      <c r="B88" s="315"/>
      <c r="C88" s="292" t="s">
        <v>577</v>
      </c>
      <c r="D88" s="292"/>
      <c r="E88" s="292"/>
      <c r="F88" s="314" t="s">
        <v>562</v>
      </c>
      <c r="G88" s="313"/>
      <c r="H88" s="292" t="s">
        <v>578</v>
      </c>
      <c r="I88" s="292" t="s">
        <v>558</v>
      </c>
      <c r="J88" s="292">
        <v>20</v>
      </c>
      <c r="K88" s="306"/>
    </row>
    <row r="89" s="1" customFormat="1" ht="15" customHeight="1">
      <c r="B89" s="315"/>
      <c r="C89" s="292" t="s">
        <v>579</v>
      </c>
      <c r="D89" s="292"/>
      <c r="E89" s="292"/>
      <c r="F89" s="314" t="s">
        <v>562</v>
      </c>
      <c r="G89" s="313"/>
      <c r="H89" s="292" t="s">
        <v>580</v>
      </c>
      <c r="I89" s="292" t="s">
        <v>558</v>
      </c>
      <c r="J89" s="292">
        <v>20</v>
      </c>
      <c r="K89" s="306"/>
    </row>
    <row r="90" s="1" customFormat="1" ht="15" customHeight="1">
      <c r="B90" s="315"/>
      <c r="C90" s="292" t="s">
        <v>581</v>
      </c>
      <c r="D90" s="292"/>
      <c r="E90" s="292"/>
      <c r="F90" s="314" t="s">
        <v>562</v>
      </c>
      <c r="G90" s="313"/>
      <c r="H90" s="292" t="s">
        <v>582</v>
      </c>
      <c r="I90" s="292" t="s">
        <v>558</v>
      </c>
      <c r="J90" s="292">
        <v>50</v>
      </c>
      <c r="K90" s="306"/>
    </row>
    <row r="91" s="1" customFormat="1" ht="15" customHeight="1">
      <c r="B91" s="315"/>
      <c r="C91" s="292" t="s">
        <v>583</v>
      </c>
      <c r="D91" s="292"/>
      <c r="E91" s="292"/>
      <c r="F91" s="314" t="s">
        <v>562</v>
      </c>
      <c r="G91" s="313"/>
      <c r="H91" s="292" t="s">
        <v>583</v>
      </c>
      <c r="I91" s="292" t="s">
        <v>558</v>
      </c>
      <c r="J91" s="292">
        <v>50</v>
      </c>
      <c r="K91" s="306"/>
    </row>
    <row r="92" s="1" customFormat="1" ht="15" customHeight="1">
      <c r="B92" s="315"/>
      <c r="C92" s="292" t="s">
        <v>584</v>
      </c>
      <c r="D92" s="292"/>
      <c r="E92" s="292"/>
      <c r="F92" s="314" t="s">
        <v>562</v>
      </c>
      <c r="G92" s="313"/>
      <c r="H92" s="292" t="s">
        <v>585</v>
      </c>
      <c r="I92" s="292" t="s">
        <v>558</v>
      </c>
      <c r="J92" s="292">
        <v>255</v>
      </c>
      <c r="K92" s="306"/>
    </row>
    <row r="93" s="1" customFormat="1" ht="15" customHeight="1">
      <c r="B93" s="315"/>
      <c r="C93" s="292" t="s">
        <v>586</v>
      </c>
      <c r="D93" s="292"/>
      <c r="E93" s="292"/>
      <c r="F93" s="314" t="s">
        <v>556</v>
      </c>
      <c r="G93" s="313"/>
      <c r="H93" s="292" t="s">
        <v>587</v>
      </c>
      <c r="I93" s="292" t="s">
        <v>588</v>
      </c>
      <c r="J93" s="292"/>
      <c r="K93" s="306"/>
    </row>
    <row r="94" s="1" customFormat="1" ht="15" customHeight="1">
      <c r="B94" s="315"/>
      <c r="C94" s="292" t="s">
        <v>589</v>
      </c>
      <c r="D94" s="292"/>
      <c r="E94" s="292"/>
      <c r="F94" s="314" t="s">
        <v>556</v>
      </c>
      <c r="G94" s="313"/>
      <c r="H94" s="292" t="s">
        <v>590</v>
      </c>
      <c r="I94" s="292" t="s">
        <v>591</v>
      </c>
      <c r="J94" s="292"/>
      <c r="K94" s="306"/>
    </row>
    <row r="95" s="1" customFormat="1" ht="15" customHeight="1">
      <c r="B95" s="315"/>
      <c r="C95" s="292" t="s">
        <v>592</v>
      </c>
      <c r="D95" s="292"/>
      <c r="E95" s="292"/>
      <c r="F95" s="314" t="s">
        <v>556</v>
      </c>
      <c r="G95" s="313"/>
      <c r="H95" s="292" t="s">
        <v>592</v>
      </c>
      <c r="I95" s="292" t="s">
        <v>591</v>
      </c>
      <c r="J95" s="292"/>
      <c r="K95" s="306"/>
    </row>
    <row r="96" s="1" customFormat="1" ht="15" customHeight="1">
      <c r="B96" s="315"/>
      <c r="C96" s="292" t="s">
        <v>38</v>
      </c>
      <c r="D96" s="292"/>
      <c r="E96" s="292"/>
      <c r="F96" s="314" t="s">
        <v>556</v>
      </c>
      <c r="G96" s="313"/>
      <c r="H96" s="292" t="s">
        <v>593</v>
      </c>
      <c r="I96" s="292" t="s">
        <v>591</v>
      </c>
      <c r="J96" s="292"/>
      <c r="K96" s="306"/>
    </row>
    <row r="97" s="1" customFormat="1" ht="15" customHeight="1">
      <c r="B97" s="315"/>
      <c r="C97" s="292" t="s">
        <v>48</v>
      </c>
      <c r="D97" s="292"/>
      <c r="E97" s="292"/>
      <c r="F97" s="314" t="s">
        <v>556</v>
      </c>
      <c r="G97" s="313"/>
      <c r="H97" s="292" t="s">
        <v>594</v>
      </c>
      <c r="I97" s="292" t="s">
        <v>591</v>
      </c>
      <c r="J97" s="292"/>
      <c r="K97" s="306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300"/>
      <c r="C100" s="300"/>
      <c r="D100" s="300"/>
      <c r="E100" s="300"/>
      <c r="F100" s="300"/>
      <c r="G100" s="300"/>
      <c r="H100" s="300"/>
      <c r="I100" s="300"/>
      <c r="J100" s="300"/>
      <c r="K100" s="300"/>
    </row>
    <row r="101" s="1" customFormat="1" ht="7.5" customHeight="1">
      <c r="B101" s="301"/>
      <c r="C101" s="302"/>
      <c r="D101" s="302"/>
      <c r="E101" s="302"/>
      <c r="F101" s="302"/>
      <c r="G101" s="302"/>
      <c r="H101" s="302"/>
      <c r="I101" s="302"/>
      <c r="J101" s="302"/>
      <c r="K101" s="303"/>
    </row>
    <row r="102" s="1" customFormat="1" ht="45" customHeight="1">
      <c r="B102" s="304"/>
      <c r="C102" s="305" t="s">
        <v>595</v>
      </c>
      <c r="D102" s="305"/>
      <c r="E102" s="305"/>
      <c r="F102" s="305"/>
      <c r="G102" s="305"/>
      <c r="H102" s="305"/>
      <c r="I102" s="305"/>
      <c r="J102" s="305"/>
      <c r="K102" s="306"/>
    </row>
    <row r="103" s="1" customFormat="1" ht="17.25" customHeight="1">
      <c r="B103" s="304"/>
      <c r="C103" s="307" t="s">
        <v>550</v>
      </c>
      <c r="D103" s="307"/>
      <c r="E103" s="307"/>
      <c r="F103" s="307" t="s">
        <v>551</v>
      </c>
      <c r="G103" s="308"/>
      <c r="H103" s="307" t="s">
        <v>54</v>
      </c>
      <c r="I103" s="307" t="s">
        <v>57</v>
      </c>
      <c r="J103" s="307" t="s">
        <v>552</v>
      </c>
      <c r="K103" s="306"/>
    </row>
    <row r="104" s="1" customFormat="1" ht="17.25" customHeight="1">
      <c r="B104" s="304"/>
      <c r="C104" s="309" t="s">
        <v>553</v>
      </c>
      <c r="D104" s="309"/>
      <c r="E104" s="309"/>
      <c r="F104" s="310" t="s">
        <v>554</v>
      </c>
      <c r="G104" s="311"/>
      <c r="H104" s="309"/>
      <c r="I104" s="309"/>
      <c r="J104" s="309" t="s">
        <v>555</v>
      </c>
      <c r="K104" s="306"/>
    </row>
    <row r="105" s="1" customFormat="1" ht="5.25" customHeight="1">
      <c r="B105" s="304"/>
      <c r="C105" s="307"/>
      <c r="D105" s="307"/>
      <c r="E105" s="307"/>
      <c r="F105" s="307"/>
      <c r="G105" s="323"/>
      <c r="H105" s="307"/>
      <c r="I105" s="307"/>
      <c r="J105" s="307"/>
      <c r="K105" s="306"/>
    </row>
    <row r="106" s="1" customFormat="1" ht="15" customHeight="1">
      <c r="B106" s="304"/>
      <c r="C106" s="292" t="s">
        <v>53</v>
      </c>
      <c r="D106" s="312"/>
      <c r="E106" s="312"/>
      <c r="F106" s="314" t="s">
        <v>556</v>
      </c>
      <c r="G106" s="323"/>
      <c r="H106" s="292" t="s">
        <v>596</v>
      </c>
      <c r="I106" s="292" t="s">
        <v>558</v>
      </c>
      <c r="J106" s="292">
        <v>20</v>
      </c>
      <c r="K106" s="306"/>
    </row>
    <row r="107" s="1" customFormat="1" ht="15" customHeight="1">
      <c r="B107" s="304"/>
      <c r="C107" s="292" t="s">
        <v>559</v>
      </c>
      <c r="D107" s="292"/>
      <c r="E107" s="292"/>
      <c r="F107" s="314" t="s">
        <v>556</v>
      </c>
      <c r="G107" s="292"/>
      <c r="H107" s="292" t="s">
        <v>596</v>
      </c>
      <c r="I107" s="292" t="s">
        <v>558</v>
      </c>
      <c r="J107" s="292">
        <v>120</v>
      </c>
      <c r="K107" s="306"/>
    </row>
    <row r="108" s="1" customFormat="1" ht="15" customHeight="1">
      <c r="B108" s="315"/>
      <c r="C108" s="292" t="s">
        <v>561</v>
      </c>
      <c r="D108" s="292"/>
      <c r="E108" s="292"/>
      <c r="F108" s="314" t="s">
        <v>562</v>
      </c>
      <c r="G108" s="292"/>
      <c r="H108" s="292" t="s">
        <v>596</v>
      </c>
      <c r="I108" s="292" t="s">
        <v>558</v>
      </c>
      <c r="J108" s="292">
        <v>50</v>
      </c>
      <c r="K108" s="306"/>
    </row>
    <row r="109" s="1" customFormat="1" ht="15" customHeight="1">
      <c r="B109" s="315"/>
      <c r="C109" s="292" t="s">
        <v>564</v>
      </c>
      <c r="D109" s="292"/>
      <c r="E109" s="292"/>
      <c r="F109" s="314" t="s">
        <v>556</v>
      </c>
      <c r="G109" s="292"/>
      <c r="H109" s="292" t="s">
        <v>596</v>
      </c>
      <c r="I109" s="292" t="s">
        <v>566</v>
      </c>
      <c r="J109" s="292"/>
      <c r="K109" s="306"/>
    </row>
    <row r="110" s="1" customFormat="1" ht="15" customHeight="1">
      <c r="B110" s="315"/>
      <c r="C110" s="292" t="s">
        <v>575</v>
      </c>
      <c r="D110" s="292"/>
      <c r="E110" s="292"/>
      <c r="F110" s="314" t="s">
        <v>562</v>
      </c>
      <c r="G110" s="292"/>
      <c r="H110" s="292" t="s">
        <v>596</v>
      </c>
      <c r="I110" s="292" t="s">
        <v>558</v>
      </c>
      <c r="J110" s="292">
        <v>50</v>
      </c>
      <c r="K110" s="306"/>
    </row>
    <row r="111" s="1" customFormat="1" ht="15" customHeight="1">
      <c r="B111" s="315"/>
      <c r="C111" s="292" t="s">
        <v>583</v>
      </c>
      <c r="D111" s="292"/>
      <c r="E111" s="292"/>
      <c r="F111" s="314" t="s">
        <v>562</v>
      </c>
      <c r="G111" s="292"/>
      <c r="H111" s="292" t="s">
        <v>596</v>
      </c>
      <c r="I111" s="292" t="s">
        <v>558</v>
      </c>
      <c r="J111" s="292">
        <v>50</v>
      </c>
      <c r="K111" s="306"/>
    </row>
    <row r="112" s="1" customFormat="1" ht="15" customHeight="1">
      <c r="B112" s="315"/>
      <c r="C112" s="292" t="s">
        <v>581</v>
      </c>
      <c r="D112" s="292"/>
      <c r="E112" s="292"/>
      <c r="F112" s="314" t="s">
        <v>562</v>
      </c>
      <c r="G112" s="292"/>
      <c r="H112" s="292" t="s">
        <v>596</v>
      </c>
      <c r="I112" s="292" t="s">
        <v>558</v>
      </c>
      <c r="J112" s="292">
        <v>50</v>
      </c>
      <c r="K112" s="306"/>
    </row>
    <row r="113" s="1" customFormat="1" ht="15" customHeight="1">
      <c r="B113" s="315"/>
      <c r="C113" s="292" t="s">
        <v>53</v>
      </c>
      <c r="D113" s="292"/>
      <c r="E113" s="292"/>
      <c r="F113" s="314" t="s">
        <v>556</v>
      </c>
      <c r="G113" s="292"/>
      <c r="H113" s="292" t="s">
        <v>597</v>
      </c>
      <c r="I113" s="292" t="s">
        <v>558</v>
      </c>
      <c r="J113" s="292">
        <v>20</v>
      </c>
      <c r="K113" s="306"/>
    </row>
    <row r="114" s="1" customFormat="1" ht="15" customHeight="1">
      <c r="B114" s="315"/>
      <c r="C114" s="292" t="s">
        <v>598</v>
      </c>
      <c r="D114" s="292"/>
      <c r="E114" s="292"/>
      <c r="F114" s="314" t="s">
        <v>556</v>
      </c>
      <c r="G114" s="292"/>
      <c r="H114" s="292" t="s">
        <v>599</v>
      </c>
      <c r="I114" s="292" t="s">
        <v>558</v>
      </c>
      <c r="J114" s="292">
        <v>120</v>
      </c>
      <c r="K114" s="306"/>
    </row>
    <row r="115" s="1" customFormat="1" ht="15" customHeight="1">
      <c r="B115" s="315"/>
      <c r="C115" s="292" t="s">
        <v>38</v>
      </c>
      <c r="D115" s="292"/>
      <c r="E115" s="292"/>
      <c r="F115" s="314" t="s">
        <v>556</v>
      </c>
      <c r="G115" s="292"/>
      <c r="H115" s="292" t="s">
        <v>600</v>
      </c>
      <c r="I115" s="292" t="s">
        <v>591</v>
      </c>
      <c r="J115" s="292"/>
      <c r="K115" s="306"/>
    </row>
    <row r="116" s="1" customFormat="1" ht="15" customHeight="1">
      <c r="B116" s="315"/>
      <c r="C116" s="292" t="s">
        <v>48</v>
      </c>
      <c r="D116" s="292"/>
      <c r="E116" s="292"/>
      <c r="F116" s="314" t="s">
        <v>556</v>
      </c>
      <c r="G116" s="292"/>
      <c r="H116" s="292" t="s">
        <v>601</v>
      </c>
      <c r="I116" s="292" t="s">
        <v>591</v>
      </c>
      <c r="J116" s="292"/>
      <c r="K116" s="306"/>
    </row>
    <row r="117" s="1" customFormat="1" ht="15" customHeight="1">
      <c r="B117" s="315"/>
      <c r="C117" s="292" t="s">
        <v>57</v>
      </c>
      <c r="D117" s="292"/>
      <c r="E117" s="292"/>
      <c r="F117" s="314" t="s">
        <v>556</v>
      </c>
      <c r="G117" s="292"/>
      <c r="H117" s="292" t="s">
        <v>602</v>
      </c>
      <c r="I117" s="292" t="s">
        <v>603</v>
      </c>
      <c r="J117" s="292"/>
      <c r="K117" s="306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289"/>
      <c r="D119" s="289"/>
      <c r="E119" s="289"/>
      <c r="F119" s="326"/>
      <c r="G119" s="289"/>
      <c r="H119" s="289"/>
      <c r="I119" s="289"/>
      <c r="J119" s="289"/>
      <c r="K119" s="325"/>
    </row>
    <row r="120" s="1" customFormat="1" ht="18.75" customHeight="1">
      <c r="B120" s="300"/>
      <c r="C120" s="300"/>
      <c r="D120" s="300"/>
      <c r="E120" s="300"/>
      <c r="F120" s="300"/>
      <c r="G120" s="300"/>
      <c r="H120" s="300"/>
      <c r="I120" s="300"/>
      <c r="J120" s="300"/>
      <c r="K120" s="300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3" t="s">
        <v>604</v>
      </c>
      <c r="D122" s="283"/>
      <c r="E122" s="283"/>
      <c r="F122" s="283"/>
      <c r="G122" s="283"/>
      <c r="H122" s="283"/>
      <c r="I122" s="283"/>
      <c r="J122" s="283"/>
      <c r="K122" s="331"/>
    </row>
    <row r="123" s="1" customFormat="1" ht="17.25" customHeight="1">
      <c r="B123" s="332"/>
      <c r="C123" s="307" t="s">
        <v>550</v>
      </c>
      <c r="D123" s="307"/>
      <c r="E123" s="307"/>
      <c r="F123" s="307" t="s">
        <v>551</v>
      </c>
      <c r="G123" s="308"/>
      <c r="H123" s="307" t="s">
        <v>54</v>
      </c>
      <c r="I123" s="307" t="s">
        <v>57</v>
      </c>
      <c r="J123" s="307" t="s">
        <v>552</v>
      </c>
      <c r="K123" s="333"/>
    </row>
    <row r="124" s="1" customFormat="1" ht="17.25" customHeight="1">
      <c r="B124" s="332"/>
      <c r="C124" s="309" t="s">
        <v>553</v>
      </c>
      <c r="D124" s="309"/>
      <c r="E124" s="309"/>
      <c r="F124" s="310" t="s">
        <v>554</v>
      </c>
      <c r="G124" s="311"/>
      <c r="H124" s="309"/>
      <c r="I124" s="309"/>
      <c r="J124" s="309" t="s">
        <v>555</v>
      </c>
      <c r="K124" s="333"/>
    </row>
    <row r="125" s="1" customFormat="1" ht="5.25" customHeight="1">
      <c r="B125" s="334"/>
      <c r="C125" s="312"/>
      <c r="D125" s="312"/>
      <c r="E125" s="312"/>
      <c r="F125" s="312"/>
      <c r="G125" s="292"/>
      <c r="H125" s="312"/>
      <c r="I125" s="312"/>
      <c r="J125" s="312"/>
      <c r="K125" s="335"/>
    </row>
    <row r="126" s="1" customFormat="1" ht="15" customHeight="1">
      <c r="B126" s="334"/>
      <c r="C126" s="292" t="s">
        <v>559</v>
      </c>
      <c r="D126" s="312"/>
      <c r="E126" s="312"/>
      <c r="F126" s="314" t="s">
        <v>556</v>
      </c>
      <c r="G126" s="292"/>
      <c r="H126" s="292" t="s">
        <v>596</v>
      </c>
      <c r="I126" s="292" t="s">
        <v>558</v>
      </c>
      <c r="J126" s="292">
        <v>120</v>
      </c>
      <c r="K126" s="336"/>
    </row>
    <row r="127" s="1" customFormat="1" ht="15" customHeight="1">
      <c r="B127" s="334"/>
      <c r="C127" s="292" t="s">
        <v>605</v>
      </c>
      <c r="D127" s="292"/>
      <c r="E127" s="292"/>
      <c r="F127" s="314" t="s">
        <v>556</v>
      </c>
      <c r="G127" s="292"/>
      <c r="H127" s="292" t="s">
        <v>606</v>
      </c>
      <c r="I127" s="292" t="s">
        <v>558</v>
      </c>
      <c r="J127" s="292" t="s">
        <v>607</v>
      </c>
      <c r="K127" s="336"/>
    </row>
    <row r="128" s="1" customFormat="1" ht="15" customHeight="1">
      <c r="B128" s="334"/>
      <c r="C128" s="292" t="s">
        <v>504</v>
      </c>
      <c r="D128" s="292"/>
      <c r="E128" s="292"/>
      <c r="F128" s="314" t="s">
        <v>556</v>
      </c>
      <c r="G128" s="292"/>
      <c r="H128" s="292" t="s">
        <v>608</v>
      </c>
      <c r="I128" s="292" t="s">
        <v>558</v>
      </c>
      <c r="J128" s="292" t="s">
        <v>607</v>
      </c>
      <c r="K128" s="336"/>
    </row>
    <row r="129" s="1" customFormat="1" ht="15" customHeight="1">
      <c r="B129" s="334"/>
      <c r="C129" s="292" t="s">
        <v>567</v>
      </c>
      <c r="D129" s="292"/>
      <c r="E129" s="292"/>
      <c r="F129" s="314" t="s">
        <v>562</v>
      </c>
      <c r="G129" s="292"/>
      <c r="H129" s="292" t="s">
        <v>568</v>
      </c>
      <c r="I129" s="292" t="s">
        <v>558</v>
      </c>
      <c r="J129" s="292">
        <v>15</v>
      </c>
      <c r="K129" s="336"/>
    </row>
    <row r="130" s="1" customFormat="1" ht="15" customHeight="1">
      <c r="B130" s="334"/>
      <c r="C130" s="316" t="s">
        <v>569</v>
      </c>
      <c r="D130" s="316"/>
      <c r="E130" s="316"/>
      <c r="F130" s="317" t="s">
        <v>562</v>
      </c>
      <c r="G130" s="316"/>
      <c r="H130" s="316" t="s">
        <v>570</v>
      </c>
      <c r="I130" s="316" t="s">
        <v>558</v>
      </c>
      <c r="J130" s="316">
        <v>15</v>
      </c>
      <c r="K130" s="336"/>
    </row>
    <row r="131" s="1" customFormat="1" ht="15" customHeight="1">
      <c r="B131" s="334"/>
      <c r="C131" s="316" t="s">
        <v>571</v>
      </c>
      <c r="D131" s="316"/>
      <c r="E131" s="316"/>
      <c r="F131" s="317" t="s">
        <v>562</v>
      </c>
      <c r="G131" s="316"/>
      <c r="H131" s="316" t="s">
        <v>572</v>
      </c>
      <c r="I131" s="316" t="s">
        <v>558</v>
      </c>
      <c r="J131" s="316">
        <v>20</v>
      </c>
      <c r="K131" s="336"/>
    </row>
    <row r="132" s="1" customFormat="1" ht="15" customHeight="1">
      <c r="B132" s="334"/>
      <c r="C132" s="316" t="s">
        <v>573</v>
      </c>
      <c r="D132" s="316"/>
      <c r="E132" s="316"/>
      <c r="F132" s="317" t="s">
        <v>562</v>
      </c>
      <c r="G132" s="316"/>
      <c r="H132" s="316" t="s">
        <v>574</v>
      </c>
      <c r="I132" s="316" t="s">
        <v>558</v>
      </c>
      <c r="J132" s="316">
        <v>20</v>
      </c>
      <c r="K132" s="336"/>
    </row>
    <row r="133" s="1" customFormat="1" ht="15" customHeight="1">
      <c r="B133" s="334"/>
      <c r="C133" s="292" t="s">
        <v>561</v>
      </c>
      <c r="D133" s="292"/>
      <c r="E133" s="292"/>
      <c r="F133" s="314" t="s">
        <v>562</v>
      </c>
      <c r="G133" s="292"/>
      <c r="H133" s="292" t="s">
        <v>596</v>
      </c>
      <c r="I133" s="292" t="s">
        <v>558</v>
      </c>
      <c r="J133" s="292">
        <v>50</v>
      </c>
      <c r="K133" s="336"/>
    </row>
    <row r="134" s="1" customFormat="1" ht="15" customHeight="1">
      <c r="B134" s="334"/>
      <c r="C134" s="292" t="s">
        <v>575</v>
      </c>
      <c r="D134" s="292"/>
      <c r="E134" s="292"/>
      <c r="F134" s="314" t="s">
        <v>562</v>
      </c>
      <c r="G134" s="292"/>
      <c r="H134" s="292" t="s">
        <v>596</v>
      </c>
      <c r="I134" s="292" t="s">
        <v>558</v>
      </c>
      <c r="J134" s="292">
        <v>50</v>
      </c>
      <c r="K134" s="336"/>
    </row>
    <row r="135" s="1" customFormat="1" ht="15" customHeight="1">
      <c r="B135" s="334"/>
      <c r="C135" s="292" t="s">
        <v>581</v>
      </c>
      <c r="D135" s="292"/>
      <c r="E135" s="292"/>
      <c r="F135" s="314" t="s">
        <v>562</v>
      </c>
      <c r="G135" s="292"/>
      <c r="H135" s="292" t="s">
        <v>596</v>
      </c>
      <c r="I135" s="292" t="s">
        <v>558</v>
      </c>
      <c r="J135" s="292">
        <v>50</v>
      </c>
      <c r="K135" s="336"/>
    </row>
    <row r="136" s="1" customFormat="1" ht="15" customHeight="1">
      <c r="B136" s="334"/>
      <c r="C136" s="292" t="s">
        <v>583</v>
      </c>
      <c r="D136" s="292"/>
      <c r="E136" s="292"/>
      <c r="F136" s="314" t="s">
        <v>562</v>
      </c>
      <c r="G136" s="292"/>
      <c r="H136" s="292" t="s">
        <v>596</v>
      </c>
      <c r="I136" s="292" t="s">
        <v>558</v>
      </c>
      <c r="J136" s="292">
        <v>50</v>
      </c>
      <c r="K136" s="336"/>
    </row>
    <row r="137" s="1" customFormat="1" ht="15" customHeight="1">
      <c r="B137" s="334"/>
      <c r="C137" s="292" t="s">
        <v>584</v>
      </c>
      <c r="D137" s="292"/>
      <c r="E137" s="292"/>
      <c r="F137" s="314" t="s">
        <v>562</v>
      </c>
      <c r="G137" s="292"/>
      <c r="H137" s="292" t="s">
        <v>609</v>
      </c>
      <c r="I137" s="292" t="s">
        <v>558</v>
      </c>
      <c r="J137" s="292">
        <v>255</v>
      </c>
      <c r="K137" s="336"/>
    </row>
    <row r="138" s="1" customFormat="1" ht="15" customHeight="1">
      <c r="B138" s="334"/>
      <c r="C138" s="292" t="s">
        <v>586</v>
      </c>
      <c r="D138" s="292"/>
      <c r="E138" s="292"/>
      <c r="F138" s="314" t="s">
        <v>556</v>
      </c>
      <c r="G138" s="292"/>
      <c r="H138" s="292" t="s">
        <v>610</v>
      </c>
      <c r="I138" s="292" t="s">
        <v>588</v>
      </c>
      <c r="J138" s="292"/>
      <c r="K138" s="336"/>
    </row>
    <row r="139" s="1" customFormat="1" ht="15" customHeight="1">
      <c r="B139" s="334"/>
      <c r="C139" s="292" t="s">
        <v>589</v>
      </c>
      <c r="D139" s="292"/>
      <c r="E139" s="292"/>
      <c r="F139" s="314" t="s">
        <v>556</v>
      </c>
      <c r="G139" s="292"/>
      <c r="H139" s="292" t="s">
        <v>611</v>
      </c>
      <c r="I139" s="292" t="s">
        <v>591</v>
      </c>
      <c r="J139" s="292"/>
      <c r="K139" s="336"/>
    </row>
    <row r="140" s="1" customFormat="1" ht="15" customHeight="1">
      <c r="B140" s="334"/>
      <c r="C140" s="292" t="s">
        <v>592</v>
      </c>
      <c r="D140" s="292"/>
      <c r="E140" s="292"/>
      <c r="F140" s="314" t="s">
        <v>556</v>
      </c>
      <c r="G140" s="292"/>
      <c r="H140" s="292" t="s">
        <v>592</v>
      </c>
      <c r="I140" s="292" t="s">
        <v>591</v>
      </c>
      <c r="J140" s="292"/>
      <c r="K140" s="336"/>
    </row>
    <row r="141" s="1" customFormat="1" ht="15" customHeight="1">
      <c r="B141" s="334"/>
      <c r="C141" s="292" t="s">
        <v>38</v>
      </c>
      <c r="D141" s="292"/>
      <c r="E141" s="292"/>
      <c r="F141" s="314" t="s">
        <v>556</v>
      </c>
      <c r="G141" s="292"/>
      <c r="H141" s="292" t="s">
        <v>612</v>
      </c>
      <c r="I141" s="292" t="s">
        <v>591</v>
      </c>
      <c r="J141" s="292"/>
      <c r="K141" s="336"/>
    </row>
    <row r="142" s="1" customFormat="1" ht="15" customHeight="1">
      <c r="B142" s="334"/>
      <c r="C142" s="292" t="s">
        <v>613</v>
      </c>
      <c r="D142" s="292"/>
      <c r="E142" s="292"/>
      <c r="F142" s="314" t="s">
        <v>556</v>
      </c>
      <c r="G142" s="292"/>
      <c r="H142" s="292" t="s">
        <v>614</v>
      </c>
      <c r="I142" s="292" t="s">
        <v>591</v>
      </c>
      <c r="J142" s="292"/>
      <c r="K142" s="336"/>
    </row>
    <row r="143" s="1" customFormat="1" ht="15" customHeight="1">
      <c r="B143" s="337"/>
      <c r="C143" s="338"/>
      <c r="D143" s="338"/>
      <c r="E143" s="338"/>
      <c r="F143" s="338"/>
      <c r="G143" s="338"/>
      <c r="H143" s="338"/>
      <c r="I143" s="338"/>
      <c r="J143" s="338"/>
      <c r="K143" s="339"/>
    </row>
    <row r="144" s="1" customFormat="1" ht="18.75" customHeight="1">
      <c r="B144" s="289"/>
      <c r="C144" s="289"/>
      <c r="D144" s="289"/>
      <c r="E144" s="289"/>
      <c r="F144" s="326"/>
      <c r="G144" s="289"/>
      <c r="H144" s="289"/>
      <c r="I144" s="289"/>
      <c r="J144" s="289"/>
      <c r="K144" s="289"/>
    </row>
    <row r="145" s="1" customFormat="1" ht="18.75" customHeight="1">
      <c r="B145" s="300"/>
      <c r="C145" s="300"/>
      <c r="D145" s="300"/>
      <c r="E145" s="300"/>
      <c r="F145" s="300"/>
      <c r="G145" s="300"/>
      <c r="H145" s="300"/>
      <c r="I145" s="300"/>
      <c r="J145" s="300"/>
      <c r="K145" s="300"/>
    </row>
    <row r="146" s="1" customFormat="1" ht="7.5" customHeight="1">
      <c r="B146" s="301"/>
      <c r="C146" s="302"/>
      <c r="D146" s="302"/>
      <c r="E146" s="302"/>
      <c r="F146" s="302"/>
      <c r="G146" s="302"/>
      <c r="H146" s="302"/>
      <c r="I146" s="302"/>
      <c r="J146" s="302"/>
      <c r="K146" s="303"/>
    </row>
    <row r="147" s="1" customFormat="1" ht="45" customHeight="1">
      <c r="B147" s="304"/>
      <c r="C147" s="305" t="s">
        <v>615</v>
      </c>
      <c r="D147" s="305"/>
      <c r="E147" s="305"/>
      <c r="F147" s="305"/>
      <c r="G147" s="305"/>
      <c r="H147" s="305"/>
      <c r="I147" s="305"/>
      <c r="J147" s="305"/>
      <c r="K147" s="306"/>
    </row>
    <row r="148" s="1" customFormat="1" ht="17.25" customHeight="1">
      <c r="B148" s="304"/>
      <c r="C148" s="307" t="s">
        <v>550</v>
      </c>
      <c r="D148" s="307"/>
      <c r="E148" s="307"/>
      <c r="F148" s="307" t="s">
        <v>551</v>
      </c>
      <c r="G148" s="308"/>
      <c r="H148" s="307" t="s">
        <v>54</v>
      </c>
      <c r="I148" s="307" t="s">
        <v>57</v>
      </c>
      <c r="J148" s="307" t="s">
        <v>552</v>
      </c>
      <c r="K148" s="306"/>
    </row>
    <row r="149" s="1" customFormat="1" ht="17.25" customHeight="1">
      <c r="B149" s="304"/>
      <c r="C149" s="309" t="s">
        <v>553</v>
      </c>
      <c r="D149" s="309"/>
      <c r="E149" s="309"/>
      <c r="F149" s="310" t="s">
        <v>554</v>
      </c>
      <c r="G149" s="311"/>
      <c r="H149" s="309"/>
      <c r="I149" s="309"/>
      <c r="J149" s="309" t="s">
        <v>555</v>
      </c>
      <c r="K149" s="306"/>
    </row>
    <row r="150" s="1" customFormat="1" ht="5.25" customHeight="1">
      <c r="B150" s="315"/>
      <c r="C150" s="312"/>
      <c r="D150" s="312"/>
      <c r="E150" s="312"/>
      <c r="F150" s="312"/>
      <c r="G150" s="313"/>
      <c r="H150" s="312"/>
      <c r="I150" s="312"/>
      <c r="J150" s="312"/>
      <c r="K150" s="336"/>
    </row>
    <row r="151" s="1" customFormat="1" ht="15" customHeight="1">
      <c r="B151" s="315"/>
      <c r="C151" s="340" t="s">
        <v>559</v>
      </c>
      <c r="D151" s="292"/>
      <c r="E151" s="292"/>
      <c r="F151" s="341" t="s">
        <v>556</v>
      </c>
      <c r="G151" s="292"/>
      <c r="H151" s="340" t="s">
        <v>596</v>
      </c>
      <c r="I151" s="340" t="s">
        <v>558</v>
      </c>
      <c r="J151" s="340">
        <v>120</v>
      </c>
      <c r="K151" s="336"/>
    </row>
    <row r="152" s="1" customFormat="1" ht="15" customHeight="1">
      <c r="B152" s="315"/>
      <c r="C152" s="340" t="s">
        <v>605</v>
      </c>
      <c r="D152" s="292"/>
      <c r="E152" s="292"/>
      <c r="F152" s="341" t="s">
        <v>556</v>
      </c>
      <c r="G152" s="292"/>
      <c r="H152" s="340" t="s">
        <v>616</v>
      </c>
      <c r="I152" s="340" t="s">
        <v>558</v>
      </c>
      <c r="J152" s="340" t="s">
        <v>607</v>
      </c>
      <c r="K152" s="336"/>
    </row>
    <row r="153" s="1" customFormat="1" ht="15" customHeight="1">
      <c r="B153" s="315"/>
      <c r="C153" s="340" t="s">
        <v>504</v>
      </c>
      <c r="D153" s="292"/>
      <c r="E153" s="292"/>
      <c r="F153" s="341" t="s">
        <v>556</v>
      </c>
      <c r="G153" s="292"/>
      <c r="H153" s="340" t="s">
        <v>617</v>
      </c>
      <c r="I153" s="340" t="s">
        <v>558</v>
      </c>
      <c r="J153" s="340" t="s">
        <v>607</v>
      </c>
      <c r="K153" s="336"/>
    </row>
    <row r="154" s="1" customFormat="1" ht="15" customHeight="1">
      <c r="B154" s="315"/>
      <c r="C154" s="340" t="s">
        <v>561</v>
      </c>
      <c r="D154" s="292"/>
      <c r="E154" s="292"/>
      <c r="F154" s="341" t="s">
        <v>562</v>
      </c>
      <c r="G154" s="292"/>
      <c r="H154" s="340" t="s">
        <v>596</v>
      </c>
      <c r="I154" s="340" t="s">
        <v>558</v>
      </c>
      <c r="J154" s="340">
        <v>50</v>
      </c>
      <c r="K154" s="336"/>
    </row>
    <row r="155" s="1" customFormat="1" ht="15" customHeight="1">
      <c r="B155" s="315"/>
      <c r="C155" s="340" t="s">
        <v>564</v>
      </c>
      <c r="D155" s="292"/>
      <c r="E155" s="292"/>
      <c r="F155" s="341" t="s">
        <v>556</v>
      </c>
      <c r="G155" s="292"/>
      <c r="H155" s="340" t="s">
        <v>596</v>
      </c>
      <c r="I155" s="340" t="s">
        <v>566</v>
      </c>
      <c r="J155" s="340"/>
      <c r="K155" s="336"/>
    </row>
    <row r="156" s="1" customFormat="1" ht="15" customHeight="1">
      <c r="B156" s="315"/>
      <c r="C156" s="340" t="s">
        <v>575</v>
      </c>
      <c r="D156" s="292"/>
      <c r="E156" s="292"/>
      <c r="F156" s="341" t="s">
        <v>562</v>
      </c>
      <c r="G156" s="292"/>
      <c r="H156" s="340" t="s">
        <v>596</v>
      </c>
      <c r="I156" s="340" t="s">
        <v>558</v>
      </c>
      <c r="J156" s="340">
        <v>50</v>
      </c>
      <c r="K156" s="336"/>
    </row>
    <row r="157" s="1" customFormat="1" ht="15" customHeight="1">
      <c r="B157" s="315"/>
      <c r="C157" s="340" t="s">
        <v>583</v>
      </c>
      <c r="D157" s="292"/>
      <c r="E157" s="292"/>
      <c r="F157" s="341" t="s">
        <v>562</v>
      </c>
      <c r="G157" s="292"/>
      <c r="H157" s="340" t="s">
        <v>596</v>
      </c>
      <c r="I157" s="340" t="s">
        <v>558</v>
      </c>
      <c r="J157" s="340">
        <v>50</v>
      </c>
      <c r="K157" s="336"/>
    </row>
    <row r="158" s="1" customFormat="1" ht="15" customHeight="1">
      <c r="B158" s="315"/>
      <c r="C158" s="340" t="s">
        <v>581</v>
      </c>
      <c r="D158" s="292"/>
      <c r="E158" s="292"/>
      <c r="F158" s="341" t="s">
        <v>562</v>
      </c>
      <c r="G158" s="292"/>
      <c r="H158" s="340" t="s">
        <v>596</v>
      </c>
      <c r="I158" s="340" t="s">
        <v>558</v>
      </c>
      <c r="J158" s="340">
        <v>50</v>
      </c>
      <c r="K158" s="336"/>
    </row>
    <row r="159" s="1" customFormat="1" ht="15" customHeight="1">
      <c r="B159" s="315"/>
      <c r="C159" s="340" t="s">
        <v>92</v>
      </c>
      <c r="D159" s="292"/>
      <c r="E159" s="292"/>
      <c r="F159" s="341" t="s">
        <v>556</v>
      </c>
      <c r="G159" s="292"/>
      <c r="H159" s="340" t="s">
        <v>618</v>
      </c>
      <c r="I159" s="340" t="s">
        <v>558</v>
      </c>
      <c r="J159" s="340" t="s">
        <v>619</v>
      </c>
      <c r="K159" s="336"/>
    </row>
    <row r="160" s="1" customFormat="1" ht="15" customHeight="1">
      <c r="B160" s="315"/>
      <c r="C160" s="340" t="s">
        <v>620</v>
      </c>
      <c r="D160" s="292"/>
      <c r="E160" s="292"/>
      <c r="F160" s="341" t="s">
        <v>556</v>
      </c>
      <c r="G160" s="292"/>
      <c r="H160" s="340" t="s">
        <v>621</v>
      </c>
      <c r="I160" s="340" t="s">
        <v>591</v>
      </c>
      <c r="J160" s="340"/>
      <c r="K160" s="336"/>
    </row>
    <row r="161" s="1" customFormat="1" ht="15" customHeight="1">
      <c r="B161" s="342"/>
      <c r="C161" s="324"/>
      <c r="D161" s="324"/>
      <c r="E161" s="324"/>
      <c r="F161" s="324"/>
      <c r="G161" s="324"/>
      <c r="H161" s="324"/>
      <c r="I161" s="324"/>
      <c r="J161" s="324"/>
      <c r="K161" s="343"/>
    </row>
    <row r="162" s="1" customFormat="1" ht="18.75" customHeight="1">
      <c r="B162" s="289"/>
      <c r="C162" s="292"/>
      <c r="D162" s="292"/>
      <c r="E162" s="292"/>
      <c r="F162" s="314"/>
      <c r="G162" s="292"/>
      <c r="H162" s="292"/>
      <c r="I162" s="292"/>
      <c r="J162" s="292"/>
      <c r="K162" s="289"/>
    </row>
    <row r="163" s="1" customFormat="1" ht="18.75" customHeight="1">
      <c r="B163" s="300"/>
      <c r="C163" s="300"/>
      <c r="D163" s="300"/>
      <c r="E163" s="300"/>
      <c r="F163" s="300"/>
      <c r="G163" s="300"/>
      <c r="H163" s="300"/>
      <c r="I163" s="300"/>
      <c r="J163" s="300"/>
      <c r="K163" s="300"/>
    </row>
    <row r="164" s="1" customFormat="1" ht="7.5" customHeight="1">
      <c r="B164" s="279"/>
      <c r="C164" s="280"/>
      <c r="D164" s="280"/>
      <c r="E164" s="280"/>
      <c r="F164" s="280"/>
      <c r="G164" s="280"/>
      <c r="H164" s="280"/>
      <c r="I164" s="280"/>
      <c r="J164" s="280"/>
      <c r="K164" s="281"/>
    </row>
    <row r="165" s="1" customFormat="1" ht="45" customHeight="1">
      <c r="B165" s="282"/>
      <c r="C165" s="283" t="s">
        <v>622</v>
      </c>
      <c r="D165" s="283"/>
      <c r="E165" s="283"/>
      <c r="F165" s="283"/>
      <c r="G165" s="283"/>
      <c r="H165" s="283"/>
      <c r="I165" s="283"/>
      <c r="J165" s="283"/>
      <c r="K165" s="284"/>
    </row>
    <row r="166" s="1" customFormat="1" ht="17.25" customHeight="1">
      <c r="B166" s="282"/>
      <c r="C166" s="307" t="s">
        <v>550</v>
      </c>
      <c r="D166" s="307"/>
      <c r="E166" s="307"/>
      <c r="F166" s="307" t="s">
        <v>551</v>
      </c>
      <c r="G166" s="344"/>
      <c r="H166" s="345" t="s">
        <v>54</v>
      </c>
      <c r="I166" s="345" t="s">
        <v>57</v>
      </c>
      <c r="J166" s="307" t="s">
        <v>552</v>
      </c>
      <c r="K166" s="284"/>
    </row>
    <row r="167" s="1" customFormat="1" ht="17.25" customHeight="1">
      <c r="B167" s="285"/>
      <c r="C167" s="309" t="s">
        <v>553</v>
      </c>
      <c r="D167" s="309"/>
      <c r="E167" s="309"/>
      <c r="F167" s="310" t="s">
        <v>554</v>
      </c>
      <c r="G167" s="346"/>
      <c r="H167" s="347"/>
      <c r="I167" s="347"/>
      <c r="J167" s="309" t="s">
        <v>555</v>
      </c>
      <c r="K167" s="287"/>
    </row>
    <row r="168" s="1" customFormat="1" ht="5.25" customHeight="1">
      <c r="B168" s="315"/>
      <c r="C168" s="312"/>
      <c r="D168" s="312"/>
      <c r="E168" s="312"/>
      <c r="F168" s="312"/>
      <c r="G168" s="313"/>
      <c r="H168" s="312"/>
      <c r="I168" s="312"/>
      <c r="J168" s="312"/>
      <c r="K168" s="336"/>
    </row>
    <row r="169" s="1" customFormat="1" ht="15" customHeight="1">
      <c r="B169" s="315"/>
      <c r="C169" s="292" t="s">
        <v>559</v>
      </c>
      <c r="D169" s="292"/>
      <c r="E169" s="292"/>
      <c r="F169" s="314" t="s">
        <v>556</v>
      </c>
      <c r="G169" s="292"/>
      <c r="H169" s="292" t="s">
        <v>596</v>
      </c>
      <c r="I169" s="292" t="s">
        <v>558</v>
      </c>
      <c r="J169" s="292">
        <v>120</v>
      </c>
      <c r="K169" s="336"/>
    </row>
    <row r="170" s="1" customFormat="1" ht="15" customHeight="1">
      <c r="B170" s="315"/>
      <c r="C170" s="292" t="s">
        <v>605</v>
      </c>
      <c r="D170" s="292"/>
      <c r="E170" s="292"/>
      <c r="F170" s="314" t="s">
        <v>556</v>
      </c>
      <c r="G170" s="292"/>
      <c r="H170" s="292" t="s">
        <v>606</v>
      </c>
      <c r="I170" s="292" t="s">
        <v>558</v>
      </c>
      <c r="J170" s="292" t="s">
        <v>607</v>
      </c>
      <c r="K170" s="336"/>
    </row>
    <row r="171" s="1" customFormat="1" ht="15" customHeight="1">
      <c r="B171" s="315"/>
      <c r="C171" s="292" t="s">
        <v>504</v>
      </c>
      <c r="D171" s="292"/>
      <c r="E171" s="292"/>
      <c r="F171" s="314" t="s">
        <v>556</v>
      </c>
      <c r="G171" s="292"/>
      <c r="H171" s="292" t="s">
        <v>623</v>
      </c>
      <c r="I171" s="292" t="s">
        <v>558</v>
      </c>
      <c r="J171" s="292" t="s">
        <v>607</v>
      </c>
      <c r="K171" s="336"/>
    </row>
    <row r="172" s="1" customFormat="1" ht="15" customHeight="1">
      <c r="B172" s="315"/>
      <c r="C172" s="292" t="s">
        <v>561</v>
      </c>
      <c r="D172" s="292"/>
      <c r="E172" s="292"/>
      <c r="F172" s="314" t="s">
        <v>562</v>
      </c>
      <c r="G172" s="292"/>
      <c r="H172" s="292" t="s">
        <v>623</v>
      </c>
      <c r="I172" s="292" t="s">
        <v>558</v>
      </c>
      <c r="J172" s="292">
        <v>50</v>
      </c>
      <c r="K172" s="336"/>
    </row>
    <row r="173" s="1" customFormat="1" ht="15" customHeight="1">
      <c r="B173" s="315"/>
      <c r="C173" s="292" t="s">
        <v>564</v>
      </c>
      <c r="D173" s="292"/>
      <c r="E173" s="292"/>
      <c r="F173" s="314" t="s">
        <v>556</v>
      </c>
      <c r="G173" s="292"/>
      <c r="H173" s="292" t="s">
        <v>623</v>
      </c>
      <c r="I173" s="292" t="s">
        <v>566</v>
      </c>
      <c r="J173" s="292"/>
      <c r="K173" s="336"/>
    </row>
    <row r="174" s="1" customFormat="1" ht="15" customHeight="1">
      <c r="B174" s="315"/>
      <c r="C174" s="292" t="s">
        <v>575</v>
      </c>
      <c r="D174" s="292"/>
      <c r="E174" s="292"/>
      <c r="F174" s="314" t="s">
        <v>562</v>
      </c>
      <c r="G174" s="292"/>
      <c r="H174" s="292" t="s">
        <v>623</v>
      </c>
      <c r="I174" s="292" t="s">
        <v>558</v>
      </c>
      <c r="J174" s="292">
        <v>50</v>
      </c>
      <c r="K174" s="336"/>
    </row>
    <row r="175" s="1" customFormat="1" ht="15" customHeight="1">
      <c r="B175" s="315"/>
      <c r="C175" s="292" t="s">
        <v>583</v>
      </c>
      <c r="D175" s="292"/>
      <c r="E175" s="292"/>
      <c r="F175" s="314" t="s">
        <v>562</v>
      </c>
      <c r="G175" s="292"/>
      <c r="H175" s="292" t="s">
        <v>623</v>
      </c>
      <c r="I175" s="292" t="s">
        <v>558</v>
      </c>
      <c r="J175" s="292">
        <v>50</v>
      </c>
      <c r="K175" s="336"/>
    </row>
    <row r="176" s="1" customFormat="1" ht="15" customHeight="1">
      <c r="B176" s="315"/>
      <c r="C176" s="292" t="s">
        <v>581</v>
      </c>
      <c r="D176" s="292"/>
      <c r="E176" s="292"/>
      <c r="F176" s="314" t="s">
        <v>562</v>
      </c>
      <c r="G176" s="292"/>
      <c r="H176" s="292" t="s">
        <v>623</v>
      </c>
      <c r="I176" s="292" t="s">
        <v>558</v>
      </c>
      <c r="J176" s="292">
        <v>50</v>
      </c>
      <c r="K176" s="336"/>
    </row>
    <row r="177" s="1" customFormat="1" ht="15" customHeight="1">
      <c r="B177" s="315"/>
      <c r="C177" s="292" t="s">
        <v>111</v>
      </c>
      <c r="D177" s="292"/>
      <c r="E177" s="292"/>
      <c r="F177" s="314" t="s">
        <v>556</v>
      </c>
      <c r="G177" s="292"/>
      <c r="H177" s="292" t="s">
        <v>624</v>
      </c>
      <c r="I177" s="292" t="s">
        <v>625</v>
      </c>
      <c r="J177" s="292"/>
      <c r="K177" s="336"/>
    </row>
    <row r="178" s="1" customFormat="1" ht="15" customHeight="1">
      <c r="B178" s="315"/>
      <c r="C178" s="292" t="s">
        <v>57</v>
      </c>
      <c r="D178" s="292"/>
      <c r="E178" s="292"/>
      <c r="F178" s="314" t="s">
        <v>556</v>
      </c>
      <c r="G178" s="292"/>
      <c r="H178" s="292" t="s">
        <v>626</v>
      </c>
      <c r="I178" s="292" t="s">
        <v>627</v>
      </c>
      <c r="J178" s="292">
        <v>1</v>
      </c>
      <c r="K178" s="336"/>
    </row>
    <row r="179" s="1" customFormat="1" ht="15" customHeight="1">
      <c r="B179" s="315"/>
      <c r="C179" s="292" t="s">
        <v>53</v>
      </c>
      <c r="D179" s="292"/>
      <c r="E179" s="292"/>
      <c r="F179" s="314" t="s">
        <v>556</v>
      </c>
      <c r="G179" s="292"/>
      <c r="H179" s="292" t="s">
        <v>628</v>
      </c>
      <c r="I179" s="292" t="s">
        <v>558</v>
      </c>
      <c r="J179" s="292">
        <v>20</v>
      </c>
      <c r="K179" s="336"/>
    </row>
    <row r="180" s="1" customFormat="1" ht="15" customHeight="1">
      <c r="B180" s="315"/>
      <c r="C180" s="292" t="s">
        <v>54</v>
      </c>
      <c r="D180" s="292"/>
      <c r="E180" s="292"/>
      <c r="F180" s="314" t="s">
        <v>556</v>
      </c>
      <c r="G180" s="292"/>
      <c r="H180" s="292" t="s">
        <v>629</v>
      </c>
      <c r="I180" s="292" t="s">
        <v>558</v>
      </c>
      <c r="J180" s="292">
        <v>255</v>
      </c>
      <c r="K180" s="336"/>
    </row>
    <row r="181" s="1" customFormat="1" ht="15" customHeight="1">
      <c r="B181" s="315"/>
      <c r="C181" s="292" t="s">
        <v>112</v>
      </c>
      <c r="D181" s="292"/>
      <c r="E181" s="292"/>
      <c r="F181" s="314" t="s">
        <v>556</v>
      </c>
      <c r="G181" s="292"/>
      <c r="H181" s="292" t="s">
        <v>520</v>
      </c>
      <c r="I181" s="292" t="s">
        <v>558</v>
      </c>
      <c r="J181" s="292">
        <v>10</v>
      </c>
      <c r="K181" s="336"/>
    </row>
    <row r="182" s="1" customFormat="1" ht="15" customHeight="1">
      <c r="B182" s="315"/>
      <c r="C182" s="292" t="s">
        <v>113</v>
      </c>
      <c r="D182" s="292"/>
      <c r="E182" s="292"/>
      <c r="F182" s="314" t="s">
        <v>556</v>
      </c>
      <c r="G182" s="292"/>
      <c r="H182" s="292" t="s">
        <v>630</v>
      </c>
      <c r="I182" s="292" t="s">
        <v>591</v>
      </c>
      <c r="J182" s="292"/>
      <c r="K182" s="336"/>
    </row>
    <row r="183" s="1" customFormat="1" ht="15" customHeight="1">
      <c r="B183" s="315"/>
      <c r="C183" s="292" t="s">
        <v>631</v>
      </c>
      <c r="D183" s="292"/>
      <c r="E183" s="292"/>
      <c r="F183" s="314" t="s">
        <v>556</v>
      </c>
      <c r="G183" s="292"/>
      <c r="H183" s="292" t="s">
        <v>632</v>
      </c>
      <c r="I183" s="292" t="s">
        <v>591</v>
      </c>
      <c r="J183" s="292"/>
      <c r="K183" s="336"/>
    </row>
    <row r="184" s="1" customFormat="1" ht="15" customHeight="1">
      <c r="B184" s="315"/>
      <c r="C184" s="292" t="s">
        <v>620</v>
      </c>
      <c r="D184" s="292"/>
      <c r="E184" s="292"/>
      <c r="F184" s="314" t="s">
        <v>556</v>
      </c>
      <c r="G184" s="292"/>
      <c r="H184" s="292" t="s">
        <v>633</v>
      </c>
      <c r="I184" s="292" t="s">
        <v>591</v>
      </c>
      <c r="J184" s="292"/>
      <c r="K184" s="336"/>
    </row>
    <row r="185" s="1" customFormat="1" ht="15" customHeight="1">
      <c r="B185" s="315"/>
      <c r="C185" s="292" t="s">
        <v>115</v>
      </c>
      <c r="D185" s="292"/>
      <c r="E185" s="292"/>
      <c r="F185" s="314" t="s">
        <v>562</v>
      </c>
      <c r="G185" s="292"/>
      <c r="H185" s="292" t="s">
        <v>634</v>
      </c>
      <c r="I185" s="292" t="s">
        <v>558</v>
      </c>
      <c r="J185" s="292">
        <v>50</v>
      </c>
      <c r="K185" s="336"/>
    </row>
    <row r="186" s="1" customFormat="1" ht="15" customHeight="1">
      <c r="B186" s="315"/>
      <c r="C186" s="292" t="s">
        <v>635</v>
      </c>
      <c r="D186" s="292"/>
      <c r="E186" s="292"/>
      <c r="F186" s="314" t="s">
        <v>562</v>
      </c>
      <c r="G186" s="292"/>
      <c r="H186" s="292" t="s">
        <v>636</v>
      </c>
      <c r="I186" s="292" t="s">
        <v>637</v>
      </c>
      <c r="J186" s="292"/>
      <c r="K186" s="336"/>
    </row>
    <row r="187" s="1" customFormat="1" ht="15" customHeight="1">
      <c r="B187" s="315"/>
      <c r="C187" s="292" t="s">
        <v>638</v>
      </c>
      <c r="D187" s="292"/>
      <c r="E187" s="292"/>
      <c r="F187" s="314" t="s">
        <v>562</v>
      </c>
      <c r="G187" s="292"/>
      <c r="H187" s="292" t="s">
        <v>639</v>
      </c>
      <c r="I187" s="292" t="s">
        <v>637</v>
      </c>
      <c r="J187" s="292"/>
      <c r="K187" s="336"/>
    </row>
    <row r="188" s="1" customFormat="1" ht="15" customHeight="1">
      <c r="B188" s="315"/>
      <c r="C188" s="292" t="s">
        <v>640</v>
      </c>
      <c r="D188" s="292"/>
      <c r="E188" s="292"/>
      <c r="F188" s="314" t="s">
        <v>562</v>
      </c>
      <c r="G188" s="292"/>
      <c r="H188" s="292" t="s">
        <v>641</v>
      </c>
      <c r="I188" s="292" t="s">
        <v>637</v>
      </c>
      <c r="J188" s="292"/>
      <c r="K188" s="336"/>
    </row>
    <row r="189" s="1" customFormat="1" ht="15" customHeight="1">
      <c r="B189" s="315"/>
      <c r="C189" s="348" t="s">
        <v>642</v>
      </c>
      <c r="D189" s="292"/>
      <c r="E189" s="292"/>
      <c r="F189" s="314" t="s">
        <v>562</v>
      </c>
      <c r="G189" s="292"/>
      <c r="H189" s="292" t="s">
        <v>643</v>
      </c>
      <c r="I189" s="292" t="s">
        <v>644</v>
      </c>
      <c r="J189" s="349" t="s">
        <v>645</v>
      </c>
      <c r="K189" s="336"/>
    </row>
    <row r="190" s="1" customFormat="1" ht="15" customHeight="1">
      <c r="B190" s="315"/>
      <c r="C190" s="299" t="s">
        <v>42</v>
      </c>
      <c r="D190" s="292"/>
      <c r="E190" s="292"/>
      <c r="F190" s="314" t="s">
        <v>556</v>
      </c>
      <c r="G190" s="292"/>
      <c r="H190" s="289" t="s">
        <v>646</v>
      </c>
      <c r="I190" s="292" t="s">
        <v>647</v>
      </c>
      <c r="J190" s="292"/>
      <c r="K190" s="336"/>
    </row>
    <row r="191" s="1" customFormat="1" ht="15" customHeight="1">
      <c r="B191" s="315"/>
      <c r="C191" s="299" t="s">
        <v>648</v>
      </c>
      <c r="D191" s="292"/>
      <c r="E191" s="292"/>
      <c r="F191" s="314" t="s">
        <v>556</v>
      </c>
      <c r="G191" s="292"/>
      <c r="H191" s="292" t="s">
        <v>649</v>
      </c>
      <c r="I191" s="292" t="s">
        <v>591</v>
      </c>
      <c r="J191" s="292"/>
      <c r="K191" s="336"/>
    </row>
    <row r="192" s="1" customFormat="1" ht="15" customHeight="1">
      <c r="B192" s="315"/>
      <c r="C192" s="299" t="s">
        <v>650</v>
      </c>
      <c r="D192" s="292"/>
      <c r="E192" s="292"/>
      <c r="F192" s="314" t="s">
        <v>556</v>
      </c>
      <c r="G192" s="292"/>
      <c r="H192" s="292" t="s">
        <v>651</v>
      </c>
      <c r="I192" s="292" t="s">
        <v>591</v>
      </c>
      <c r="J192" s="292"/>
      <c r="K192" s="336"/>
    </row>
    <row r="193" s="1" customFormat="1" ht="15" customHeight="1">
      <c r="B193" s="315"/>
      <c r="C193" s="299" t="s">
        <v>652</v>
      </c>
      <c r="D193" s="292"/>
      <c r="E193" s="292"/>
      <c r="F193" s="314" t="s">
        <v>562</v>
      </c>
      <c r="G193" s="292"/>
      <c r="H193" s="292" t="s">
        <v>653</v>
      </c>
      <c r="I193" s="292" t="s">
        <v>591</v>
      </c>
      <c r="J193" s="292"/>
      <c r="K193" s="336"/>
    </row>
    <row r="194" s="1" customFormat="1" ht="15" customHeight="1">
      <c r="B194" s="342"/>
      <c r="C194" s="350"/>
      <c r="D194" s="324"/>
      <c r="E194" s="324"/>
      <c r="F194" s="324"/>
      <c r="G194" s="324"/>
      <c r="H194" s="324"/>
      <c r="I194" s="324"/>
      <c r="J194" s="324"/>
      <c r="K194" s="343"/>
    </row>
    <row r="195" s="1" customFormat="1" ht="18.75" customHeight="1">
      <c r="B195" s="289"/>
      <c r="C195" s="292"/>
      <c r="D195" s="292"/>
      <c r="E195" s="292"/>
      <c r="F195" s="314"/>
      <c r="G195" s="292"/>
      <c r="H195" s="292"/>
      <c r="I195" s="292"/>
      <c r="J195" s="292"/>
      <c r="K195" s="289"/>
    </row>
    <row r="196" s="1" customFormat="1" ht="18.75" customHeight="1">
      <c r="B196" s="289"/>
      <c r="C196" s="292"/>
      <c r="D196" s="292"/>
      <c r="E196" s="292"/>
      <c r="F196" s="314"/>
      <c r="G196" s="292"/>
      <c r="H196" s="292"/>
      <c r="I196" s="292"/>
      <c r="J196" s="292"/>
      <c r="K196" s="289"/>
    </row>
    <row r="197" s="1" customFormat="1" ht="18.75" customHeight="1">
      <c r="B197" s="300"/>
      <c r="C197" s="300"/>
      <c r="D197" s="300"/>
      <c r="E197" s="300"/>
      <c r="F197" s="300"/>
      <c r="G197" s="300"/>
      <c r="H197" s="300"/>
      <c r="I197" s="300"/>
      <c r="J197" s="300"/>
      <c r="K197" s="300"/>
    </row>
    <row r="198" s="1" customFormat="1" ht="13.5">
      <c r="B198" s="279"/>
      <c r="C198" s="280"/>
      <c r="D198" s="280"/>
      <c r="E198" s="280"/>
      <c r="F198" s="280"/>
      <c r="G198" s="280"/>
      <c r="H198" s="280"/>
      <c r="I198" s="280"/>
      <c r="J198" s="280"/>
      <c r="K198" s="281"/>
    </row>
    <row r="199" s="1" customFormat="1" ht="21">
      <c r="B199" s="282"/>
      <c r="C199" s="283" t="s">
        <v>654</v>
      </c>
      <c r="D199" s="283"/>
      <c r="E199" s="283"/>
      <c r="F199" s="283"/>
      <c r="G199" s="283"/>
      <c r="H199" s="283"/>
      <c r="I199" s="283"/>
      <c r="J199" s="283"/>
      <c r="K199" s="284"/>
    </row>
    <row r="200" s="1" customFormat="1" ht="25.5" customHeight="1">
      <c r="B200" s="282"/>
      <c r="C200" s="351" t="s">
        <v>655</v>
      </c>
      <c r="D200" s="351"/>
      <c r="E200" s="351"/>
      <c r="F200" s="351" t="s">
        <v>656</v>
      </c>
      <c r="G200" s="352"/>
      <c r="H200" s="351" t="s">
        <v>657</v>
      </c>
      <c r="I200" s="351"/>
      <c r="J200" s="351"/>
      <c r="K200" s="284"/>
    </row>
    <row r="201" s="1" customFormat="1" ht="5.25" customHeight="1">
      <c r="B201" s="315"/>
      <c r="C201" s="312"/>
      <c r="D201" s="312"/>
      <c r="E201" s="312"/>
      <c r="F201" s="312"/>
      <c r="G201" s="292"/>
      <c r="H201" s="312"/>
      <c r="I201" s="312"/>
      <c r="J201" s="312"/>
      <c r="K201" s="336"/>
    </row>
    <row r="202" s="1" customFormat="1" ht="15" customHeight="1">
      <c r="B202" s="315"/>
      <c r="C202" s="292" t="s">
        <v>647</v>
      </c>
      <c r="D202" s="292"/>
      <c r="E202" s="292"/>
      <c r="F202" s="314" t="s">
        <v>43</v>
      </c>
      <c r="G202" s="292"/>
      <c r="H202" s="292" t="s">
        <v>658</v>
      </c>
      <c r="I202" s="292"/>
      <c r="J202" s="292"/>
      <c r="K202" s="336"/>
    </row>
    <row r="203" s="1" customFormat="1" ht="15" customHeight="1">
      <c r="B203" s="315"/>
      <c r="C203" s="321"/>
      <c r="D203" s="292"/>
      <c r="E203" s="292"/>
      <c r="F203" s="314" t="s">
        <v>44</v>
      </c>
      <c r="G203" s="292"/>
      <c r="H203" s="292" t="s">
        <v>659</v>
      </c>
      <c r="I203" s="292"/>
      <c r="J203" s="292"/>
      <c r="K203" s="336"/>
    </row>
    <row r="204" s="1" customFormat="1" ht="15" customHeight="1">
      <c r="B204" s="315"/>
      <c r="C204" s="321"/>
      <c r="D204" s="292"/>
      <c r="E204" s="292"/>
      <c r="F204" s="314" t="s">
        <v>47</v>
      </c>
      <c r="G204" s="292"/>
      <c r="H204" s="292" t="s">
        <v>660</v>
      </c>
      <c r="I204" s="292"/>
      <c r="J204" s="292"/>
      <c r="K204" s="336"/>
    </row>
    <row r="205" s="1" customFormat="1" ht="15" customHeight="1">
      <c r="B205" s="315"/>
      <c r="C205" s="292"/>
      <c r="D205" s="292"/>
      <c r="E205" s="292"/>
      <c r="F205" s="314" t="s">
        <v>45</v>
      </c>
      <c r="G205" s="292"/>
      <c r="H205" s="292" t="s">
        <v>661</v>
      </c>
      <c r="I205" s="292"/>
      <c r="J205" s="292"/>
      <c r="K205" s="336"/>
    </row>
    <row r="206" s="1" customFormat="1" ht="15" customHeight="1">
      <c r="B206" s="315"/>
      <c r="C206" s="292"/>
      <c r="D206" s="292"/>
      <c r="E206" s="292"/>
      <c r="F206" s="314" t="s">
        <v>46</v>
      </c>
      <c r="G206" s="292"/>
      <c r="H206" s="292" t="s">
        <v>662</v>
      </c>
      <c r="I206" s="292"/>
      <c r="J206" s="292"/>
      <c r="K206" s="336"/>
    </row>
    <row r="207" s="1" customFormat="1" ht="15" customHeight="1">
      <c r="B207" s="315"/>
      <c r="C207" s="292"/>
      <c r="D207" s="292"/>
      <c r="E207" s="292"/>
      <c r="F207" s="314"/>
      <c r="G207" s="292"/>
      <c r="H207" s="292"/>
      <c r="I207" s="292"/>
      <c r="J207" s="292"/>
      <c r="K207" s="336"/>
    </row>
    <row r="208" s="1" customFormat="1" ht="15" customHeight="1">
      <c r="B208" s="315"/>
      <c r="C208" s="292" t="s">
        <v>603</v>
      </c>
      <c r="D208" s="292"/>
      <c r="E208" s="292"/>
      <c r="F208" s="314" t="s">
        <v>79</v>
      </c>
      <c r="G208" s="292"/>
      <c r="H208" s="292" t="s">
        <v>663</v>
      </c>
      <c r="I208" s="292"/>
      <c r="J208" s="292"/>
      <c r="K208" s="336"/>
    </row>
    <row r="209" s="1" customFormat="1" ht="15" customHeight="1">
      <c r="B209" s="315"/>
      <c r="C209" s="321"/>
      <c r="D209" s="292"/>
      <c r="E209" s="292"/>
      <c r="F209" s="314" t="s">
        <v>500</v>
      </c>
      <c r="G209" s="292"/>
      <c r="H209" s="292" t="s">
        <v>501</v>
      </c>
      <c r="I209" s="292"/>
      <c r="J209" s="292"/>
      <c r="K209" s="336"/>
    </row>
    <row r="210" s="1" customFormat="1" ht="15" customHeight="1">
      <c r="B210" s="315"/>
      <c r="C210" s="292"/>
      <c r="D210" s="292"/>
      <c r="E210" s="292"/>
      <c r="F210" s="314" t="s">
        <v>498</v>
      </c>
      <c r="G210" s="292"/>
      <c r="H210" s="292" t="s">
        <v>664</v>
      </c>
      <c r="I210" s="292"/>
      <c r="J210" s="292"/>
      <c r="K210" s="336"/>
    </row>
    <row r="211" s="1" customFormat="1" ht="15" customHeight="1">
      <c r="B211" s="353"/>
      <c r="C211" s="321"/>
      <c r="D211" s="321"/>
      <c r="E211" s="321"/>
      <c r="F211" s="314" t="s">
        <v>502</v>
      </c>
      <c r="G211" s="299"/>
      <c r="H211" s="340" t="s">
        <v>503</v>
      </c>
      <c r="I211" s="340"/>
      <c r="J211" s="340"/>
      <c r="K211" s="354"/>
    </row>
    <row r="212" s="1" customFormat="1" ht="15" customHeight="1">
      <c r="B212" s="353"/>
      <c r="C212" s="321"/>
      <c r="D212" s="321"/>
      <c r="E212" s="321"/>
      <c r="F212" s="314" t="s">
        <v>366</v>
      </c>
      <c r="G212" s="299"/>
      <c r="H212" s="340" t="s">
        <v>665</v>
      </c>
      <c r="I212" s="340"/>
      <c r="J212" s="340"/>
      <c r="K212" s="354"/>
    </row>
    <row r="213" s="1" customFormat="1" ht="15" customHeight="1">
      <c r="B213" s="353"/>
      <c r="C213" s="321"/>
      <c r="D213" s="321"/>
      <c r="E213" s="321"/>
      <c r="F213" s="355"/>
      <c r="G213" s="299"/>
      <c r="H213" s="356"/>
      <c r="I213" s="356"/>
      <c r="J213" s="356"/>
      <c r="K213" s="354"/>
    </row>
    <row r="214" s="1" customFormat="1" ht="15" customHeight="1">
      <c r="B214" s="353"/>
      <c r="C214" s="292" t="s">
        <v>627</v>
      </c>
      <c r="D214" s="321"/>
      <c r="E214" s="321"/>
      <c r="F214" s="314">
        <v>1</v>
      </c>
      <c r="G214" s="299"/>
      <c r="H214" s="340" t="s">
        <v>666</v>
      </c>
      <c r="I214" s="340"/>
      <c r="J214" s="340"/>
      <c r="K214" s="354"/>
    </row>
    <row r="215" s="1" customFormat="1" ht="15" customHeight="1">
      <c r="B215" s="353"/>
      <c r="C215" s="321"/>
      <c r="D215" s="321"/>
      <c r="E215" s="321"/>
      <c r="F215" s="314">
        <v>2</v>
      </c>
      <c r="G215" s="299"/>
      <c r="H215" s="340" t="s">
        <v>667</v>
      </c>
      <c r="I215" s="340"/>
      <c r="J215" s="340"/>
      <c r="K215" s="354"/>
    </row>
    <row r="216" s="1" customFormat="1" ht="15" customHeight="1">
      <c r="B216" s="353"/>
      <c r="C216" s="321"/>
      <c r="D216" s="321"/>
      <c r="E216" s="321"/>
      <c r="F216" s="314">
        <v>3</v>
      </c>
      <c r="G216" s="299"/>
      <c r="H216" s="340" t="s">
        <v>668</v>
      </c>
      <c r="I216" s="340"/>
      <c r="J216" s="340"/>
      <c r="K216" s="354"/>
    </row>
    <row r="217" s="1" customFormat="1" ht="15" customHeight="1">
      <c r="B217" s="353"/>
      <c r="C217" s="321"/>
      <c r="D217" s="321"/>
      <c r="E217" s="321"/>
      <c r="F217" s="314">
        <v>4</v>
      </c>
      <c r="G217" s="299"/>
      <c r="H217" s="340" t="s">
        <v>669</v>
      </c>
      <c r="I217" s="340"/>
      <c r="J217" s="340"/>
      <c r="K217" s="354"/>
    </row>
    <row r="218" s="1" customFormat="1" ht="12.75" customHeight="1">
      <c r="B218" s="357"/>
      <c r="C218" s="358"/>
      <c r="D218" s="358"/>
      <c r="E218" s="358"/>
      <c r="F218" s="358"/>
      <c r="G218" s="358"/>
      <c r="H218" s="358"/>
      <c r="I218" s="358"/>
      <c r="J218" s="358"/>
      <c r="K218" s="35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DESKTOP-CO3P5C2\admin</dc:creator>
  <cp:lastModifiedBy>DESKTOP-CO3P5C2\admin</cp:lastModifiedBy>
  <dcterms:created xsi:type="dcterms:W3CDTF">2019-12-02T18:09:17Z</dcterms:created>
  <dcterms:modified xsi:type="dcterms:W3CDTF">2019-12-02T18:09:25Z</dcterms:modified>
</cp:coreProperties>
</file>